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aktisova\Desktop\HMG 2025\ŽSR\"/>
    </mc:Choice>
  </mc:AlternateContent>
  <bookViews>
    <workbookView xWindow="-4520" yWindow="-21720" windowWidth="38640" windowHeight="21390" activeTab="4"/>
  </bookViews>
  <sheets>
    <sheet name="prehľad" sheetId="15" r:id="rId1"/>
    <sheet name="zoznam+stupeň prípravy" sheetId="1" state="hidden" r:id="rId2"/>
    <sheet name="Priority 601" sheetId="21" state="hidden" r:id="rId3"/>
    <sheet name="Priority KT26-28" sheetId="22" state="hidden" r:id="rId4"/>
    <sheet name="zdrojové dáta" sheetId="8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'zdrojové dáta'!$E$1:$V$1934</definedName>
    <definedName name="_xlnm._FilterDatabase" localSheetId="1" hidden="1">'zoznam+stupeň prípravy'!$A$1:$X$686</definedName>
  </definedNames>
  <calcPr calcId="162913"/>
  <pivotCaches>
    <pivotCache cacheId="23" r:id="rId10"/>
    <pivotCache cacheId="3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6" i="1" l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S365" i="8" l="1"/>
  <c r="G1934" i="8" l="1"/>
  <c r="G1933" i="8"/>
  <c r="G1927" i="8" l="1"/>
  <c r="G1928" i="8"/>
  <c r="G1929" i="8"/>
  <c r="G1930" i="8"/>
  <c r="G1931" i="8"/>
  <c r="G1932" i="8"/>
  <c r="G1926" i="8"/>
  <c r="G1924" i="8"/>
  <c r="G1925" i="8"/>
  <c r="G1923" i="8"/>
  <c r="G1920" i="8"/>
  <c r="G1921" i="8"/>
  <c r="G1922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790" i="8"/>
  <c r="G1791" i="8"/>
  <c r="G1792" i="8"/>
  <c r="G1793" i="8"/>
  <c r="G1794" i="8"/>
  <c r="G1795" i="8"/>
  <c r="G1796" i="8"/>
  <c r="G1797" i="8"/>
  <c r="G1798" i="8"/>
  <c r="G1799" i="8"/>
  <c r="G1779" i="8"/>
  <c r="G1780" i="8"/>
  <c r="G1781" i="8"/>
  <c r="G1782" i="8"/>
  <c r="G1783" i="8"/>
  <c r="G1784" i="8"/>
  <c r="G1785" i="8"/>
  <c r="G1786" i="8"/>
  <c r="G1787" i="8"/>
  <c r="G1788" i="8"/>
  <c r="G1789" i="8"/>
  <c r="G1776" i="8"/>
  <c r="G1777" i="8"/>
  <c r="G1778" i="8"/>
  <c r="G1771" i="8"/>
  <c r="G1772" i="8"/>
  <c r="G1773" i="8"/>
  <c r="G1774" i="8"/>
  <c r="G1775" i="8"/>
  <c r="G1770" i="8"/>
  <c r="G1759" i="8"/>
  <c r="G1760" i="8"/>
  <c r="G1761" i="8"/>
  <c r="G1762" i="8"/>
  <c r="G1763" i="8"/>
  <c r="G1764" i="8"/>
  <c r="G1765" i="8"/>
  <c r="G1766" i="8"/>
  <c r="G1767" i="8"/>
  <c r="G1768" i="8"/>
  <c r="G1769" i="8"/>
  <c r="G1755" i="8"/>
  <c r="G1756" i="8"/>
  <c r="G1757" i="8"/>
  <c r="G1758" i="8"/>
  <c r="G1749" i="8"/>
  <c r="G1750" i="8"/>
  <c r="G1751" i="8"/>
  <c r="G1752" i="8"/>
  <c r="G1753" i="8"/>
  <c r="G1754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06" i="8"/>
  <c r="G1707" i="8"/>
  <c r="G1708" i="8"/>
  <c r="G1709" i="8"/>
  <c r="G1710" i="8"/>
  <c r="G1711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681" i="8"/>
  <c r="G1682" i="8"/>
  <c r="G1683" i="8"/>
  <c r="G1684" i="8"/>
  <c r="G1685" i="8"/>
  <c r="G1686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55" i="8"/>
  <c r="G1656" i="8"/>
  <c r="G1657" i="8"/>
  <c r="G1658" i="8"/>
  <c r="G1659" i="8"/>
  <c r="G1660" i="8"/>
  <c r="G1661" i="8"/>
  <c r="G1662" i="8"/>
  <c r="G1663" i="8"/>
  <c r="G1647" i="8"/>
  <c r="G1648" i="8"/>
  <c r="G1649" i="8"/>
  <c r="G1650" i="8"/>
  <c r="G1651" i="8"/>
  <c r="G1652" i="8"/>
  <c r="G1653" i="8"/>
  <c r="G1654" i="8"/>
  <c r="G1639" i="8"/>
  <c r="G1640" i="8"/>
  <c r="G1641" i="8"/>
  <c r="G1642" i="8"/>
  <c r="G1643" i="8"/>
  <c r="G1644" i="8"/>
  <c r="G1645" i="8"/>
  <c r="G1646" i="8"/>
  <c r="G1637" i="8"/>
  <c r="G1638" i="8"/>
  <c r="G1636" i="8"/>
  <c r="G1635" i="8"/>
  <c r="G1634" i="8"/>
  <c r="G1633" i="8"/>
  <c r="G1632" i="8"/>
  <c r="G1631" i="8"/>
  <c r="G1625" i="8"/>
  <c r="G1626" i="8"/>
  <c r="G1627" i="8"/>
  <c r="G1628" i="8"/>
  <c r="G1629" i="8"/>
  <c r="G1630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04" i="8"/>
  <c r="G1605" i="8"/>
  <c r="G1606" i="8"/>
  <c r="G1607" i="8"/>
  <c r="G1608" i="8"/>
  <c r="G1609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56" i="8"/>
  <c r="G1557" i="8"/>
  <c r="G1558" i="8"/>
  <c r="G1559" i="8"/>
  <c r="G1560" i="8"/>
  <c r="G1561" i="8"/>
  <c r="G1562" i="8"/>
  <c r="G1563" i="8"/>
  <c r="G1547" i="8"/>
  <c r="G1548" i="8"/>
  <c r="G1549" i="8"/>
  <c r="G1550" i="8"/>
  <c r="G1551" i="8"/>
  <c r="G1552" i="8"/>
  <c r="G1553" i="8"/>
  <c r="G1554" i="8"/>
  <c r="G1555" i="8"/>
  <c r="G1537" i="8"/>
  <c r="G1538" i="8"/>
  <c r="G1539" i="8"/>
  <c r="G1540" i="8"/>
  <c r="G1541" i="8"/>
  <c r="G1542" i="8"/>
  <c r="G1543" i="8"/>
  <c r="G1544" i="8"/>
  <c r="G1545" i="8"/>
  <c r="G1546" i="8"/>
  <c r="G1528" i="8"/>
  <c r="G1529" i="8"/>
  <c r="G1530" i="8"/>
  <c r="G1531" i="8"/>
  <c r="G1532" i="8"/>
  <c r="G1533" i="8"/>
  <c r="G1534" i="8"/>
  <c r="G1535" i="8"/>
  <c r="G1536" i="8"/>
  <c r="G1524" i="8"/>
  <c r="G1525" i="8"/>
  <c r="G1526" i="8"/>
  <c r="G1527" i="8"/>
  <c r="G1522" i="8"/>
  <c r="G1523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00" i="8"/>
  <c r="G1501" i="8"/>
  <c r="G1502" i="8"/>
  <c r="G1503" i="8"/>
  <c r="G1504" i="8"/>
  <c r="G1505" i="8"/>
  <c r="G1506" i="8"/>
  <c r="G1507" i="8"/>
  <c r="G1496" i="8"/>
  <c r="G1497" i="8"/>
  <c r="G1498" i="8"/>
  <c r="G1499" i="8"/>
  <c r="G1493" i="8"/>
  <c r="G1494" i="8"/>
  <c r="G1495" i="8"/>
  <c r="G1485" i="8"/>
  <c r="G1486" i="8"/>
  <c r="G1487" i="8"/>
  <c r="G1488" i="8"/>
  <c r="G1489" i="8"/>
  <c r="G1490" i="8"/>
  <c r="G1491" i="8"/>
  <c r="G1492" i="8"/>
  <c r="G1476" i="8"/>
  <c r="G1477" i="8"/>
  <c r="G1478" i="8"/>
  <c r="G1479" i="8"/>
  <c r="G1480" i="8"/>
  <c r="G1481" i="8"/>
  <c r="G1482" i="8"/>
  <c r="G1483" i="8"/>
  <c r="G1484" i="8"/>
  <c r="G1472" i="8"/>
  <c r="G1473" i="8"/>
  <c r="G1474" i="8"/>
  <c r="G1475" i="8"/>
  <c r="G1469" i="8"/>
  <c r="G1470" i="8"/>
  <c r="G1471" i="8"/>
  <c r="G1468" i="8"/>
  <c r="G1467" i="8"/>
  <c r="G1466" i="8"/>
  <c r="G1462" i="8"/>
  <c r="G1463" i="8"/>
  <c r="G1464" i="8"/>
  <c r="G1465" i="8"/>
  <c r="G1454" i="8"/>
  <c r="G1455" i="8"/>
  <c r="G1456" i="8"/>
  <c r="G1457" i="8"/>
  <c r="G1458" i="8"/>
  <c r="G1459" i="8"/>
  <c r="G1460" i="8"/>
  <c r="G1461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179" i="8"/>
  <c r="G1180" i="8"/>
  <c r="G1181" i="8"/>
  <c r="G1182" i="8"/>
  <c r="G1183" i="8"/>
  <c r="G1184" i="8"/>
  <c r="G1185" i="8"/>
  <c r="G1186" i="8"/>
  <c r="G1187" i="8"/>
  <c r="G1188" i="8"/>
  <c r="G1189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46" i="8"/>
  <c r="G1147" i="8"/>
  <c r="G1148" i="8"/>
  <c r="G1149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23" i="8"/>
  <c r="G1124" i="8"/>
  <c r="G1125" i="8"/>
  <c r="G1126" i="8"/>
  <c r="G1127" i="8"/>
  <c r="G1128" i="8"/>
  <c r="G1129" i="8"/>
  <c r="G1130" i="8"/>
  <c r="G1116" i="8"/>
  <c r="G1117" i="8"/>
  <c r="G1118" i="8"/>
  <c r="G1119" i="8"/>
  <c r="G1120" i="8"/>
  <c r="G1121" i="8"/>
  <c r="G1122" i="8"/>
  <c r="G1112" i="8"/>
  <c r="G1113" i="8"/>
  <c r="G1114" i="8"/>
  <c r="G1115" i="8"/>
  <c r="G1107" i="8"/>
  <c r="G1108" i="8"/>
  <c r="G1109" i="8"/>
  <c r="G1110" i="8"/>
  <c r="G1111" i="8"/>
  <c r="G1102" i="8"/>
  <c r="G1103" i="8"/>
  <c r="G1104" i="8"/>
  <c r="G1105" i="8"/>
  <c r="G1106" i="8"/>
  <c r="G1093" i="8"/>
  <c r="G1094" i="8"/>
  <c r="G1095" i="8"/>
  <c r="G1096" i="8"/>
  <c r="G1097" i="8"/>
  <c r="G1098" i="8"/>
  <c r="G1099" i="8"/>
  <c r="G1100" i="8"/>
  <c r="G1101" i="8"/>
  <c r="G1088" i="8"/>
  <c r="G1089" i="8"/>
  <c r="G1090" i="8"/>
  <c r="G1091" i="8"/>
  <c r="G1092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12" i="8"/>
  <c r="G1013" i="8"/>
  <c r="G1014" i="8"/>
  <c r="G1015" i="8"/>
  <c r="G1016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999" i="8"/>
  <c r="G996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32" i="8"/>
  <c r="G533" i="8"/>
  <c r="G534" i="8"/>
  <c r="G535" i="8"/>
  <c r="G536" i="8"/>
  <c r="G537" i="8"/>
  <c r="G538" i="8"/>
  <c r="G539" i="8"/>
  <c r="G540" i="8"/>
  <c r="G54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493" i="8"/>
  <c r="G494" i="8"/>
  <c r="G495" i="8"/>
  <c r="G496" i="8"/>
  <c r="G497" i="8"/>
  <c r="G498" i="8"/>
  <c r="G499" i="8"/>
  <c r="G500" i="8"/>
  <c r="G501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73" i="8"/>
  <c r="G474" i="8"/>
  <c r="G475" i="8"/>
  <c r="G476" i="8"/>
  <c r="G477" i="8"/>
  <c r="G478" i="8"/>
  <c r="G467" i="8"/>
  <c r="G468" i="8"/>
  <c r="G469" i="8"/>
  <c r="G470" i="8"/>
  <c r="G471" i="8"/>
  <c r="G472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52" i="8"/>
  <c r="G453" i="8"/>
  <c r="G454" i="8"/>
  <c r="G448" i="8"/>
  <c r="G449" i="8"/>
  <c r="G450" i="8"/>
  <c r="G451" i="8"/>
  <c r="G447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74" i="8"/>
  <c r="G175" i="8"/>
  <c r="G176" i="8"/>
  <c r="G177" i="8"/>
  <c r="G178" i="8"/>
  <c r="G179" i="8"/>
  <c r="G180" i="8"/>
  <c r="G169" i="8"/>
  <c r="G170" i="8"/>
  <c r="G171" i="8"/>
  <c r="G172" i="8"/>
  <c r="G173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02" i="8"/>
  <c r="G103" i="8"/>
  <c r="G104" i="8"/>
  <c r="G105" i="8"/>
  <c r="G106" i="8"/>
  <c r="G107" i="8"/>
  <c r="G108" i="8"/>
  <c r="G109" i="8"/>
  <c r="G110" i="8"/>
  <c r="G111" i="8"/>
  <c r="G91" i="8"/>
  <c r="G92" i="8"/>
  <c r="G93" i="8"/>
  <c r="G94" i="8"/>
  <c r="G95" i="8"/>
  <c r="G96" i="8"/>
  <c r="G97" i="8"/>
  <c r="G98" i="8"/>
  <c r="G99" i="8"/>
  <c r="G100" i="8"/>
  <c r="G101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56" i="8"/>
  <c r="G57" i="8"/>
  <c r="G58" i="8"/>
  <c r="G59" i="8"/>
  <c r="G60" i="8"/>
  <c r="G61" i="8"/>
  <c r="G62" i="8"/>
  <c r="G63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28" i="8"/>
  <c r="G29" i="8"/>
  <c r="G30" i="8"/>
  <c r="G31" i="8"/>
  <c r="G32" i="8"/>
  <c r="G33" i="8"/>
  <c r="G34" i="8"/>
  <c r="G26" i="8"/>
  <c r="G27" i="8"/>
  <c r="G25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3" i="8"/>
  <c r="G4" i="8"/>
  <c r="G2" i="8"/>
  <c r="E132" i="21" l="1"/>
  <c r="E130" i="21"/>
  <c r="E128" i="21"/>
  <c r="E126" i="21"/>
  <c r="E124" i="21"/>
  <c r="E122" i="21"/>
  <c r="E120" i="21"/>
  <c r="E116" i="21"/>
  <c r="E112" i="21"/>
  <c r="E110" i="21"/>
  <c r="E108" i="21"/>
  <c r="E105" i="21"/>
  <c r="E103" i="21"/>
  <c r="E100" i="21"/>
  <c r="E98" i="21"/>
  <c r="E96" i="21"/>
  <c r="E92" i="21"/>
  <c r="E90" i="21"/>
  <c r="E86" i="21"/>
  <c r="E84" i="21"/>
  <c r="E82" i="21"/>
  <c r="E80" i="21"/>
  <c r="E78" i="21"/>
  <c r="E76" i="21"/>
  <c r="E74" i="21"/>
  <c r="E70" i="21"/>
  <c r="E68" i="21"/>
  <c r="E66" i="21"/>
  <c r="E64" i="21"/>
  <c r="E62" i="21"/>
  <c r="E60" i="21"/>
  <c r="E58" i="21"/>
  <c r="E56" i="21"/>
  <c r="E54" i="21"/>
  <c r="E52" i="21"/>
  <c r="E49" i="21"/>
  <c r="E45" i="21"/>
  <c r="E43" i="21"/>
  <c r="E40" i="21"/>
  <c r="E37" i="21"/>
  <c r="E34" i="21"/>
  <c r="E31" i="21"/>
  <c r="E29" i="21"/>
  <c r="E27" i="21"/>
  <c r="E25" i="21"/>
  <c r="E22" i="21"/>
  <c r="E19" i="21"/>
  <c r="E16" i="21"/>
  <c r="E13" i="21"/>
  <c r="E11" i="21"/>
  <c r="E9" i="21"/>
  <c r="S1930" i="8" l="1"/>
  <c r="S1485" i="8" l="1"/>
  <c r="S810" i="8"/>
  <c r="S159" i="8"/>
  <c r="S1515" i="8"/>
  <c r="S223" i="8"/>
  <c r="S363" i="8"/>
  <c r="S1516" i="8"/>
  <c r="S120" i="8"/>
  <c r="S1527" i="8"/>
  <c r="S1922" i="8" l="1"/>
  <c r="S1921" i="8"/>
  <c r="S152" i="8" l="1"/>
  <c r="S1187" i="8" l="1"/>
  <c r="S1186" i="8"/>
  <c r="S1183" i="8"/>
  <c r="S1462" i="8"/>
  <c r="S156" i="8" l="1"/>
  <c r="S476" i="8" l="1"/>
  <c r="S1104" i="8" l="1"/>
  <c r="S1103" i="8"/>
  <c r="S448" i="8"/>
  <c r="S447" i="8"/>
  <c r="S677" i="8"/>
  <c r="S1022" i="8" l="1"/>
  <c r="S1901" i="8" l="1"/>
  <c r="S1170" i="8"/>
  <c r="S1784" i="8"/>
  <c r="S1767" i="8" l="1"/>
  <c r="S587" i="8" l="1"/>
  <c r="S1618" i="8"/>
  <c r="S1711" i="8"/>
  <c r="S1605" i="8"/>
  <c r="S36" i="8" l="1"/>
  <c r="S1534" i="8" l="1"/>
  <c r="S1481" i="8" l="1"/>
  <c r="S1480" i="8"/>
  <c r="S1484" i="8" l="1"/>
  <c r="S1483" i="8"/>
  <c r="S172" i="8" l="1"/>
  <c r="S1028" i="8" l="1"/>
  <c r="S1030" i="8"/>
  <c r="S1027" i="8"/>
  <c r="S217" i="8" l="1"/>
  <c r="S215" i="8"/>
  <c r="S119" i="8"/>
  <c r="A810" i="8" l="1"/>
</calcChain>
</file>

<file path=xl/comments1.xml><?xml version="1.0" encoding="utf-8"?>
<comments xmlns="http://schemas.openxmlformats.org/spreadsheetml/2006/main">
  <authors>
    <author>Torbikova.Adela</author>
  </authors>
  <commentList>
    <comment ref="S49" authorId="0" shapeId="0">
      <text>
        <r>
          <rPr>
            <b/>
            <sz val="9"/>
            <color indexed="81"/>
            <rFont val="Segoe UI"/>
            <family val="2"/>
            <charset val="238"/>
          </rPr>
          <t>Torbikova.Adela:</t>
        </r>
        <r>
          <rPr>
            <sz val="9"/>
            <color indexed="81"/>
            <rFont val="Segoe UI"/>
            <family val="2"/>
            <charset val="238"/>
          </rPr>
          <t xml:space="preserve">
Tempra</t>
        </r>
      </text>
    </comment>
    <comment ref="S107" authorId="0" shapeId="0">
      <text>
        <r>
          <rPr>
            <b/>
            <sz val="9"/>
            <color indexed="81"/>
            <rFont val="Segoe UI"/>
            <family val="2"/>
            <charset val="238"/>
          </rPr>
          <t>Torbikova.Adela:</t>
        </r>
        <r>
          <rPr>
            <sz val="9"/>
            <color indexed="81"/>
            <rFont val="Segoe UI"/>
            <family val="2"/>
            <charset val="238"/>
          </rPr>
          <t xml:space="preserve">
Skanska</t>
        </r>
      </text>
    </comment>
    <comment ref="S189" authorId="0" shapeId="0">
      <text>
        <r>
          <rPr>
            <b/>
            <sz val="9"/>
            <color indexed="81"/>
            <rFont val="Segoe UI"/>
            <family val="2"/>
            <charset val="238"/>
          </rPr>
          <t>Torbikova.Adela:</t>
        </r>
        <r>
          <rPr>
            <sz val="9"/>
            <color indexed="81"/>
            <rFont val="Segoe UI"/>
            <family val="2"/>
            <charset val="238"/>
          </rPr>
          <t xml:space="preserve">
TSS Grade</t>
        </r>
      </text>
    </comment>
    <comment ref="S194" authorId="0" shapeId="0">
      <text>
        <r>
          <rPr>
            <b/>
            <sz val="9"/>
            <color indexed="81"/>
            <rFont val="Segoe UI"/>
            <family val="2"/>
            <charset val="238"/>
          </rPr>
          <t>Torbikova.Adela:</t>
        </r>
        <r>
          <rPr>
            <sz val="9"/>
            <color indexed="81"/>
            <rFont val="Segoe UI"/>
            <family val="2"/>
            <charset val="238"/>
          </rPr>
          <t xml:space="preserve">
Koľajové a dopravné stavby</t>
        </r>
      </text>
    </comment>
  </commentList>
</comments>
</file>

<file path=xl/comments2.xml><?xml version="1.0" encoding="utf-8"?>
<comments xmlns="http://schemas.openxmlformats.org/spreadsheetml/2006/main">
  <authors>
    <author>Torbikova.Adela</author>
  </authors>
  <commentList>
    <comment ref="S1466" authorId="0" shapeId="0">
      <text>
        <r>
          <rPr>
            <b/>
            <sz val="9"/>
            <color indexed="81"/>
            <rFont val="Segoe UI"/>
            <family val="2"/>
            <charset val="238"/>
          </rPr>
          <t>Torbikova.Adela:</t>
        </r>
        <r>
          <rPr>
            <sz val="9"/>
            <color indexed="81"/>
            <rFont val="Segoe UI"/>
            <family val="2"/>
            <charset val="238"/>
          </rPr>
          <t xml:space="preserve">
očak. Cena 1 121 677 Eur</t>
        </r>
      </text>
    </comment>
  </commentList>
</comments>
</file>

<file path=xl/sharedStrings.xml><?xml version="1.0" encoding="utf-8"?>
<sst xmlns="http://schemas.openxmlformats.org/spreadsheetml/2006/main" count="35322" uniqueCount="2712">
  <si>
    <t>Stupeň prípravy</t>
  </si>
  <si>
    <t>nezačatá IA</t>
  </si>
  <si>
    <t>Číslo IA</t>
  </si>
  <si>
    <t>Názov stavby / projektu</t>
  </si>
  <si>
    <t>A12047</t>
  </si>
  <si>
    <t>Rekonštrukcie zariadení EPS v sieti ŽSR</t>
  </si>
  <si>
    <t>A13038</t>
  </si>
  <si>
    <t>Rekonštrukcia vonkajšieho osvetlenia ŽST v obvodoch OR</t>
  </si>
  <si>
    <t>A13187</t>
  </si>
  <si>
    <t>ŽSR, Rekonštrukcia zabezpečovacieho zariadenia a doplnenie diaľkového ovládania pre dispečerizáciu trate Maťovce ŠRT-Haniska pri Košiciach ŠRT</t>
  </si>
  <si>
    <t>A13189</t>
  </si>
  <si>
    <t>ŽSR, Rekonštrukcia zabezpečovacieho zariadenia a doplnenie diaľkového ovládania pre dispečerizáciu trate Stakčín-Humenné-PD</t>
  </si>
  <si>
    <t>A13190</t>
  </si>
  <si>
    <t>ŽSR, Rekonštrukcia zabezpečovacieho zariadenia a doplnenie diaľkového ovládania pre dispečerizáciu trate Medzilaborce-Bánovce nad Ondavou-PD</t>
  </si>
  <si>
    <t>A13191</t>
  </si>
  <si>
    <t>ŽSR, Rekonštrukcia zabezpečovacieho zariadenia a doplnenie diaľkového ovládania pre dispečerizáciu trate Maťovce-Bánovce nad Ondavou-PD</t>
  </si>
  <si>
    <t>A13192</t>
  </si>
  <si>
    <t>ŽSR, Rekonštrukcia zabezpečovacieho zariadenia a doplnenie diaľkového ovládania pre dispečerizáciu trate Nálepkovo-Červená Skala</t>
  </si>
  <si>
    <t>A13193</t>
  </si>
  <si>
    <t>ŽSR, Rekonštrukcia zabezpečovacieho zariadenia a doplnenie diaľkového ovládania pre dispečerizáciu trate Leopoldov-Šurany</t>
  </si>
  <si>
    <t>A14179</t>
  </si>
  <si>
    <t>Zriadenie zabezpečeného priechodu pre peších Čierna nad Tisou - Košice žkm 43,640</t>
  </si>
  <si>
    <t>A14189</t>
  </si>
  <si>
    <t>Zriadenie zabezpečeného priecestia Červená Skala - Banská Bystrica žkm 15,620</t>
  </si>
  <si>
    <t>A14191</t>
  </si>
  <si>
    <t>Zriadenie zabezpečeného priecestia Maťovce - Bánovce nad Ondavou žkm 15,170</t>
  </si>
  <si>
    <t>MPV</t>
  </si>
  <si>
    <t>A16027</t>
  </si>
  <si>
    <t>Zvolen, budova OR, rekonštrukcia elektroinštalácie</t>
  </si>
  <si>
    <t>A16029</t>
  </si>
  <si>
    <t>A16033</t>
  </si>
  <si>
    <t>ŽST Spišská Nová Ves, KR výhybiek č.7,8,9,10,17,18,20</t>
  </si>
  <si>
    <t>A16035</t>
  </si>
  <si>
    <t>KR nástupíšť v obvode OR TT,ZA,ZV,KE</t>
  </si>
  <si>
    <t>A16039</t>
  </si>
  <si>
    <t xml:space="preserve">ŽST Trebišov, rekonštrukcia 1. nástupištia  </t>
  </si>
  <si>
    <t>A16044</t>
  </si>
  <si>
    <t>Rekonštrukcia ŽZ Fiľakovo - št.hr.SR/MR, km 134,546-145,442,dl.11,106km</t>
  </si>
  <si>
    <t>A16045</t>
  </si>
  <si>
    <t>Prístrešky pre cestujúcich na železničných zastávkach</t>
  </si>
  <si>
    <t>A16060</t>
  </si>
  <si>
    <t>Kysak - Plaveč št.hr.,km 66,730-66,834,sanácia žel.spodku</t>
  </si>
  <si>
    <t>A16061</t>
  </si>
  <si>
    <t>Strážske - Prešov,km 38,490-38,520, sanácia žel.spodku</t>
  </si>
  <si>
    <t>A16063</t>
  </si>
  <si>
    <t>Margecany - Č.Skala,km 22,640-23,274, KRŽZ dl.634m</t>
  </si>
  <si>
    <t>A16064</t>
  </si>
  <si>
    <t>Michaľany - št.hr.PKP,km 21,880-30,400, KRŽZ dl.8,520km</t>
  </si>
  <si>
    <t>A16065</t>
  </si>
  <si>
    <t>ŽST Michaľany, v.č.39,40,44,45</t>
  </si>
  <si>
    <t>výstavba</t>
  </si>
  <si>
    <t>A16066</t>
  </si>
  <si>
    <t>Maťovce,v.č.2š,6š,8š,9š,10š,21š a koľ.č.2</t>
  </si>
  <si>
    <t>A16070</t>
  </si>
  <si>
    <t>ČNT, NR , KR výh.č.891,892,893,873</t>
  </si>
  <si>
    <t>A16085</t>
  </si>
  <si>
    <t>ŽST Kraľovany, rekonštrukcia EOV výh.č.1-33,101 (34 v.j.)</t>
  </si>
  <si>
    <t>A16091</t>
  </si>
  <si>
    <t>Devínska Nová Ves- Bratislava Lamač, KRŽZ koľ.č.1,2 v dĺžke 13,5 km</t>
  </si>
  <si>
    <t>A16093</t>
  </si>
  <si>
    <t>ŽST Šurany rekonštrukcia dopravnej cesty</t>
  </si>
  <si>
    <t>A16094</t>
  </si>
  <si>
    <t>KR priecestí v obvode OR TT,ZA,ZV,KE</t>
  </si>
  <si>
    <t>A16096</t>
  </si>
  <si>
    <t xml:space="preserve">Most v km 23, 896 na trati Lužianky-Leopoldov posúdenie variantného riešenia prestavby objektu </t>
  </si>
  <si>
    <t>A16105</t>
  </si>
  <si>
    <t>ŽST Hurbanovo, rekonštrukcia koľ.č.2 a 3</t>
  </si>
  <si>
    <t>A16106</t>
  </si>
  <si>
    <t>Rusovce – št. hranica MÁV, rekonštrukcia koľ. č. 1</t>
  </si>
  <si>
    <t>A16107</t>
  </si>
  <si>
    <t>ŽST Rusovce, rekonštrukcia dopravnej cesty</t>
  </si>
  <si>
    <t>A16110</t>
  </si>
  <si>
    <t xml:space="preserve">ŽST Gbelce, rekonštrukcia výhybiek.č. 1-9 a
č. 12-20 </t>
  </si>
  <si>
    <t>A16113</t>
  </si>
  <si>
    <t>Leopoldov - Lužianky, úprava traťového úseku</t>
  </si>
  <si>
    <t>A16114</t>
  </si>
  <si>
    <t>Interaktívne elektronické zobrazovacie jednotky pre cestujúcu verejnosť</t>
  </si>
  <si>
    <t>A16116</t>
  </si>
  <si>
    <t>ŽST Nitra, komplexná rekonštrukcia výpravnej budovy a priľahlých objektov</t>
  </si>
  <si>
    <t>A16117</t>
  </si>
  <si>
    <t xml:space="preserve">Bratislava, Námestie Franza Liszta, rekonštrukcia objektu BO a TO  </t>
  </si>
  <si>
    <t>A16119</t>
  </si>
  <si>
    <t>Bratislava Nové Mesto, rekonštrukcia staničnej budovy a prislúchajúcich objektov, vrátane IS</t>
  </si>
  <si>
    <t>A16196</t>
  </si>
  <si>
    <t>Výstavba nakladacích a vykladacích priestorov a prístupových ciest k týmto priestorom v železničných staniciach Sása Pliešovce, Dobrá Niva, Kamenica nad Cirochou. ŽST Dobrá Niva</t>
  </si>
  <si>
    <t>A16202</t>
  </si>
  <si>
    <t>Gáň – Sereď, rekonštrukcia koľaje. č. 1</t>
  </si>
  <si>
    <t>A16204.2</t>
  </si>
  <si>
    <t>ÚNS – Petržalka (mimo DŽM), rekonštrukcia koľají č. 1, 2</t>
  </si>
  <si>
    <t>A16205</t>
  </si>
  <si>
    <t>Rekonštrukcia ŽZ Lučenec - št.hr.SR/MR, km 100,728-105,506,dl.11,116km</t>
  </si>
  <si>
    <t xml:space="preserve">A16206 </t>
  </si>
  <si>
    <t>ŽST Tatranská Lomnica , rekonštrukcia budovy a nástupíšť</t>
  </si>
  <si>
    <t>A16209</t>
  </si>
  <si>
    <t xml:space="preserve">Stabilizácia a retrofit trakčných podpier SEE Žilina </t>
  </si>
  <si>
    <t>A17038</t>
  </si>
  <si>
    <t xml:space="preserve">KR mosta Košice - Žilina km 302,191 (Šútovo) </t>
  </si>
  <si>
    <t>A17055</t>
  </si>
  <si>
    <t>NŽST Tornaľa - vybudovanie EOV</t>
  </si>
  <si>
    <t>A17057</t>
  </si>
  <si>
    <t>Výhybňa Štrkovec - vybudovanie EOV</t>
  </si>
  <si>
    <t>A17061</t>
  </si>
  <si>
    <t>ŽST Štúrovo, KR ostrovných nástupíšť</t>
  </si>
  <si>
    <t>A17062</t>
  </si>
  <si>
    <t>Rekonštrukcia žel. priecestia v ŽST Bratislava Vajnory, žkm  64,889</t>
  </si>
  <si>
    <t>A17063</t>
  </si>
  <si>
    <t>Rekonštrukcia žel. priecestia v úseku trate  Hlohovec - Leopoldov, žkm 27,077</t>
  </si>
  <si>
    <t>A17066</t>
  </si>
  <si>
    <t>ŽST Stará Turá, KR koľají č. 1,2 a 3 a rekonštrukcia nástupíšť</t>
  </si>
  <si>
    <t>A17069</t>
  </si>
  <si>
    <t>Štandardy - Fiľakovo ŽST- stavby a zariadenia pre cestujúcich  / PD+ real.</t>
  </si>
  <si>
    <t>A17078</t>
  </si>
  <si>
    <t>Rekonštrukcia výmenníkovej stanice v budove ATU Žilina - PD+realizácia</t>
  </si>
  <si>
    <t>A17080</t>
  </si>
  <si>
    <t>ŽST Margecany - komplexná rekonštrukcia VO + TS</t>
  </si>
  <si>
    <t>A17082</t>
  </si>
  <si>
    <t>ŽST Čierna nad Tisou - diaľkové riadenie trafostaníc</t>
  </si>
  <si>
    <t>A17083</t>
  </si>
  <si>
    <t>ŽST Margecany, tunelový obvod - komplexná rekonštrukcia budovy+plynofikácia</t>
  </si>
  <si>
    <t>A17086</t>
  </si>
  <si>
    <t>ŽST Michaľany, KR objektov areálu MDS+BO</t>
  </si>
  <si>
    <t>A17094</t>
  </si>
  <si>
    <t>ŽST Košice, obnova výhybiek č.176,178ab,186ab,188ab,194,197,198,197XA,198XA,182,185,187,199</t>
  </si>
  <si>
    <t>A17100</t>
  </si>
  <si>
    <t>Spišské Vlachy - staničné zabezpečovacie zariadenie</t>
  </si>
  <si>
    <t>A17107.1</t>
  </si>
  <si>
    <t>Komplexná rekonštrukcia PZZ typu VÚD a ZSSR - OR Košice</t>
  </si>
  <si>
    <t>A17107.2</t>
  </si>
  <si>
    <t>Komplexná rekonštrukcia PZZ typu VÚD a ZSSR - OR Zvolen</t>
  </si>
  <si>
    <t>A17107.3</t>
  </si>
  <si>
    <t>Komplexná rekonštrukcia PZZ typu VÚD a ZSSR - OR Žilina</t>
  </si>
  <si>
    <t>A17107.4</t>
  </si>
  <si>
    <t>Komplexná rekonštrukcia PZZ typu VÚD a ZSSR - OR Trnava</t>
  </si>
  <si>
    <t>A17108.1</t>
  </si>
  <si>
    <t>Komplexná rekonštrukcia napájania výstražných svetiel na PZZ typu AŽD 71 -OR Trnava</t>
  </si>
  <si>
    <t>A17108.2</t>
  </si>
  <si>
    <t>Komplexná rekonštrukcia napájania výstražných svetiel na PZZ typu AŽD 71 -OR Zvolen</t>
  </si>
  <si>
    <t>A17108.3</t>
  </si>
  <si>
    <t>Komplexná rekonštrukcia napájania výstražných svetiel na PZZ typu AŽD 71 -OR Žilina</t>
  </si>
  <si>
    <t>A17108.4</t>
  </si>
  <si>
    <t>Komplexná rekonštrukcia napájania výstražných svetiel na PZZ typu AŽD 71 - OR Košice</t>
  </si>
  <si>
    <t>A17118</t>
  </si>
  <si>
    <t>KRŽZ výhybky č. 10ab v ŽST Ružomberok + prípojné polia</t>
  </si>
  <si>
    <t>A17119</t>
  </si>
  <si>
    <t>Výstavba montovanej haly - PD+prehliadkový kanál+realizácia</t>
  </si>
  <si>
    <t>A17120</t>
  </si>
  <si>
    <t>priecestie Bánovce n/O -Michalovce km 37,497</t>
  </si>
  <si>
    <t>A17122</t>
  </si>
  <si>
    <t>Štandardy - ŽST Liptovská Teplá KR nástupíšť č. 1,2,3</t>
  </si>
  <si>
    <t>A17123</t>
  </si>
  <si>
    <t>ŽST Čadca, KR manipulačnej plochy pri k.č. 106 (makovské zhlavie) cca 2000 m2</t>
  </si>
  <si>
    <t>A17130</t>
  </si>
  <si>
    <t>priecestie Michalovce -Petrovce n/L km 43,951</t>
  </si>
  <si>
    <t>A17131</t>
  </si>
  <si>
    <t>Doplnenie optickej kabelizácie v obvode OR Trnava</t>
  </si>
  <si>
    <t>A17140</t>
  </si>
  <si>
    <t>priecestie Trebišov-Vranov n/T km 27,353 -Ortáše</t>
  </si>
  <si>
    <t>A17150</t>
  </si>
  <si>
    <t>priecestie Trebišov-Vranov n/T km 23,600-Sačurov</t>
  </si>
  <si>
    <t>A17159</t>
  </si>
  <si>
    <t>ŽSR, Rekonštrukcia zabezpečovacieho zariadenia a doplnenie diaľkového ovládania pre dispečerizáciu trate Leopoldov – Galanta vrátane Sereď – Trnava</t>
  </si>
  <si>
    <t>A18054</t>
  </si>
  <si>
    <t>Železničné priecestie Rožňava</t>
  </si>
  <si>
    <t>A18055</t>
  </si>
  <si>
    <t xml:space="preserve">Kysak, rekonštrukcia predstaničného priestoru </t>
  </si>
  <si>
    <t>A18063</t>
  </si>
  <si>
    <t>Bratislava Hlavná stanica - Bratislava Nové Mesto, stabilizácia systému trolejového vedenia</t>
  </si>
  <si>
    <t>A18065</t>
  </si>
  <si>
    <t>Obnova koľají v depozitári MDC</t>
  </si>
  <si>
    <t>A18074</t>
  </si>
  <si>
    <t>ŽST Bratislava Nové Mesto – ŽST Dunajská Streda, predĺženie nástupíšť v dopravniach</t>
  </si>
  <si>
    <t>A18081  </t>
  </si>
  <si>
    <t xml:space="preserve">Šahy - Krupina, KR mosta v km 18,765 </t>
  </si>
  <si>
    <t xml:space="preserve">A18091 </t>
  </si>
  <si>
    <t>Komplexná rekonštrukcia SZZ v ŽST Čierna nad Tisou</t>
  </si>
  <si>
    <t>A18105</t>
  </si>
  <si>
    <t>Cielené investície, ŽST Nižný Hrabovec</t>
  </si>
  <si>
    <t>A18118</t>
  </si>
  <si>
    <t xml:space="preserve">Cielené investície, Hradlo Mlynárce </t>
  </si>
  <si>
    <t>A19013</t>
  </si>
  <si>
    <t>Komplexná rekonštrukcia mosta Rožňava - Dobšiná, 68,290 km</t>
  </si>
  <si>
    <t>A19014</t>
  </si>
  <si>
    <t>Komplexná rekonštrukcia mosta Rožňava - Dobšiná, 57,836 km</t>
  </si>
  <si>
    <t>A19016</t>
  </si>
  <si>
    <t>Kompletná rekonštrukcia mosta Kysak- Plaveč, 18,060 km</t>
  </si>
  <si>
    <t>A19017</t>
  </si>
  <si>
    <t>Kompletná rekonštrukcia mosta Plešivec-Muráň, km 40,074 km</t>
  </si>
  <si>
    <t>A19018</t>
  </si>
  <si>
    <t>Komplexná rekonštrukcia mosta Kapušany - Bardejov v km 26,563</t>
  </si>
  <si>
    <t>A19025</t>
  </si>
  <si>
    <t>ŽST Chynorany, rekonštrukcia výhybiek č. 1, 2ab, 7</t>
  </si>
  <si>
    <t>A19027</t>
  </si>
  <si>
    <t>KR zárubných múrov v žkm 20,8-20,9 na trati Lúky p. Makytou -št.hr. SR/ČR k.č.1</t>
  </si>
  <si>
    <t>A19036</t>
  </si>
  <si>
    <t>A19037</t>
  </si>
  <si>
    <t>A19040</t>
  </si>
  <si>
    <t>Štandardy železnićných staníc - ŽST Bratislava Petržalka - rekonštrukcia staničnej budovy a prislúchajúcich objektov</t>
  </si>
  <si>
    <t>A19041</t>
  </si>
  <si>
    <t>Komplexná rekonštrukcia  prevoznej TM pre OR Košice a OR Žilina</t>
  </si>
  <si>
    <t>A19045</t>
  </si>
  <si>
    <t>ŽST Kraľovany - rekonštrukcia VB</t>
  </si>
  <si>
    <t>A19046</t>
  </si>
  <si>
    <t xml:space="preserve">ŽST Považská Bystrica - rekonštrukcia výpravnej budovy </t>
  </si>
  <si>
    <t>A19047</t>
  </si>
  <si>
    <t xml:space="preserve">ŽST Trenčín - Zlatovce - rekonštrukcia Výpravnej budovy </t>
  </si>
  <si>
    <t>A19105</t>
  </si>
  <si>
    <t>Cielené investície, ŽST Streda nad Bodrogom</t>
  </si>
  <si>
    <t>A19106</t>
  </si>
  <si>
    <t>Cielené investície, ŽST Veľký Horeš</t>
  </si>
  <si>
    <t>A19107</t>
  </si>
  <si>
    <t>Cielené investície, ŽST Medzilaborce</t>
  </si>
  <si>
    <t>A19108</t>
  </si>
  <si>
    <t>Cielené investície, ŽST Bánovce nad Ondavou - Veľké Kapušany, diaľkové ovládanie</t>
  </si>
  <si>
    <t>A19109</t>
  </si>
  <si>
    <t>Cielené investície PZZ v km 77,883 Koškovce</t>
  </si>
  <si>
    <t>A19118</t>
  </si>
  <si>
    <t>Rekonštrukcia analógového traťového rádia KAPSCH na úseku DOT Prešov – Plaveč digitálnym rádiovým systémom GSM-R</t>
  </si>
  <si>
    <t>A19124</t>
  </si>
  <si>
    <t>Komplexná rekonštrukcia DOZZ v n. z. Okoč, zrušenie samovratných zariadení v ŽST Zlatna na Ostrove a v ŽST Veľký Meder</t>
  </si>
  <si>
    <t>A19130 </t>
  </si>
  <si>
    <t>Vybudovanie rádiového systému GSMR Trnava mimo, Galanta mimo, Leopoldov mimo</t>
  </si>
  <si>
    <t>A19134</t>
  </si>
  <si>
    <t>ŽST Košice, dostavba osobnej stanice</t>
  </si>
  <si>
    <t>A19136</t>
  </si>
  <si>
    <t>Vybudovanie stanovíšť TT 110/25 kV v OR Trnava</t>
  </si>
  <si>
    <t>A19140</t>
  </si>
  <si>
    <t>Rekonštrukcia vetrania Čremošnianskeho tunela na trati Banská Bystrica - Dolná Štubňa</t>
  </si>
  <si>
    <t>A19141</t>
  </si>
  <si>
    <t>Dostavba archívu a rekonštrukcia</t>
  </si>
  <si>
    <t>A19143</t>
  </si>
  <si>
    <t>Studený Potok- železničná stanica- komplexná rekonštrukcia- vypracovanie PD</t>
  </si>
  <si>
    <t>A19160</t>
  </si>
  <si>
    <t>Dlhé nad Cirochou - rekonštrukcia nástupíšť ,PD</t>
  </si>
  <si>
    <t>A19162</t>
  </si>
  <si>
    <t>KR portálu Lupkovského tunela</t>
  </si>
  <si>
    <t>A19251</t>
  </si>
  <si>
    <t>ŽST Bratislava hl. st., zriadenie dočasného priechodu pre chodcov</t>
  </si>
  <si>
    <t>A19260</t>
  </si>
  <si>
    <t>ŽST Trenčín, KR budovy</t>
  </si>
  <si>
    <t>A19264</t>
  </si>
  <si>
    <t>KR zariadení OZT v nadväznosti na cielené investície SZZ</t>
  </si>
  <si>
    <t>A19265</t>
  </si>
  <si>
    <t>Obnova výhybiek v nadväznosti na cielené investície SZZ</t>
  </si>
  <si>
    <t>A19266</t>
  </si>
  <si>
    <t>KR zariadení EE v nadväznosti na cielené investície SZZ</t>
  </si>
  <si>
    <t>A20004</t>
  </si>
  <si>
    <t>Štúdie realizovateľnosti pre potreby projektov OPII, OPSK</t>
  </si>
  <si>
    <t xml:space="preserve">A21032 </t>
  </si>
  <si>
    <t>Púchov-Lúky pod Makytou, prístupové chodníky na nástupištia na zastávkach Púchov závody, Púchov zastávka, Dohňany a Záriečie a spevnené plochy ŽST Lúky pod Makytou</t>
  </si>
  <si>
    <t>A22000</t>
  </si>
  <si>
    <t>Čierna nad Tisou - Košice, PZS v km 27,013</t>
  </si>
  <si>
    <t>A22050</t>
  </si>
  <si>
    <t>ŽST Bratislava hlavná stanica, transformačná stanica 22/0,42 kV, 50Hz a náhradný zdroj elektriny</t>
  </si>
  <si>
    <t>A22055</t>
  </si>
  <si>
    <t>Čierna nad Tisou - Úprava trakčného vedenia na Obecnej rampe (koľaj 102a)</t>
  </si>
  <si>
    <t>A23092</t>
  </si>
  <si>
    <t>B17016</t>
  </si>
  <si>
    <t>Dopravné múzeum -  sklad na rampe, BA</t>
  </si>
  <si>
    <t>B19001</t>
  </si>
  <si>
    <t>TC 25 prístavba- stavebné povolenie</t>
  </si>
  <si>
    <t>C14000</t>
  </si>
  <si>
    <t>Nákup CV (osobné a úžitkové - vrátane dvojcestného vozidlo pre TEŽ)</t>
  </si>
  <si>
    <t>C14008.1</t>
  </si>
  <si>
    <t>Motorový vozeň trakčného vedenia (MVTV)</t>
  </si>
  <si>
    <t>C14008.2</t>
  </si>
  <si>
    <t>Motorový univerzálny vozík (MUV)</t>
  </si>
  <si>
    <t>C14008.3</t>
  </si>
  <si>
    <t xml:space="preserve">Podbíjačka pre úpravu výškovej a smerovej polohy koľaje a výhybiek </t>
  </si>
  <si>
    <t>C14008.4</t>
  </si>
  <si>
    <t>Strojná čistička (celoprofilová)</t>
  </si>
  <si>
    <t>C17002</t>
  </si>
  <si>
    <t>Vybavenie TS systémom dozoru SVD a kapacitnými hladinomermi PHL _SZNR</t>
  </si>
  <si>
    <t>D13016</t>
  </si>
  <si>
    <t>Vybudovanie merania elektrických predkurovacích zariadení (EPZ) a identiikácie dopravcu trakčnej sústavy pre potreby vyhodnotenia spotreby elektriny</t>
  </si>
  <si>
    <t>D14007</t>
  </si>
  <si>
    <t xml:space="preserve">Dodávka a sprevádzkovanie multinapäťového zdroja trakčného elektrického napätia </t>
  </si>
  <si>
    <t>D17008</t>
  </si>
  <si>
    <t>Dodávka meracích a prenosových zariadení na HKV</t>
  </si>
  <si>
    <t>D17014</t>
  </si>
  <si>
    <t>Vybudovanie identifikácie dopravcu trakčnej sústavy na EPZ</t>
  </si>
  <si>
    <t>D17015</t>
  </si>
  <si>
    <t>Rekonštrukcia kompenzačných zariadení v transformačných staniciach ŽSR - PD</t>
  </si>
  <si>
    <t>D17016</t>
  </si>
  <si>
    <t>Rekonštrukcia kompenzačných zariadení v transformačných staniciach ŽSR - realizácia</t>
  </si>
  <si>
    <t>D17017</t>
  </si>
  <si>
    <t>Zariadenie na preskúšanie presnosti merania a diagnostikovanie chýb merania</t>
  </si>
  <si>
    <t>D17018</t>
  </si>
  <si>
    <t>Projekty Programu zvyšovania energetickej efektívnosti ŽSR</t>
  </si>
  <si>
    <t>D23002</t>
  </si>
  <si>
    <t>Geodetický GNSS prijímač</t>
  </si>
  <si>
    <t>E19013</t>
  </si>
  <si>
    <t>Kritická infraštruktúra</t>
  </si>
  <si>
    <t>ZSR001</t>
  </si>
  <si>
    <t>Galanta - Sereď</t>
  </si>
  <si>
    <t>ZSR002</t>
  </si>
  <si>
    <t>Horná Štubňa - Dolná Štubňa - Vrútky</t>
  </si>
  <si>
    <t>ZSR003</t>
  </si>
  <si>
    <t>Leopoldov - Sereď</t>
  </si>
  <si>
    <t>ZSR004</t>
  </si>
  <si>
    <t>Michaľany (Slivník) - Čierna nad Tisou (mimo) + Kuzmice (Dispečerizácia trate)</t>
  </si>
  <si>
    <t>ZSR006</t>
  </si>
  <si>
    <t>Modernizácia IV. koridoru BA Vajnory - NZ - Štúrovo/Komárno - št. hr.</t>
  </si>
  <si>
    <t>ZSR008</t>
  </si>
  <si>
    <t>Štúdia uskutočniteľnosti Kysak - Plaveč, PL hr. (76km)</t>
  </si>
  <si>
    <t>ZSR009</t>
  </si>
  <si>
    <t>Štúdia uskutočniteľnosti Nové Zámky/Palárikovo - Zvolen (74 km)</t>
  </si>
  <si>
    <t>ZSR013</t>
  </si>
  <si>
    <t>Bratislava-Petržalka - AT</t>
  </si>
  <si>
    <t>ZSR015</t>
  </si>
  <si>
    <t>Bratislava - Pezinok - Trnava</t>
  </si>
  <si>
    <t>ZSR016</t>
  </si>
  <si>
    <t>Bratislava - Senec</t>
  </si>
  <si>
    <t>ZSR017</t>
  </si>
  <si>
    <t>Galanta - Palárikovo fáza 1</t>
  </si>
  <si>
    <t>ZSR018</t>
  </si>
  <si>
    <t>Košice - Kysak + DOZZ,  ETCS</t>
  </si>
  <si>
    <t>ZSR019</t>
  </si>
  <si>
    <t>Košice - Slivník</t>
  </si>
  <si>
    <t>ZSR022</t>
  </si>
  <si>
    <t>Kysak - Prešov</t>
  </si>
  <si>
    <t>ZSR023</t>
  </si>
  <si>
    <t>Liptovský Mikuláš - Liptovský Hrádok</t>
  </si>
  <si>
    <t>ZSR024</t>
  </si>
  <si>
    <t>Nové Zámky - Štúrovo</t>
  </si>
  <si>
    <t>ZSR025</t>
  </si>
  <si>
    <t>Nové Zámky (mimo) - Šurany - Nitra - Leopoldov (mimo)/Jelšovce (Dispečerizácia trate)</t>
  </si>
  <si>
    <t>ZSR026</t>
  </si>
  <si>
    <t>Palárikovo - Šurany</t>
  </si>
  <si>
    <t>ZSR027</t>
  </si>
  <si>
    <t>Prešov - Lipany</t>
  </si>
  <si>
    <t>ZSR029</t>
  </si>
  <si>
    <t>Senec - Galanta</t>
  </si>
  <si>
    <t>ZSR030</t>
  </si>
  <si>
    <t>Spišská Nová Ves - Margecany</t>
  </si>
  <si>
    <t>ZSR031</t>
  </si>
  <si>
    <t>Šurany - Levice</t>
  </si>
  <si>
    <t>ZSR035</t>
  </si>
  <si>
    <t>Ružomberok - Ľubochňa, sanácia skalného svahu nad železničnou traťou a telesom cesty III/2211</t>
  </si>
  <si>
    <t>ZSR037</t>
  </si>
  <si>
    <t>Redesign procesu medzinárodného cestovného poriadku (TTR)</t>
  </si>
  <si>
    <t>ZSR038</t>
  </si>
  <si>
    <t>ŽSR, Zväčšenie priepustnosti trate Bratislava-Rača - Leopoldov</t>
  </si>
  <si>
    <t>ZSR040</t>
  </si>
  <si>
    <t>OED - nový energetický dispečing ŽE</t>
  </si>
  <si>
    <t>ZSR042</t>
  </si>
  <si>
    <t xml:space="preserve">ŽST Šarišské Lúky - zriadenie EOV + kiosková TS </t>
  </si>
  <si>
    <t>ZSR043</t>
  </si>
  <si>
    <t>ŽST Kapušany pri Prešove - zriadenie EOV + kiosková TS</t>
  </si>
  <si>
    <t>ZSR046</t>
  </si>
  <si>
    <t xml:space="preserve">ŽST Čierne nad Topľou- zriadenie EOV </t>
  </si>
  <si>
    <t>ZSR047</t>
  </si>
  <si>
    <t>ŽST Hanušovce nad Topľou - zriadenie EOV</t>
  </si>
  <si>
    <t>ZSR048</t>
  </si>
  <si>
    <t xml:space="preserve">ŽST Nižný Hrabovec - zriadenie EOV </t>
  </si>
  <si>
    <t>ZSR049</t>
  </si>
  <si>
    <t>ŽST Trebišov - zriadenie EOV</t>
  </si>
  <si>
    <t>ZSR051</t>
  </si>
  <si>
    <t xml:space="preserve">KOŠICE – ŽILINA, rekonštrukcia systému antikoróznej ochrany OK mosta km 297,876 koľaj č.1, koľaj č.2 /Kraľovany - Ľubochňa/
</t>
  </si>
  <si>
    <t>ZSR052</t>
  </si>
  <si>
    <t>ŽST Turany KR prevádzkovej plochy a nástupišťa č. 1</t>
  </si>
  <si>
    <t>ZSR053</t>
  </si>
  <si>
    <t>Rekonštrukcia prístupovej komunikácie a spevnených plôch v obvode v ŽST Slanec</t>
  </si>
  <si>
    <t>ZSR055</t>
  </si>
  <si>
    <t>Výh. Slančík ŠRT - Výh. Hornád ŠRT, KRŽZ 3,023 km</t>
  </si>
  <si>
    <t>ZSR056</t>
  </si>
  <si>
    <t>Priority v obnove a rozvoji železničnej infraštruktúry UHP</t>
  </si>
  <si>
    <t>ZSR061</t>
  </si>
  <si>
    <t>ASSR - nové moduly</t>
  </si>
  <si>
    <t>ZSR065</t>
  </si>
  <si>
    <t>Generačná výmena dátových úložísk</t>
  </si>
  <si>
    <t>ZSR066</t>
  </si>
  <si>
    <t>Implementácia RPA</t>
  </si>
  <si>
    <t>ZSR067</t>
  </si>
  <si>
    <t>Nasadenie mikrosegmentácie</t>
  </si>
  <si>
    <t>ZSR068</t>
  </si>
  <si>
    <t xml:space="preserve">Nevyhnutná rekonštrukcia osvetlenia a elektrických nezálohovaných zásuviek Kováčska 3(Havarijný stav) - realizácia </t>
  </si>
  <si>
    <t>ZSR069</t>
  </si>
  <si>
    <t>Obnova klimatizácií</t>
  </si>
  <si>
    <t>Obnova komponenetov v DC</t>
  </si>
  <si>
    <t>Obnova Tlačového systému</t>
  </si>
  <si>
    <t>ZSR073</t>
  </si>
  <si>
    <t>Postupná obnova zariadení PZS a EPS( požiarna signalizácia) v kontajneroch</t>
  </si>
  <si>
    <t>ZSR076</t>
  </si>
  <si>
    <t>Riesenie videokonferencii po ukonceni Skype for Business + Interaktivne tabule a projektory pre zasadacky</t>
  </si>
  <si>
    <t>Správa liniového majetku ŽSR</t>
  </si>
  <si>
    <t>ZSR079</t>
  </si>
  <si>
    <t>Zvýšenie výkonu datacentier ŽSR Trnavská, 2. časť</t>
  </si>
  <si>
    <t>ZSR080</t>
  </si>
  <si>
    <t>Zýšenie automatizácie plánovacích procesov</t>
  </si>
  <si>
    <t>Aplikačné zmeny v KIS</t>
  </si>
  <si>
    <t>ZSR085</t>
  </si>
  <si>
    <t xml:space="preserve">Nakup Cisco HW firewallov </t>
  </si>
  <si>
    <t>Doplnenie HW MPLS a DWDM na úseku ZA - KE - ČnT</t>
  </si>
  <si>
    <t>Riešenie antivírovej ochrany ŽSR</t>
  </si>
  <si>
    <t>ZSR089</t>
  </si>
  <si>
    <t>Riešenie spravy bezpecnosti mobilov ŽSR</t>
  </si>
  <si>
    <t>ZSR091</t>
  </si>
  <si>
    <t>Riešenie archivácie dát IS  - HW a SW</t>
  </si>
  <si>
    <t>ZSR094</t>
  </si>
  <si>
    <t>Optimalizácia riešenia bezpečnostných incidentov</t>
  </si>
  <si>
    <t>GTN</t>
  </si>
  <si>
    <t xml:space="preserve">MOK - Bratislava Bazová 2 </t>
  </si>
  <si>
    <t>ZSR097</t>
  </si>
  <si>
    <t>Výmena zariadenia EZS na OS Nové Zámky</t>
  </si>
  <si>
    <t>ZSR098</t>
  </si>
  <si>
    <t>Štruktúraná kabeláž Topoľčany - Výpravná budova</t>
  </si>
  <si>
    <t>ZSR099</t>
  </si>
  <si>
    <t>Štruktúraná kabeláž Komárno - Výpravná budova</t>
  </si>
  <si>
    <t>ZSR100</t>
  </si>
  <si>
    <t>DOK Nové Zámky -Leopodov/Prievidza</t>
  </si>
  <si>
    <t>ZSR101</t>
  </si>
  <si>
    <t>DOK Nové Zámky - Komárno</t>
  </si>
  <si>
    <t>ZSR102</t>
  </si>
  <si>
    <t>DOK Nové Zámky -Štúrovo, s výpichmi v žst. Dvory nad Žitavou, Pribeta, Strekov, Gbelce, Mužla</t>
  </si>
  <si>
    <t>ZSR103</t>
  </si>
  <si>
    <t>MOK - žst. Banská Bystrica (ATÚ) - Banská Bystrica budova Atrakčného obvodu (TO)</t>
  </si>
  <si>
    <t>ZSR104</t>
  </si>
  <si>
    <t>Koncepcia rozvoja východného Slovenska</t>
  </si>
  <si>
    <t>ZSR105</t>
  </si>
  <si>
    <t>Optický kábel Dolný Kubín - Trstená</t>
  </si>
  <si>
    <t>ZSR106</t>
  </si>
  <si>
    <t>Optický kábel žst. Košice - Tomášikova 29 cez Rampovú ulicu.</t>
  </si>
  <si>
    <t>ZSR107</t>
  </si>
  <si>
    <t>Opticky kábel na trase Trebišov - Bánovce nad Ondavou</t>
  </si>
  <si>
    <t>ZSR108</t>
  </si>
  <si>
    <t>Optický kábel  v úseku Haniska p/Košiciach PB  NR  Haniska p/Košiciach styčná budova</t>
  </si>
  <si>
    <t>ZSR109</t>
  </si>
  <si>
    <t>monitorovanie technologických miestností ŽT - Kamerový systém</t>
  </si>
  <si>
    <t>ZSR110</t>
  </si>
  <si>
    <t>Rádioreléový spoj KE -Stavadlo1 - OV hala NV</t>
  </si>
  <si>
    <t>Výmena náhradných zdrojov 48V typu ELTECO za nové</t>
  </si>
  <si>
    <t>ZSR112</t>
  </si>
  <si>
    <t>Optické prepojenie Budov KE-Colnice a STP2</t>
  </si>
  <si>
    <t>ZSR113</t>
  </si>
  <si>
    <t xml:space="preserve">Optické prepojenie  z RSEU - na Rampovú 2 s vyvedením v jednotlivých budovách po trase. </t>
  </si>
  <si>
    <t>ZSR114</t>
  </si>
  <si>
    <t>Varín - Paludza EIA podľa nového zákona (EIA (SoH) + DSZ + DÚR)</t>
  </si>
  <si>
    <t>ZSR115</t>
  </si>
  <si>
    <t>MOK - Bratislava hl.st. - Bratislava hl. st. budova VOJ SM Holekova 6</t>
  </si>
  <si>
    <t>ZSR116</t>
  </si>
  <si>
    <t>MOK - Bratislava hl.st. - Bratislava hl. st. budova VOJ SM Šancova 5/C</t>
  </si>
  <si>
    <t>ZSR117</t>
  </si>
  <si>
    <t>MOK - Bratislava hl.st. - Bratislava hl. st. budova VOJ ORTT a O22O Pražská ul.</t>
  </si>
  <si>
    <t>ZSR118</t>
  </si>
  <si>
    <t>MOK - Bratislava hl.st. - Bratislava hl. st. budova VVÚŽ Nobelova 50</t>
  </si>
  <si>
    <t>ZSR119</t>
  </si>
  <si>
    <t>Vybudovanie bezpečnostných zariadení PSN  v technologických priestoroch   ŽT  Leopoldov</t>
  </si>
  <si>
    <t>ZSR120</t>
  </si>
  <si>
    <t>WiFi outdoor AP BA Východné</t>
  </si>
  <si>
    <t>ZSR121</t>
  </si>
  <si>
    <t>Štruktúrovaná kabeláž  BA Východné</t>
  </si>
  <si>
    <t>ZSR122</t>
  </si>
  <si>
    <t>Štruktúrovaná kabeláž  BA Pražská</t>
  </si>
  <si>
    <t>ZSR123</t>
  </si>
  <si>
    <t>Štruktúrovaná kabeláž  BA Jaskov Rad 2</t>
  </si>
  <si>
    <t>ZSR126</t>
  </si>
  <si>
    <t xml:space="preserve">Nástroj na aktívnu ochrana proti DDos útokom </t>
  </si>
  <si>
    <t>ZSR127</t>
  </si>
  <si>
    <t>Nástroj na penetračné testovanie webových aplikácií</t>
  </si>
  <si>
    <t>ZSR128</t>
  </si>
  <si>
    <t xml:space="preserve">HW potrebný pre Bezpečnostný monitoring OT </t>
  </si>
  <si>
    <t>ZSR129</t>
  </si>
  <si>
    <t>Bezpečnostný nástroj eliminovanie rizík kybernetickej bezpečnosti NDR na analýzuu sieťovej prevádzky na báze NDR</t>
  </si>
  <si>
    <t>ZSR130</t>
  </si>
  <si>
    <t>ZSR131</t>
  </si>
  <si>
    <t>Zvolen osobná stanica - útulok posunovačov</t>
  </si>
  <si>
    <t>ZSR134</t>
  </si>
  <si>
    <t>Optimalizácia, elektrifikácia a dispečerizácia  Leopoldov - NR - Šurany - NZ</t>
  </si>
  <si>
    <t>ZSR135</t>
  </si>
  <si>
    <t>Modernizácia IV. koridoru BA Vajnory - NZ - Štúrovo/Komárno - št. hr. EIA</t>
  </si>
  <si>
    <t>ZSR136</t>
  </si>
  <si>
    <t>Modernizácia uzal Bratislava Vetva JUH</t>
  </si>
  <si>
    <t>ZSR138</t>
  </si>
  <si>
    <t>ŽST Valaliky, kontajnerova trakčná meniareň</t>
  </si>
  <si>
    <t>ZSR139</t>
  </si>
  <si>
    <t>ZSR140</t>
  </si>
  <si>
    <t>ZSR141</t>
  </si>
  <si>
    <t xml:space="preserve">Vybudovanie kanalizačnej prípojky TIP Žilina </t>
  </si>
  <si>
    <t>ZSR142</t>
  </si>
  <si>
    <t>ZSR143</t>
  </si>
  <si>
    <t>Zvýšenie zabezpečenia priecestí, TÚ 3005 Hronská Dúbrava - Kozárovce, PZZ v km 34,689</t>
  </si>
  <si>
    <t>ZSR144</t>
  </si>
  <si>
    <t>kumulatívna položka pre mimoriadnosti</t>
  </si>
  <si>
    <t>Rok</t>
  </si>
  <si>
    <t>ARIS</t>
  </si>
  <si>
    <t>E23002</t>
  </si>
  <si>
    <t xml:space="preserve">Automatická stabilizácia parametrov prostredia v technologických miestnostiach ŽI </t>
  </si>
  <si>
    <t>A17109</t>
  </si>
  <si>
    <t>BA hl.st., rekonšt.interiéru VB, projektová príprava a real.</t>
  </si>
  <si>
    <t>A22006</t>
  </si>
  <si>
    <t>Bezpečnostná politika</t>
  </si>
  <si>
    <t>E22001</t>
  </si>
  <si>
    <t>Boleráz - Smolenice, modernizácia železničného zvršku, koľaje č. 1</t>
  </si>
  <si>
    <t>A16198</t>
  </si>
  <si>
    <t>Bratislava - Nové Mesto – Bratislava ÚNS, KRŽZ koľ. č. 1, 2</t>
  </si>
  <si>
    <t>A16204.1</t>
  </si>
  <si>
    <t>Bratislava ÚNS-Petržalka, komplexná rekonštrukcia DŽM</t>
  </si>
  <si>
    <t>A12018</t>
  </si>
  <si>
    <t>Bzovík zast., priecestné zabezpečovacie zariadenie  v km 37,952</t>
  </si>
  <si>
    <t>A18200</t>
  </si>
  <si>
    <t>Cielené investície, ŽST Kuzmice – staničné zabezpečovacie zariadenie</t>
  </si>
  <si>
    <t>A18095</t>
  </si>
  <si>
    <t>Cielené investície, PZZ v km 33,930 Revúca</t>
  </si>
  <si>
    <t>A18107</t>
  </si>
  <si>
    <t>Cielené investície, ŽST Vranov nad Topľou</t>
  </si>
  <si>
    <t>A18098</t>
  </si>
  <si>
    <t>Cielené investície, ŽST Plaveč – staničné zabezpečovacie zariadenie</t>
  </si>
  <si>
    <t>A18099</t>
  </si>
  <si>
    <t>Čierna nad Tisou ŠRT, rekonštrukcia koľají č. 602š, 603š a výhybiek v týchto koľajach</t>
  </si>
  <si>
    <t>A16071</t>
  </si>
  <si>
    <t>Cisco ACI - výmena komponentov siete v datacentre</t>
  </si>
  <si>
    <t>Diagnostické vozidlo defektoskopie koľajníc</t>
  </si>
  <si>
    <t>D20002</t>
  </si>
  <si>
    <t xml:space="preserve">Čadca (mimo) – Makov, rekonštrukcia vonkajšieho osvetlenia s diaľkovým ovládaním a diagnostikou svetelných zdrojov </t>
  </si>
  <si>
    <t>A16208</t>
  </si>
  <si>
    <t>Diagnostické vozidlo pre meranie geometrickej polohy koľaje</t>
  </si>
  <si>
    <t>D20001</t>
  </si>
  <si>
    <t>Čierna nad Tisou, dieselcentrála</t>
  </si>
  <si>
    <t>A23050</t>
  </si>
  <si>
    <t>Dodávka a montáž kompenzačného zariadenia jalovej dodávky napájacej linky vlastnej spotreby TNS Púchov</t>
  </si>
  <si>
    <t>D22002</t>
  </si>
  <si>
    <t>Dátový sklad diagnostiky</t>
  </si>
  <si>
    <t>Dodávka a montáž merania spotreby elektrickej trakcie na výstupnej strane 38 ks trakčných napájacích staníc a trakčných meniarní - PD</t>
  </si>
  <si>
    <t>D17010</t>
  </si>
  <si>
    <t>Haniska pri Košiciach - Moldava nad Bodvou, elektrifikácia</t>
  </si>
  <si>
    <t>A13043</t>
  </si>
  <si>
    <t>Hul – Úľany, sanácia zemného telesa v km 34,850 – 35,050</t>
  </si>
  <si>
    <t>A16049</t>
  </si>
  <si>
    <t>Implementácia GSM-R do siete ŽSR, úsek  Varín - Košice - Čierna nad Tisou štátna hranica</t>
  </si>
  <si>
    <t>A19000</t>
  </si>
  <si>
    <t>Implementácia TSI v podmienkach ŽSR</t>
  </si>
  <si>
    <t>D20008</t>
  </si>
  <si>
    <t>Karty do DWDM</t>
  </si>
  <si>
    <t>D23004</t>
  </si>
  <si>
    <t>A18046</t>
  </si>
  <si>
    <t>Dobrá výh.179,180,181,182</t>
  </si>
  <si>
    <t>A17101</t>
  </si>
  <si>
    <t>Komunikačná infraštruktúra služieb telematiky ŽSR</t>
  </si>
  <si>
    <t>D20003</t>
  </si>
  <si>
    <t>Krupina, priecestné zabezpečovacie zariadenie v km 33,439</t>
  </si>
  <si>
    <t>A18202</t>
  </si>
  <si>
    <t>Dodávka a montáž merania spotreby na hraničných bodoch distribučnej sústavy ŽSR</t>
  </si>
  <si>
    <t>D17012</t>
  </si>
  <si>
    <t xml:space="preserve">Majetkoprávne vysporiadanie </t>
  </si>
  <si>
    <t>G05010</t>
  </si>
  <si>
    <t>Elektrické predkurovacie zariadenia (EPZ) vo vybraných ŽST</t>
  </si>
  <si>
    <t>A15007</t>
  </si>
  <si>
    <t>Modernizácia bratislavského tunela č. 2, ŽST Bratislava hl. stanica</t>
  </si>
  <si>
    <t>A16097</t>
  </si>
  <si>
    <t>Modernizácia dvoch úsekov železničnej trate štátna hranica ČR/SR - Devínska Nová Ves (realizácia) + DOZZ, GSMR, ETCS</t>
  </si>
  <si>
    <t>A19157</t>
  </si>
  <si>
    <t>Modernizácia spojovacej chodby v SIP Strečno</t>
  </si>
  <si>
    <t>A18060</t>
  </si>
  <si>
    <t>Modernizácia žel. trate Žilina - Košice, úsek Kysak (mimo) - Košice, projektová príprava a real.</t>
  </si>
  <si>
    <t>A06101</t>
  </si>
  <si>
    <t xml:space="preserve">Modernizácia železničného úseku Čadca - Svrčinovec - št. hranica ČR/SR </t>
  </si>
  <si>
    <t>A10044</t>
  </si>
  <si>
    <t>E23001</t>
  </si>
  <si>
    <t>Modernizácia železničnej trate Devínska Nová Ves - štátna hranica SR/ČR, úsek Malacky - Kúty (PD), real.</t>
  </si>
  <si>
    <t>A19158</t>
  </si>
  <si>
    <t xml:space="preserve">Modernizácia železničnej trate Žilina – Košice, úsek  trate Liptovský Mikuláš – Poprad Tatry (mimo) 5. etapa, úsek Paludza - Liptovský Hrádok </t>
  </si>
  <si>
    <t>A06048.5</t>
  </si>
  <si>
    <t>Komplexná rekonštrukcia miestností pre umiestnenie simulátorov</t>
  </si>
  <si>
    <t>A17127</t>
  </si>
  <si>
    <t>Modernizácia železničnej trate Žilina – Košice, úsek Liptovský Mikuláš – Poprad Tatry (mimo), 1.etapa (Poprad - Lučivná)</t>
  </si>
  <si>
    <t>A06048.1</t>
  </si>
  <si>
    <t>Modernizácia železničnej trate Žilina – Košice, úsek trate Poprad Tatry (mimo) – Krompachy, 1.etapa A1 (Poprad – Spišská Nová Ves), projektová príprava a real. (I. etapa + DOZZ, ETCS)</t>
  </si>
  <si>
    <t>A06099.1</t>
  </si>
  <si>
    <t>Komplexná rekonštrukcia ochrannej stavby, odolného úkrytu civilnej ochrany (BV-12), Bratislava hlavná stanica</t>
  </si>
  <si>
    <t>A17059</t>
  </si>
  <si>
    <t>Nákup a modernizácia KM</t>
  </si>
  <si>
    <t>C14008</t>
  </si>
  <si>
    <t xml:space="preserve">Komplexná rekonštrukcia PZZ km 1,292  TU Šurany – Úľany nad Žitavou, </t>
  </si>
  <si>
    <t>A19131</t>
  </si>
  <si>
    <t>Nákup historických koľajových vozidiel pre Želez. múzeum</t>
  </si>
  <si>
    <t>F23001</t>
  </si>
  <si>
    <t xml:space="preserve">Komplexná rekonštrukcia PZZ v žkm 31,759 (Horné Krškany), TU Šurany - Veľké Bielice </t>
  </si>
  <si>
    <t>A20055</t>
  </si>
  <si>
    <t>Nákup HW</t>
  </si>
  <si>
    <t>D20007</t>
  </si>
  <si>
    <t>Komplexná rekonštrukcia SZZ v ŽST Jesenské, St1</t>
  </si>
  <si>
    <t>A14079</t>
  </si>
  <si>
    <t>Nákup meracej techniky a drobnej mechanizácie (O460, SM, O430)</t>
  </si>
  <si>
    <t>C11005</t>
  </si>
  <si>
    <t>Komplexná rekonštrukcia železničného priecestia v žkm 45,938 - Rožkovany</t>
  </si>
  <si>
    <t>A19244</t>
  </si>
  <si>
    <t>Nákup SW</t>
  </si>
  <si>
    <t>E21001</t>
  </si>
  <si>
    <t>Pial - Beša, sanácia zemného telesa</t>
  </si>
  <si>
    <t>A12027</t>
  </si>
  <si>
    <t>KR železničného mosta v km 7,892 trate Bratislava Nové Mesto-Dunajská Streda</t>
  </si>
  <si>
    <t>A11108</t>
  </si>
  <si>
    <t xml:space="preserve">Pomodernizačné úpravy Nové Mesto nad Váhom - Púchov - Žilina </t>
  </si>
  <si>
    <t>A13153</t>
  </si>
  <si>
    <t>KR železničného priecestia v ŽST Martin, žkm 305,230 (ul.Robotnícka)</t>
  </si>
  <si>
    <t>A17146</t>
  </si>
  <si>
    <t>Prešov - Veľký Šariš km 17,313 (zv č.1 PO) - 22,220, koľaj č.1</t>
  </si>
  <si>
    <t>A17093</t>
  </si>
  <si>
    <t>KR železničného priecestia v ŽST Martin, žkm 306,077 (ul.Čsl.armády)</t>
  </si>
  <si>
    <t>A17152</t>
  </si>
  <si>
    <t>Realizácia rozvojvých požiadaviek ISI, PIS</t>
  </si>
  <si>
    <t>E23003</t>
  </si>
  <si>
    <t>Rekonštrukcia informačných zariadení pre cestujúcu verejnosť v obvode OR Trnava</t>
  </si>
  <si>
    <t>A17132</t>
  </si>
  <si>
    <t>Lúky pod Makytou-št.hr. ČR, KR TV</t>
  </si>
  <si>
    <t>A07304</t>
  </si>
  <si>
    <t>Rekonštrukcia objektu VB v ŽST Ružomberok</t>
  </si>
  <si>
    <t>A14226</t>
  </si>
  <si>
    <t>Rekonštrukcia ozubnice Štrba – Štrbské Pleso</t>
  </si>
  <si>
    <t>A16006</t>
  </si>
  <si>
    <t>Merací prístroj na meranie dátovej siete</t>
  </si>
  <si>
    <t>D23005</t>
  </si>
  <si>
    <t>Rekonštrukcia strechy ŽST Nemšová Traťový obvod</t>
  </si>
  <si>
    <t>A16084</t>
  </si>
  <si>
    <t>Rozvoj požiadavky - Vývoj informačného systému SAP ECC</t>
  </si>
  <si>
    <t>E20008</t>
  </si>
  <si>
    <t xml:space="preserve">Rozvojové moduly OLTIS </t>
  </si>
  <si>
    <t>E22002</t>
  </si>
  <si>
    <t>Rožňava - Dobšiná v km 62,534</t>
  </si>
  <si>
    <t>A19111</t>
  </si>
  <si>
    <t>Modernizácia žel. trate Žilina - Košice, úsek trate Krompachy (mimo) - Kysak, projektová príprava a real + DOZZ, ECTS</t>
  </si>
  <si>
    <t>A06100</t>
  </si>
  <si>
    <t>RSE Košice odstránenie statických nedostatkov objektu</t>
  </si>
  <si>
    <t>A22039</t>
  </si>
  <si>
    <t>Spádoviskový riadiaci systém Čierna nad Tisou ŠRT</t>
  </si>
  <si>
    <t>A14056</t>
  </si>
  <si>
    <t>Stankovany, rekonštrukcia budovy zastávky</t>
  </si>
  <si>
    <t>A19048</t>
  </si>
  <si>
    <t>Statické posúdenie, vypracovanie projektovej dokumentácie a rekonštrukcia budovy MDC Bratislava - východné</t>
  </si>
  <si>
    <t>B15018</t>
  </si>
  <si>
    <t>SZNR - Nákup meracej techniky pre potreby VVUŽ</t>
  </si>
  <si>
    <t>D13011</t>
  </si>
  <si>
    <t>Šaštín - Kúty, modernizácia železničného zvršku koľaje č. 1</t>
  </si>
  <si>
    <t>A16200</t>
  </si>
  <si>
    <t>Modernizácia železničnej trate Žilina – Košice, úsek trate Poprad Tatry (mimo) – Krompachy, 1.etapa A2 (Poprad – Spišská Nová Ves), projektová príprava a real. (I. etapa + DOZZ, ETCS)</t>
  </si>
  <si>
    <t>A06099.2</t>
  </si>
  <si>
    <t>Štandardy železničných tratí a stavieb - OR Zvolen - ŽST Zvolen, rekonštrukcia PB</t>
  </si>
  <si>
    <t>A14224</t>
  </si>
  <si>
    <t>Tatranská Lomnica, budova TEŽ č. 95</t>
  </si>
  <si>
    <t>B17007</t>
  </si>
  <si>
    <t xml:space="preserve">Náhrada telemechanizačného zariadenia duplexného TZD-751 v diaľkovo ovládaných dopravniach OR Košice </t>
  </si>
  <si>
    <t>A13026</t>
  </si>
  <si>
    <t>Terminál integrovanej osobnej prepravy Trebišov, realizácia</t>
  </si>
  <si>
    <t>A14203</t>
  </si>
  <si>
    <t>Terminál inter. prepravy Leopoldov</t>
  </si>
  <si>
    <t>A09122</t>
  </si>
  <si>
    <t>Terminál intermodálnej prepravy Lužianky
UČS 03 TIP Lužianky – Kontajnerové prekladisko</t>
  </si>
  <si>
    <t>A15128</t>
  </si>
  <si>
    <t>Trnava – KR Sociálno-prevádzková budova</t>
  </si>
  <si>
    <t>A21026</t>
  </si>
  <si>
    <t>Úprava PZZ v žkm 24,544 (Bodza) a PZZ 
v žkm 29,252 (Veľký Meder), TÚ Dunajská Streda – Komárno</t>
  </si>
  <si>
    <t>A18062</t>
  </si>
  <si>
    <t>Važec - Východná, sanácia skalného svahu a ochrana pred padaním skál - Vypracovanie projektovej dokumentácie a real.</t>
  </si>
  <si>
    <t>A23054</t>
  </si>
  <si>
    <t xml:space="preserve">Veľká vodáreň - obnova po požiari </t>
  </si>
  <si>
    <t>B17022</t>
  </si>
  <si>
    <t>Veľký Horeš – Streda nad Bodrogom, rekonštrukcia  koľaje č. 1, 2</t>
  </si>
  <si>
    <t>A16021</t>
  </si>
  <si>
    <t>Vybudovanie identifikácie dopravcu a vstupného merania EPZ - realizácia</t>
  </si>
  <si>
    <t>A19042</t>
  </si>
  <si>
    <t>Vybudovanie stojanov pre napätie 400 V pre DMJ r. 861 vo vybraných ŽST</t>
  </si>
  <si>
    <t>A15008</t>
  </si>
  <si>
    <t>Výh. Slatinka, diaľkové ovládanie</t>
  </si>
  <si>
    <t>A18114</t>
  </si>
  <si>
    <t>Obnova koncových zariadení</t>
  </si>
  <si>
    <t>Výmena ističov DEON</t>
  </si>
  <si>
    <t>D22003</t>
  </si>
  <si>
    <t>Výstavba automatického informačného zariadenia pre cestujúcu verejnosť na TEŽ vrátane optickej kabelizácie</t>
  </si>
  <si>
    <t>A14055</t>
  </si>
  <si>
    <t>OED Zálohový/archivačný HW</t>
  </si>
  <si>
    <t>D23003</t>
  </si>
  <si>
    <t>Zastávka Nové Košariská – záchytné parkovisko pre IAD , projektová dokumentácia (DÚR, DSPRS) a real.</t>
  </si>
  <si>
    <t>A13042</t>
  </si>
  <si>
    <t>Zriadenie železničnej zastávky Vranov nad Topľou - Juh, žkm 12,969</t>
  </si>
  <si>
    <t>A23002</t>
  </si>
  <si>
    <t>OR Košice - KR nástupíšť v rámci štandardizácie žel.staníc (Čierna nad Tisou, Michaľany, Vranov nad Topľou)</t>
  </si>
  <si>
    <t>A15055</t>
  </si>
  <si>
    <t>Zrušenie podchodu pre cestujúcich v zast. Drienovec v žkm 31,310 trate Barca-Rožňava</t>
  </si>
  <si>
    <t>A15158</t>
  </si>
  <si>
    <t xml:space="preserve">Zvolen, budova OR, - KR strednotlakej regulačnej stanice plynu </t>
  </si>
  <si>
    <t>A21034</t>
  </si>
  <si>
    <t>Podpora a rozvoj aplikačno-integračného prostredia ŽSR</t>
  </si>
  <si>
    <t>Zvýšenie zab. priecestí, trať.úsek ŽST Kapušany pri Prešove  – ŽST Bardejov, priecestné zabezpečovacie zariadenie v km 30,411</t>
  </si>
  <si>
    <t>A18093</t>
  </si>
  <si>
    <t>Prievidza - Jelšovce</t>
  </si>
  <si>
    <t>Zvýšenie zabezpečenia priecestí ,,TÚ Žilina – Rajec, PZZ v km 5,425"</t>
  </si>
  <si>
    <t>A18120</t>
  </si>
  <si>
    <t>Projektová príprava a IČ budovy pre POO</t>
  </si>
  <si>
    <t>A22004</t>
  </si>
  <si>
    <t>Zvýšenie zabezpečenia priecestí,  TÚ Čadca - Makov, PZZ v km 1,200</t>
  </si>
  <si>
    <t>A19051</t>
  </si>
  <si>
    <t>Zvýšenie zabezpečenia priecestí,  TÚ Hronská Dúbrava - Palárikovo, PZZ v km 25,995</t>
  </si>
  <si>
    <t>A19121</t>
  </si>
  <si>
    <t>Zvýšenie zabezpečenia priecestí,  TÚ Humenné - Stakčín, PZZ v km 16,747</t>
  </si>
  <si>
    <t>A19113</t>
  </si>
  <si>
    <t>Zvýšenie zabezpečenia priecestí,  TÚ Michaľany - Medzilaborce, PZZ v km 73,645</t>
  </si>
  <si>
    <t>A19112</t>
  </si>
  <si>
    <t>Rekonštrukcia kotolne a kúrenia budovy Pri Plynárni, Košice, dielne meracieho vozňa GPK</t>
  </si>
  <si>
    <t>B15015</t>
  </si>
  <si>
    <t>Zvýšenie zabezpečenia priecestí,  TÚ Štúrovo - Levice, PZZ v km 38,537</t>
  </si>
  <si>
    <t>A19122</t>
  </si>
  <si>
    <t>Rekonštrukcia Miľavského tunela</t>
  </si>
  <si>
    <t>A19161</t>
  </si>
  <si>
    <t>Zvýšenie zabezpečenia priecestí,  TÚ Žilina - Rajec, PZZ v km 12,880</t>
  </si>
  <si>
    <t>A19049</t>
  </si>
  <si>
    <t>Zvýšenie zabezpečenia priecestí,  TÚ Žilina - Rajec, PZZ v km 13,733</t>
  </si>
  <si>
    <t>A19050</t>
  </si>
  <si>
    <t>A19120</t>
  </si>
  <si>
    <t xml:space="preserve">Rekonštrukcia Ružbašského tunela na trati Podolínec-Plaveč </t>
  </si>
  <si>
    <t>A16054</t>
  </si>
  <si>
    <t>Zvýšenie zabezpečenia priecestí, TU Devínska Nová Ves – Štúrovo št.hr., PZZ v km 84,850</t>
  </si>
  <si>
    <t>A18116</t>
  </si>
  <si>
    <t>Zvýšenie zabezpečenia priecestí, TÚ Komárno - Nové Zámky, PZZ v km 25,389</t>
  </si>
  <si>
    <t>A19126</t>
  </si>
  <si>
    <t>Žilina-Teplič., zriaď. st.2.stav.2.etapa</t>
  </si>
  <si>
    <t>A04004</t>
  </si>
  <si>
    <t>A23074</t>
  </si>
  <si>
    <t>ŽSR, dopravný uzol Bratislava - štúdia realizovateľnosti</t>
  </si>
  <si>
    <t>A16221</t>
  </si>
  <si>
    <t>Rekonštrukcia výhybiek žst. Zvolen, os.st. II.etapa</t>
  </si>
  <si>
    <t>A16201</t>
  </si>
  <si>
    <t>ŽSR, dostavba zriaďovacej stanice Žilina Teplička a nadväzujúcej železničnej infraštruktúry v uzle Žilina - projektová dokumentácia DSP, DRS a DVZ a real.</t>
  </si>
  <si>
    <t>A12084</t>
  </si>
  <si>
    <t>Rekonštrukcia žel. priecestia v úseku trate Hlohovec – Leopoldov, žkm 23,358</t>
  </si>
  <si>
    <t>A19022</t>
  </si>
  <si>
    <t>ŽSR, Elektrifikácia trate Bánovce nad Ondavou – Humenné, projektová dokumentácia pre stupeň DUR, DSP a DRS a real.</t>
  </si>
  <si>
    <t>A13225</t>
  </si>
  <si>
    <t>ŽSR, Modernizácia železničnej trate Púchov - Žilina, pre traťovú rýchlosť do 160 km/hod. –  I. etapa (Púchov - Považská Teplá)</t>
  </si>
  <si>
    <t>A04001</t>
  </si>
  <si>
    <t>ŽSR, Nové Mesto nad Váhom - Púchov, modernizácia trate na v=160 km/h, MPV</t>
  </si>
  <si>
    <t>A41688</t>
  </si>
  <si>
    <t xml:space="preserve">Riešenie zosuvu časti gabiónového zárubného múru v úseku ŽST Bytča – ŽST Dolný Hričov </t>
  </si>
  <si>
    <t>A24002</t>
  </si>
  <si>
    <t>ŽSR, rekonštrukcia výhybiek č. 1 a 2 v ŽST Veľké Uherce</t>
  </si>
  <si>
    <t>A14013</t>
  </si>
  <si>
    <t>ŽSR, Terminály integrovanej osobnej prepravy v Bratislave, úsek Devínska Nová Ves – Bratislava hlavná stanica – Podunajské Biskupice, TIOP č.6 Bratislava – Ružinov 
časť TIOP Ružinov – odbočka a zastávka</t>
  </si>
  <si>
    <t>A14202.6</t>
  </si>
  <si>
    <t>Rozvoj prostredia Microsoft</t>
  </si>
  <si>
    <t xml:space="preserve">ŽSR, Terminály integrovanej osobnej prepravy v Bratislave, úsek Devínska Nová Ves – Bratislava hlavná stanica – Podunajské Biskupice, TIOP Lamačská Brána
</t>
  </si>
  <si>
    <t>A14202.2</t>
  </si>
  <si>
    <t>SAP prechod na SAP HANA</t>
  </si>
  <si>
    <t>D19001</t>
  </si>
  <si>
    <t xml:space="preserve">ŽSR, Terminály integrovanej osobnej prepravy v Bratislave, úsek Devínska Nová Ves – Bratislava hlavná stanica – Podunajské Biskupice, TIOP Vrakuňa
</t>
  </si>
  <si>
    <t>A14202.7</t>
  </si>
  <si>
    <t xml:space="preserve">Sklené pri Handlovej – Handlová, rekonštrukcia Bralského tunela </t>
  </si>
  <si>
    <t>A22002</t>
  </si>
  <si>
    <t>ŽSR, ŽST Čierna nad Tisou, obnova koľají č. 824 a 914</t>
  </si>
  <si>
    <t>A21028</t>
  </si>
  <si>
    <t>ŽSR, ŽST Dvory nad Žitavou, rekonštrukcia výhybiek č.  1,2,3,4,5,6, 7,8</t>
  </si>
  <si>
    <t>A16101</t>
  </si>
  <si>
    <t>ŽST  Hronský Beňadik - z. Tekovská Breznica - ŽST Nová Baňa, rekonštrukcia dopravnej cesty</t>
  </si>
  <si>
    <t>A14028</t>
  </si>
  <si>
    <t>ŽST Alekšince, rekonštrukcia k.1,2,3 a nástupíšť           </t>
  </si>
  <si>
    <t>A19026</t>
  </si>
  <si>
    <t>Šahy - VB, rekonštrukcia vykurovania s vybudovaním novej kotolne</t>
  </si>
  <si>
    <t>A17070</t>
  </si>
  <si>
    <t>ŽST Barca, modernizácia výhybiek č. 1-20</t>
  </si>
  <si>
    <t>A16025</t>
  </si>
  <si>
    <t>ŽST Bratislava hl. st. eliminovanie hluku z jázd koľajových vozidiel</t>
  </si>
  <si>
    <t>A19024</t>
  </si>
  <si>
    <t>ŽST Dvory nad Žitavou, modernizácia výhybiek č. 14 - 20</t>
  </si>
  <si>
    <t>A14010</t>
  </si>
  <si>
    <t>ŽST Košice – rekonštrukcia nástupíšť č. 1, 2, 3 a KRŽZ koľ. č. 11, 9, 8, 7, 6, 5, 3a, 1</t>
  </si>
  <si>
    <t>A14256</t>
  </si>
  <si>
    <t>TM Spišská Nová Ves - PdM Vydrník KR vn linky 22kV č. 437</t>
  </si>
  <si>
    <t>A17129</t>
  </si>
  <si>
    <t>ŽST Košice, vybudovanie koľajovej spojky z koľaje 8a na koľaj 2</t>
  </si>
  <si>
    <t>A19242</t>
  </si>
  <si>
    <t>TNS Kozárovce - Komplexná rekonštrukcia rozvodne 110 kV</t>
  </si>
  <si>
    <t>A16000</t>
  </si>
  <si>
    <t>ŽST Kraľovany – ŽST Ľubochňa, rekonštrukcia koľají č. 1, 2</t>
  </si>
  <si>
    <t>A16073</t>
  </si>
  <si>
    <t>ŽST Krompachy, modernizácia výhybiek č. 23 - 30</t>
  </si>
  <si>
    <t>A16024</t>
  </si>
  <si>
    <t>Úprava PZZ v žkm 27,936 (Veľká Paka) TÚ Bratislava - Nové Mesto - Dunajská Streda</t>
  </si>
  <si>
    <t>A19246</t>
  </si>
  <si>
    <t>ŽST Maťovce, rekonštrukcia ČOV</t>
  </si>
  <si>
    <t>A16020</t>
  </si>
  <si>
    <t>Uzol Bratislava (východ) fáza 1</t>
  </si>
  <si>
    <t>A16221.3</t>
  </si>
  <si>
    <t>ŽST Nové Zámky – ŽST Palárikovo, modernizácia koľaje č. 1 a č. 2</t>
  </si>
  <si>
    <t>A14007</t>
  </si>
  <si>
    <t>Uzol Bratislava (západ) fáza 1</t>
  </si>
  <si>
    <t>A16221.2</t>
  </si>
  <si>
    <t>ŽST Plaveč - zriadenie EOV</t>
  </si>
  <si>
    <t>A23000</t>
  </si>
  <si>
    <t>ŽST Poprad Tatry, adaptácia priestorov a vybudovanie technológie ŽT v priestoroch ŽST</t>
  </si>
  <si>
    <t>A18128</t>
  </si>
  <si>
    <t>ŽST Svit, komplexná rekonštrukcia výpravnej budovy</t>
  </si>
  <si>
    <t>A23051</t>
  </si>
  <si>
    <t>ŽST Šaľa - Preloženie dopravnej kancelárie do prevádzkovej budovy</t>
  </si>
  <si>
    <t>A16123</t>
  </si>
  <si>
    <t>ŽST Trenčianska Teplá, KR vnútorných priestorov VB - realizácia</t>
  </si>
  <si>
    <t>A17079</t>
  </si>
  <si>
    <t xml:space="preserve">ŽST Trenčín - Architektonicko stavebný zámer, projektová príprava a real. </t>
  </si>
  <si>
    <t>A21035</t>
  </si>
  <si>
    <t>Výhybňa Slivník, modernizácia výhybiek č. 1 - 10</t>
  </si>
  <si>
    <t>A14198</t>
  </si>
  <si>
    <t>ŽST Trnovec nad Váhom – ŽST Tvrdošovce, modernizácia koľaje č. 1 a č. 2</t>
  </si>
  <si>
    <t>A14003</t>
  </si>
  <si>
    <t>Zastávka Martin, Fatra (projektová príprava a real.)</t>
  </si>
  <si>
    <t>A14178</t>
  </si>
  <si>
    <t>ŽST Zvolen, rekonštrukcia striech s vonkajšej kanalizácie výpravnej budovy</t>
  </si>
  <si>
    <t>A21033</t>
  </si>
  <si>
    <t>Zvolen - Podbrezová - Brezno , rekonštrukcia zárubných múrov</t>
  </si>
  <si>
    <t>A16023</t>
  </si>
  <si>
    <t>Zvýšenie priepustnosti trate Dunajská Streda - Komárno</t>
  </si>
  <si>
    <t>A19255</t>
  </si>
  <si>
    <t>Zvýšenie zab. priecestí, trať.úsek Šurany – Veľké Bielice, priecestné zabezpečovacie zariadenie v km 39,619</t>
  </si>
  <si>
    <t>A18115</t>
  </si>
  <si>
    <t>Zvýšenie zabezpečenia priecestí,  TÚ Čata - Šahy št.hranica , PZZ v km 5,257</t>
  </si>
  <si>
    <t>A21029</t>
  </si>
  <si>
    <t>ŽSR, Modernizácia koridoru, štátna hranica ČR/SR - Čadca - Krásno nad Kysucou (mimo), železničná trať (1. a 2. etapa)</t>
  </si>
  <si>
    <t>A10044.1</t>
  </si>
  <si>
    <t>ŽST Čadca, rekonštrukcia VB a AB</t>
  </si>
  <si>
    <t>A16210</t>
  </si>
  <si>
    <t>ŽST Čierna nad Tisou - ochrana podzemných vôd, III. etapa</t>
  </si>
  <si>
    <t>A17085</t>
  </si>
  <si>
    <t>ŽST Čierna nad Tisou, rekonštrukcia ČOV</t>
  </si>
  <si>
    <t>A16018</t>
  </si>
  <si>
    <t>ŽST Dubová, KR výhybiek č.1,2 a A1</t>
  </si>
  <si>
    <t>A98408S</t>
  </si>
  <si>
    <t>ŽST Hliník nad Hronom – vybudovanie EOV</t>
  </si>
  <si>
    <t>A17056</t>
  </si>
  <si>
    <t>ŽST Kriváň, Vypracovanie projektovej dokumentácie pre TS 22/0,42 kV a real.</t>
  </si>
  <si>
    <t>A16001</t>
  </si>
  <si>
    <t>ŽST Kysak, obnova výhybiek č. 23,25ab,27,29,30ab,31,32,33,34</t>
  </si>
  <si>
    <t>A17095</t>
  </si>
  <si>
    <t>ŽST Levice, OV + SZZ, DOZZ ŽST Veľké Kozmálovce (Komplexná rekonštrukcia výhybiek Levice a DOZZ Kalná n. H. (mimo)-Kozárovce (mimo))</t>
  </si>
  <si>
    <t>A16052</t>
  </si>
  <si>
    <t>A17068</t>
  </si>
  <si>
    <t>ŽST Maťovce, predĺženie koľaje a KR výhybiek s úpravou ŽZ, zab. zar. s TV</t>
  </si>
  <si>
    <t>A14200</t>
  </si>
  <si>
    <t>ŽST Nové Košariská rekonštrukcia koľají a výhybiek</t>
  </si>
  <si>
    <t>A19253</t>
  </si>
  <si>
    <t>ŽST Poriadie, rekonštrukcia koľají a výhybiek</t>
  </si>
  <si>
    <t>A17065</t>
  </si>
  <si>
    <t>ŽST Slovenská Ľupča, ŽST Medzibrod, zabezpečovacie zariadenie</t>
  </si>
  <si>
    <t>A18113</t>
  </si>
  <si>
    <t>ŽST Vrútky rekonštrukcia VB, nástupíšť a informačného systému pre cestujúcich“ - I. ETAPA - rekonštrukcia VB a nový  informačný systém pre cestujúcich (HAVIS)</t>
  </si>
  <si>
    <t>A14226.1</t>
  </si>
  <si>
    <t>ŽST Zbehy predĺženie koľaje č. 1 a č. 3</t>
  </si>
  <si>
    <t>A16219</t>
  </si>
  <si>
    <t>ŽST Žilina – Teplička, protihlukové opatrenia – rekonštrukcia protihlukovej steny v mieste stožiara TV č.267</t>
  </si>
  <si>
    <t>A22001</t>
  </si>
  <si>
    <t>Kapitola</t>
  </si>
  <si>
    <t>Priorita</t>
  </si>
  <si>
    <t>Oblasť</t>
  </si>
  <si>
    <t>ID projektu</t>
  </si>
  <si>
    <t>Trať</t>
  </si>
  <si>
    <t>Poradie</t>
  </si>
  <si>
    <t>Typ projektu podľa priorizácie</t>
  </si>
  <si>
    <t>BCR</t>
  </si>
  <si>
    <t>Kategória</t>
  </si>
  <si>
    <t>Spoločnosť</t>
  </si>
  <si>
    <t xml:space="preserve">Dĺžka trate
</t>
  </si>
  <si>
    <t>Popis</t>
  </si>
  <si>
    <t>Zazmluvnený - Príprava</t>
  </si>
  <si>
    <t>Zazmluvnený - MPV</t>
  </si>
  <si>
    <t>Zazmluvnený - Výstavba</t>
  </si>
  <si>
    <t>Príprava bez MPV</t>
  </si>
  <si>
    <t>Výstavba</t>
  </si>
  <si>
    <t>A01344S</t>
  </si>
  <si>
    <t>ŽST Vajnory, rekonštrukcia a plynofikácia</t>
  </si>
  <si>
    <t>MD SR</t>
  </si>
  <si>
    <t>Doprava - železničná infraštruktúra</t>
  </si>
  <si>
    <t>119C</t>
  </si>
  <si>
    <t>Budovy</t>
  </si>
  <si>
    <t>ŽSR</t>
  </si>
  <si>
    <t>X</t>
  </si>
  <si>
    <t>D120g (časť)</t>
  </si>
  <si>
    <t>120g (časť)</t>
  </si>
  <si>
    <t>3b</t>
  </si>
  <si>
    <t>Veľké projekty</t>
  </si>
  <si>
    <t>áno</t>
  </si>
  <si>
    <t>nie</t>
  </si>
  <si>
    <t>A06048</t>
  </si>
  <si>
    <t>Modernizácia železničnej trate Žilina – Košice, úsek  trate Liptovský Mikuláš – Poprad Tatry (mimo) PD</t>
  </si>
  <si>
    <t>D180c_; T180cE; T180cM</t>
  </si>
  <si>
    <t>D180e_; T180eE; T180eM</t>
  </si>
  <si>
    <t>180e</t>
  </si>
  <si>
    <t>8 v 1b; 35 v 2b; 13 v 3a; 5 v 3b</t>
  </si>
  <si>
    <t>1b; 3a; 3b</t>
  </si>
  <si>
    <t>180c</t>
  </si>
  <si>
    <t>55 v 1b; 12 v 2a; 17 v 2b; 20 v 3a; 16 v 3b</t>
  </si>
  <si>
    <t>D180f1; B180f_; T180fE; T180fM</t>
  </si>
  <si>
    <t>180f</t>
  </si>
  <si>
    <t>10 v 1b; 13 v 2a; 14 v 3a; 9 v 3b</t>
  </si>
  <si>
    <t>D180h_ (Margecany - Kysak); T180hE; T180hM; T180g2M (Krompachy - Margecany)</t>
  </si>
  <si>
    <t>180h</t>
  </si>
  <si>
    <t>58 v 1b; 21 v 2a; 16 v 3a; 17 a 22 v 3b</t>
  </si>
  <si>
    <t>D180i1</t>
  </si>
  <si>
    <t>180i</t>
  </si>
  <si>
    <t>11 v 1b</t>
  </si>
  <si>
    <t>časť 125a</t>
  </si>
  <si>
    <t>125a</t>
  </si>
  <si>
    <t>1b</t>
  </si>
  <si>
    <t>A08212</t>
  </si>
  <si>
    <t>Pomodernizačné úpravy Bratislava Rača-Trnava-Nové Mesto nad Váhom</t>
  </si>
  <si>
    <t>106A</t>
  </si>
  <si>
    <t>malé projekty</t>
  </si>
  <si>
    <t>D127a_; T127aM</t>
  </si>
  <si>
    <t>127a</t>
  </si>
  <si>
    <t>23 v 1b; 15 v 3b</t>
  </si>
  <si>
    <t>1b; 3b</t>
  </si>
  <si>
    <t>D127b</t>
  </si>
  <si>
    <t>127b</t>
  </si>
  <si>
    <t>14 v 1b</t>
  </si>
  <si>
    <t>Projekty podľa priorizácie</t>
  </si>
  <si>
    <t>Uzol Bačasť 131a</t>
  </si>
  <si>
    <t>131a</t>
  </si>
  <si>
    <t>8,9 pre 131a</t>
  </si>
  <si>
    <t>Malé projekty</t>
  </si>
  <si>
    <t>Stavba do 3 km</t>
  </si>
  <si>
    <t>Uzol BA (Juh)</t>
  </si>
  <si>
    <t>BAJ</t>
  </si>
  <si>
    <t>1,2 pre BAJ</t>
  </si>
  <si>
    <t>časť projektu D150b</t>
  </si>
  <si>
    <t>150b</t>
  </si>
  <si>
    <t>DZAO__; TZAO_E</t>
  </si>
  <si>
    <t>ZAO</t>
  </si>
  <si>
    <t>5 v 1b; 2 v 3a</t>
  </si>
  <si>
    <t xml:space="preserve">cca 14 km (v smere V - Z);
2,3 km ( v smere S-J) </t>
  </si>
  <si>
    <t>109A</t>
  </si>
  <si>
    <t>A13032</t>
  </si>
  <si>
    <t xml:space="preserve">Náhrada nadzemného vedenia v úseku Humenné - Medzilaborce </t>
  </si>
  <si>
    <t>103A</t>
  </si>
  <si>
    <t>D160f_;E160f1;M160f1</t>
  </si>
  <si>
    <t>160f</t>
  </si>
  <si>
    <t>9 v 4b</t>
  </si>
  <si>
    <t>4b</t>
  </si>
  <si>
    <t>x</t>
  </si>
  <si>
    <t>A13158</t>
  </si>
  <si>
    <t>Rekonštrukcia zastávok na trati TEŽ - Nový Smokovec, Dolný Smokovec, Popradské Pleso</t>
  </si>
  <si>
    <t>112D</t>
  </si>
  <si>
    <t>A13161</t>
  </si>
  <si>
    <t>Maťovce ŽST, KR výpravnej budovy NR</t>
  </si>
  <si>
    <t>M140_1</t>
  </si>
  <si>
    <t>1 v 4b</t>
  </si>
  <si>
    <t>4b, 2a; 2b na 140d</t>
  </si>
  <si>
    <t>E191c1; E191d1</t>
  </si>
  <si>
    <t>191c; 191d</t>
  </si>
  <si>
    <t>2 a 3 v 4a</t>
  </si>
  <si>
    <t>4a</t>
  </si>
  <si>
    <t>KZ</t>
  </si>
  <si>
    <t>A14002</t>
  </si>
  <si>
    <t xml:space="preserve">Rekonštrukcia káblov 6kV-UAB (úsek Bratislava, hl.st.-Kúty, š.hr.) </t>
  </si>
  <si>
    <t>časť projektu D130c</t>
  </si>
  <si>
    <t>130c</t>
  </si>
  <si>
    <t>n/a</t>
  </si>
  <si>
    <t>D130d1; T130dE; M130d1</t>
  </si>
  <si>
    <t>130d</t>
  </si>
  <si>
    <t>15 a 82 v 1b; 17 v 3a; 10 v 4b</t>
  </si>
  <si>
    <t>7,691 - k. č. 1;
7,778 - k. č. 2; 
spolu = 15,469</t>
  </si>
  <si>
    <t>časť projektu D130e</t>
  </si>
  <si>
    <t>130e</t>
  </si>
  <si>
    <t>7 ks v.j.</t>
  </si>
  <si>
    <t>A14012</t>
  </si>
  <si>
    <t>ŽST Lamač, rekonštrukcia výhybiek č. 9, 10, 11 až 14,</t>
  </si>
  <si>
    <t>Uzol BA (Západ)</t>
  </si>
  <si>
    <t>BAZ</t>
  </si>
  <si>
    <t>6,5 pre BAZ fáza 1</t>
  </si>
  <si>
    <t>122A</t>
  </si>
  <si>
    <t>A14015</t>
  </si>
  <si>
    <t>Železničný zárez pri Poriadí, IGP - orientačná etapa“  na trati Nové Mesto nad Váhom - Vrbovce - št. hr. ČR, na úseku trate v  záreze od km 31,625 – po km 32,050 („Poriadsky zárez“) - prieskum a monitoring</t>
  </si>
  <si>
    <t>129A</t>
  </si>
  <si>
    <t>A14017</t>
  </si>
  <si>
    <t xml:space="preserve">ŽST, výstavba novej žel. zastávky Handlová zastávka a súvisiacej infraštruktúry </t>
  </si>
  <si>
    <t>A14026</t>
  </si>
  <si>
    <t xml:space="preserve">Náhrada nadzemného vedenia v úseku Kraľovany - Párnica </t>
  </si>
  <si>
    <t>113A</t>
  </si>
  <si>
    <t>A14027</t>
  </si>
  <si>
    <t>Ruskov TM, rekonštrukcia</t>
  </si>
  <si>
    <t>časť 190a</t>
  </si>
  <si>
    <t>190a</t>
  </si>
  <si>
    <t>3,7 pre 190a</t>
  </si>
  <si>
    <t>D150cH</t>
  </si>
  <si>
    <t>150c</t>
  </si>
  <si>
    <t>3 v 1a;</t>
  </si>
  <si>
    <t>1a</t>
  </si>
  <si>
    <t>A14032</t>
  </si>
  <si>
    <t>ŽST Fiľakovo – Výh. Holiša, modernizácia železničného zvršku a železničného spodku</t>
  </si>
  <si>
    <t>D160bH</t>
  </si>
  <si>
    <t>160b</t>
  </si>
  <si>
    <t>112A</t>
  </si>
  <si>
    <t>A14053</t>
  </si>
  <si>
    <t>Komplexná rekonštrukcia KO s koľajovým prijímačom WSSB</t>
  </si>
  <si>
    <t>105A</t>
  </si>
  <si>
    <t>PD</t>
  </si>
  <si>
    <t>101A</t>
  </si>
  <si>
    <t>A14058</t>
  </si>
  <si>
    <t>Náhrada nadzemného vedenia v úseku Šurany - Prievidza - Horná Štubňa</t>
  </si>
  <si>
    <t>A14062</t>
  </si>
  <si>
    <t>Rekonštrukcia ESTW  AŽD-Siemens v ŽST Bratislava - Petržalka</t>
  </si>
  <si>
    <t>127C</t>
  </si>
  <si>
    <t>A14067</t>
  </si>
  <si>
    <t>TNS Nové Zámky vybudovanie filtračno-kompenzačné zariadenie a KR rozvodne 27 kV,</t>
  </si>
  <si>
    <t>115A</t>
  </si>
  <si>
    <t>A14083</t>
  </si>
  <si>
    <t>KR plynofikácie budovy ŽST Turňa n/Bodvou VB + TO</t>
  </si>
  <si>
    <t>budovy</t>
  </si>
  <si>
    <t>A14190</t>
  </si>
  <si>
    <t>Zriadenie zabezpečeného priecestia Snina - Stakčín žkm 26,328 (PZZ)</t>
  </si>
  <si>
    <t>104B</t>
  </si>
  <si>
    <t>10 ks v.j.</t>
  </si>
  <si>
    <t>Kategória 2a, trať 195a</t>
  </si>
  <si>
    <t>195a</t>
  </si>
  <si>
    <t>stavba do 3 km</t>
  </si>
  <si>
    <t>V evidencií sú uvádzané spolu</t>
  </si>
  <si>
    <t>A14220.1</t>
  </si>
  <si>
    <t xml:space="preserve">Štandardy železničných tratí a stavieb - OR Trnava - ŽST Nové Zámky, rekonštrukcia VB a prislúchajúcich objektov  </t>
  </si>
  <si>
    <t>A14220.2</t>
  </si>
  <si>
    <t>Štandardy železničných tratí a stavieb - OR Trnava - ŽST Bratislava hlavná stanica, rekonštrukcia VB a prislúchajúcich objektov</t>
  </si>
  <si>
    <t>A14246</t>
  </si>
  <si>
    <t>ŽST Košice, KR komerčného obvodu</t>
  </si>
  <si>
    <t>Uzol KE</t>
  </si>
  <si>
    <t>Čast projektu 180i</t>
  </si>
  <si>
    <t>4,147; - KR koľají</t>
  </si>
  <si>
    <t>A15004</t>
  </si>
  <si>
    <t>Priecestie v km 7,215 Ivánska cesta Bratislava, rozšírenie o chodník pre chodcov</t>
  </si>
  <si>
    <t>A15029</t>
  </si>
  <si>
    <t>Výmena PZZ, SZZ a doplnenie AH 2000 na úseku Nemšová - Horné Srnie</t>
  </si>
  <si>
    <t>106F</t>
  </si>
  <si>
    <t>122C</t>
  </si>
  <si>
    <t>A16003</t>
  </si>
  <si>
    <t>ŽST Slanec, komplexná rekonštrukcia trakčného vedenia</t>
  </si>
  <si>
    <t>A16017</t>
  </si>
  <si>
    <t>ŽST Čierna nad Tisou, rekonštrukcia vodovodu (pitný, úžitkový) a kanalizácie</t>
  </si>
  <si>
    <t>104A</t>
  </si>
  <si>
    <t>časť DŠRT_1</t>
  </si>
  <si>
    <t>ŠRT</t>
  </si>
  <si>
    <t>116A</t>
  </si>
  <si>
    <t>časť 180g</t>
  </si>
  <si>
    <t>180g</t>
  </si>
  <si>
    <t>8 ks v.j.</t>
  </si>
  <si>
    <t>časť DKEA, uzol KE</t>
  </si>
  <si>
    <t>KEA</t>
  </si>
  <si>
    <t>26 v 1b</t>
  </si>
  <si>
    <t>3 (KEA)</t>
  </si>
  <si>
    <t>20 ks v.j.</t>
  </si>
  <si>
    <t>A16030</t>
  </si>
  <si>
    <t>ŽST Košice, KR výškovej budovy</t>
  </si>
  <si>
    <t>A16036</t>
  </si>
  <si>
    <t>A16043</t>
  </si>
  <si>
    <t>ŽST Kežmarok, KR strechy a bleskozvodu</t>
  </si>
  <si>
    <t>A16048</t>
  </si>
  <si>
    <t>Drážovce, Vojenská železničná rampa</t>
  </si>
  <si>
    <t>123A</t>
  </si>
  <si>
    <t>121A</t>
  </si>
  <si>
    <t>A16050</t>
  </si>
  <si>
    <t>Rekonštrukcia mostov (spodné stavby) v úseku Tisovec-Pohronská Polhora</t>
  </si>
  <si>
    <t>116B</t>
  </si>
  <si>
    <t>A16053</t>
  </si>
  <si>
    <t>Rekonštrukcia Štubnianskeho tunela na trati H. Štubňa - Handlová</t>
  </si>
  <si>
    <t>104C</t>
  </si>
  <si>
    <t>A16068</t>
  </si>
  <si>
    <t>ŽST Pribeník, KR výhybiek č.14 – 20</t>
  </si>
  <si>
    <t>A16072</t>
  </si>
  <si>
    <t>ČNT, KR výhybiek č. 145š-147š, 150š-152š,154š-159š,161š, 162š - 14 výhybiek</t>
  </si>
  <si>
    <t>101B</t>
  </si>
  <si>
    <t>Časť projektu 180b; D180bH</t>
  </si>
  <si>
    <t>180b</t>
  </si>
  <si>
    <t>1 v 1a</t>
  </si>
  <si>
    <t xml:space="preserve">3,789 - k. č. 1;
3,815 - k. č. 2 </t>
  </si>
  <si>
    <t>A16075</t>
  </si>
  <si>
    <t>Vybudovanie kanalizačných prípojok v obvode OR Žilina</t>
  </si>
  <si>
    <t>A16080</t>
  </si>
  <si>
    <t>ŽST Trenčín, rekonštrukcia strechy Admin. budovy v parku</t>
  </si>
  <si>
    <t>A16081</t>
  </si>
  <si>
    <t>KR Stavadlo č. 2 Vrútky nákladná stanica</t>
  </si>
  <si>
    <t>130B</t>
  </si>
  <si>
    <t>časť 150a</t>
  </si>
  <si>
    <t>150a</t>
  </si>
  <si>
    <t>5,8 pre 150a</t>
  </si>
  <si>
    <t>Uzol BA</t>
  </si>
  <si>
    <t>A16098</t>
  </si>
  <si>
    <t>ŽST Sládkovičovo, rekonštrukcia nástupíšť</t>
  </si>
  <si>
    <t>časť 130e</t>
  </si>
  <si>
    <t>4,0 pre 130e</t>
  </si>
  <si>
    <t>Stavba do 3 km;
7 ks v.j.</t>
  </si>
  <si>
    <t>A16102</t>
  </si>
  <si>
    <t>ŽST Bajč, rekonštrukcia koľaje č.3</t>
  </si>
  <si>
    <t>časť projektu D135a</t>
  </si>
  <si>
    <t>135a</t>
  </si>
  <si>
    <t>3,0 pre 135a</t>
  </si>
  <si>
    <t>Stavba do 3 km; (0,701)</t>
  </si>
  <si>
    <t>časť 132a</t>
  </si>
  <si>
    <t>132a</t>
  </si>
  <si>
    <t>3,0,pre 132a</t>
  </si>
  <si>
    <t>3,0 pre 132a</t>
  </si>
  <si>
    <t>Stavba do 3 km; (1,960 podľa IZ)</t>
  </si>
  <si>
    <t>A16115</t>
  </si>
  <si>
    <t>ŽST Kúty, rekonštrukcia útulku SMSÚ ŽTS TO</t>
  </si>
  <si>
    <t>126A</t>
  </si>
  <si>
    <t>A16118</t>
  </si>
  <si>
    <t>Dokončenie stavby ŽST Bratislava východ, stavadlo 5 - rekonštrukcia</t>
  </si>
  <si>
    <t>127A</t>
  </si>
  <si>
    <t>A16122</t>
  </si>
  <si>
    <t>Lisková - Ružomberok - Ľubochňa, rekonštrukcia DK a TK</t>
  </si>
  <si>
    <t>A16197</t>
  </si>
  <si>
    <t>Výstavba nakladacích a vykladacích priestorov a prístupových ciest k týmto priestorom v železničných staniciach Sása Pliešovce, Dobrá Niva, Kamenica nad Cirochou. ŽST Kamenica nad Cirochou</t>
  </si>
  <si>
    <t>časť D116a1</t>
  </si>
  <si>
    <t>116a</t>
  </si>
  <si>
    <t>1,4 (pre TT-Kúty)</t>
  </si>
  <si>
    <t>A16199</t>
  </si>
  <si>
    <t>Komplexná rekonštrukcia ŽI vybraných úsekov trate  Trnava - Kúty, Šelpice – Boleráz</t>
  </si>
  <si>
    <t>Kategória 2a</t>
  </si>
  <si>
    <t>128A</t>
  </si>
  <si>
    <t>A16203</t>
  </si>
  <si>
    <t xml:space="preserve">Zlatno - Kokava nad Rimavicou - Utekáč, KRŽZ </t>
  </si>
  <si>
    <t>117A</t>
  </si>
  <si>
    <t>Uzol BA (Východ)</t>
  </si>
  <si>
    <t>BAV</t>
  </si>
  <si>
    <t>8,2 pre BAV fáza 1</t>
  </si>
  <si>
    <t>114C</t>
  </si>
  <si>
    <t>106D</t>
  </si>
  <si>
    <t>A16220</t>
  </si>
  <si>
    <t>ŽST Hlohovec, predĺženie užitočných dĺžok koľají č. 2 a č. 4</t>
  </si>
  <si>
    <t>DBAV_1; DBAV_2;  DBAZ_1; DBAZ_2; DBAJ__; DBAS_1; DBAS_2; TBAZ_E; TBAV_E; TBAJ_E; TBAS_E; TBAF_M</t>
  </si>
  <si>
    <t>BAV; BAZ; BAJ; BAS; BAF</t>
  </si>
  <si>
    <t>6,9, 44, 72, 76, 102, 150 v 1b; 34 v 2b; 3, 8, 21, 34 v 3a; 19 v 3b</t>
  </si>
  <si>
    <t>A16221.1</t>
  </si>
  <si>
    <t>Modernizácia železničnej trate Bratislava hl. st.– Lamač – Devínska Nová Ves – štátna hranica SK/AT“ - EIA-západ</t>
  </si>
  <si>
    <t>DBAZ_1</t>
  </si>
  <si>
    <t>9 v 1b</t>
  </si>
  <si>
    <t>DBAV_1</t>
  </si>
  <si>
    <t>6 v 1b</t>
  </si>
  <si>
    <t>A17064</t>
  </si>
  <si>
    <t>Rekonštrukcia žel.priecestia v ŽST Šaľa, žkm 114,666</t>
  </si>
  <si>
    <t>A17088</t>
  </si>
  <si>
    <t>Nižná Myšľa - Ruskov, modernizácia koľaje č. 2</t>
  </si>
  <si>
    <t>A17089</t>
  </si>
  <si>
    <t>Barca, OV č.21 - 34</t>
  </si>
  <si>
    <t>3,0 pre KEA</t>
  </si>
  <si>
    <t>107A</t>
  </si>
  <si>
    <t>časť 180h a 180i</t>
  </si>
  <si>
    <t>180h; 180i</t>
  </si>
  <si>
    <t>5,7 pre 180i a 3,7 pre 180h</t>
  </si>
  <si>
    <t>Stavba do 3 km; 
9 ks v.j.</t>
  </si>
  <si>
    <t>A17096</t>
  </si>
  <si>
    <t>Margecany - Červená Skala, modernizácia železničného zvršku</t>
  </si>
  <si>
    <t>časť 173a a 173b</t>
  </si>
  <si>
    <t>173a; 173b</t>
  </si>
  <si>
    <t>4,835; (z IZ Telgárt - červená Skala)</t>
  </si>
  <si>
    <t>A17114</t>
  </si>
  <si>
    <t>Komplexná rekonštrukcia KB B1, B2 vrátane ich ovládania v ŽST Žilina-Teplička</t>
  </si>
  <si>
    <t>A17124</t>
  </si>
  <si>
    <t>Prístrešky pre bicykle Klemensova 8</t>
  </si>
  <si>
    <t>A17126</t>
  </si>
  <si>
    <t>Košice, SEE, Rampová 2 - rekonštrukcia transformátorovne</t>
  </si>
  <si>
    <t>128C</t>
  </si>
  <si>
    <t>A17133</t>
  </si>
  <si>
    <t xml:space="preserve">KR staničného a traťového zab. zar. Bratislava Nové Mesto - Bratislava Predmestie - Bratislava Hlavná stanica (mimo) </t>
  </si>
  <si>
    <t>A18033</t>
  </si>
  <si>
    <t xml:space="preserve">Bratislava Petržalka, nástupište č. 1 a 2, odstránenie nevyhovujúceho stavu objektov a zariadení slúžiacich cestujúcej verejnosti </t>
  </si>
  <si>
    <t>A18043</t>
  </si>
  <si>
    <t>KR mosta  Kraľovany - Trstená , km 16,746</t>
  </si>
  <si>
    <t>126B</t>
  </si>
  <si>
    <t>A18053</t>
  </si>
  <si>
    <t>Bánovce n/O – Strážske, KRŽZ koľ. č. 1</t>
  </si>
  <si>
    <t>A18061</t>
  </si>
  <si>
    <t>Vypracovanie PDS vrátane realizácie stavby Žilina - Čadca-št. hranica SR/ČR, zrušenie priecestia v žkm 278,655 s prechodom pre chodcov v žkm 278,680 a následné zabudovanie zariadení z výzisku v obvode OR Košice</t>
  </si>
  <si>
    <t>124A</t>
  </si>
  <si>
    <t>A18064</t>
  </si>
  <si>
    <t>Zriadenie a prevádzkovanie kontrolných bodov (Check Points) v sieti ŽSR</t>
  </si>
  <si>
    <t>ChP</t>
  </si>
  <si>
    <t>105A, 106A, 120A, 125A</t>
  </si>
  <si>
    <t>6ks ChP + CNS + IDS</t>
  </si>
  <si>
    <t>A18068</t>
  </si>
  <si>
    <t>Obnova oplotenia Železničného múzea</t>
  </si>
  <si>
    <t>A18078</t>
  </si>
  <si>
    <t>Žst. Krompachy, sanácia podchodu v km 144,163 trate Košice - Žilina                </t>
  </si>
  <si>
    <t>6,2 pre 180g</t>
  </si>
  <si>
    <t>A18083</t>
  </si>
  <si>
    <t>Maťovce št. hr. ŠRT - ŽST Haniska p/K  v km 67,050 - 68,100 zvýšenie únosnosti podvalového podložia</t>
  </si>
  <si>
    <t>102A</t>
  </si>
  <si>
    <t>A18085 </t>
  </si>
  <si>
    <t>Výh. Vyšné Hágy zast. - rekonštrukcia nástupíšť</t>
  </si>
  <si>
    <t>A18086</t>
  </si>
  <si>
    <t>Prestavba priepustu v km 5,553 železničnej trate Kysak - Plaveč št. hr.</t>
  </si>
  <si>
    <t>A18096</t>
  </si>
  <si>
    <t>Cielené investície, ŽST Michalovce – staničné zabezpečovacie zariadenie</t>
  </si>
  <si>
    <t>A18097</t>
  </si>
  <si>
    <t xml:space="preserve">Cielené investície, ŽST Pribeník </t>
  </si>
  <si>
    <t>A18100</t>
  </si>
  <si>
    <t>Cielené investície, ŽST Kapušany pri Prešove – staničné zabezpečovacie zariadenie</t>
  </si>
  <si>
    <t>A18101</t>
  </si>
  <si>
    <t>Cielené investície, ŽST Šarišské Lúky - staničné zabezpečovacie zariadenie</t>
  </si>
  <si>
    <t>A18102</t>
  </si>
  <si>
    <t>Cielené investície, ŽST Trebišov– staničné zabezpečovacie zariadenie</t>
  </si>
  <si>
    <t>A18103</t>
  </si>
  <si>
    <t>Cielené investície, ŽST Plešivec - staničné zabezpečovacie zariadenie</t>
  </si>
  <si>
    <t>A18104</t>
  </si>
  <si>
    <t>Cielené investície, ŽST Čierne nad Topľou</t>
  </si>
  <si>
    <t>A18106</t>
  </si>
  <si>
    <t>Cielené investície, ŽST Hanušovce nad Topľou</t>
  </si>
  <si>
    <t>A18108</t>
  </si>
  <si>
    <t>Cielené investície, PZZ v km 15,751 Sečovská Polianka</t>
  </si>
  <si>
    <t>A18109</t>
  </si>
  <si>
    <t>Zvýšenie zab. priecestí, trať.úsek Brezno Halny – Tisovec, priecestné zabezpečovacie zariadenie v km 17,372</t>
  </si>
  <si>
    <t>A18110</t>
  </si>
  <si>
    <t>Zvýšenie zab.priecestí, trať.úsek Levice -Štúrovo, priecestné zabezpečovacie zariadenie v km 45,708</t>
  </si>
  <si>
    <t>119B</t>
  </si>
  <si>
    <t>A18111</t>
  </si>
  <si>
    <t>Cielené investície, Záv. stanovište Nová Maša</t>
  </si>
  <si>
    <t>110A</t>
  </si>
  <si>
    <t>114A</t>
  </si>
  <si>
    <t>A18197</t>
  </si>
  <si>
    <t>KRŽZ koľaje č.1 ŽST  Lúky pod Makytou - št. hr. SR/ČR</t>
  </si>
  <si>
    <t>A18199</t>
  </si>
  <si>
    <t>Komplexná rekonštrukcia DKS výhybiek  č.13-16 v ŽST Ľubochňa</t>
  </si>
  <si>
    <t>119A</t>
  </si>
  <si>
    <t>A18201</t>
  </si>
  <si>
    <t>Dobrá Niva zast., priecestné zabezpečovacie zariadenie v km 13,342</t>
  </si>
  <si>
    <t>A18203</t>
  </si>
  <si>
    <t>Podzámčok zast., priecestné zabezpečovacie zariadenie v km 10,088</t>
  </si>
  <si>
    <t>časť projektov DOZZ pre trate 180 a 190</t>
  </si>
  <si>
    <t>111A</t>
  </si>
  <si>
    <t>111C</t>
  </si>
  <si>
    <t>104D</t>
  </si>
  <si>
    <t>A19028</t>
  </si>
  <si>
    <t>Štandardy - ŽST Kraľovany, KR nástupišťa č. 4-Oravské nástupište,PD</t>
  </si>
  <si>
    <t>A19029</t>
  </si>
  <si>
    <t>Sanácia skalnej steny v km 3,150-3,750 Kraľovany-Párnica</t>
  </si>
  <si>
    <t>A19030</t>
  </si>
  <si>
    <t>Rekonštrukcia protilavínových zábran v km 2,450-2,710 Kraľovany-Párnica</t>
  </si>
  <si>
    <t>A19085</t>
  </si>
  <si>
    <t>ŽST Sliač,zmena polohy nástupišťa pri k.</t>
  </si>
  <si>
    <t>A19115</t>
  </si>
  <si>
    <t>Náhrada nadzemných vedení v úseku Čierne nad Topľou - Vranov nad Topľou a Vranov nad Topľou – Nižný Hrabovec</t>
  </si>
  <si>
    <t>120B</t>
  </si>
  <si>
    <t>A19127 </t>
  </si>
  <si>
    <t>Zvýšenie zabezpečenia priecestí,  TÚ Šurany - Veľké Bielice, PZZ v km 25,904</t>
  </si>
  <si>
    <t>A19138</t>
  </si>
  <si>
    <t>Spišská Nová Ves OTV- garáž MVTV- komplexná rekonštrukcia</t>
  </si>
  <si>
    <t>D110a_, D110b_, D110c_; T110aE, T110bE, T110cE; T110aM, T110bM, T110cM</t>
  </si>
  <si>
    <t>110a; 110b; 111c</t>
  </si>
  <si>
    <t>3, 7, 13 v 1b; 4,5,10 v 3a; 8, 11 a 14 v 3b</t>
  </si>
  <si>
    <t>DNV - MA - 24,286;
KU - št. hr. - 10,320</t>
  </si>
  <si>
    <t>110 a,180b, 180c</t>
  </si>
  <si>
    <t>A19159</t>
  </si>
  <si>
    <t>Čierna nad Tisou, ŠRT KR k.č. 715š; 716š</t>
  </si>
  <si>
    <t>E111a1</t>
  </si>
  <si>
    <t>111a</t>
  </si>
  <si>
    <t>1 v 4a; 20 v 2a</t>
  </si>
  <si>
    <t>2a; 4a</t>
  </si>
  <si>
    <t>11,3; 11,3</t>
  </si>
  <si>
    <t>A19243</t>
  </si>
  <si>
    <t>Zvýšenie stability násypového telesa trate ŠRT Maťovce, Haniska pri Košiciach v km 40,960 - 41,200</t>
  </si>
  <si>
    <t>časť 131a</t>
  </si>
  <si>
    <t>A20002</t>
  </si>
  <si>
    <t xml:space="preserve">ŠR Zvýšenie priepustnosti trate BA – DS – KN </t>
  </si>
  <si>
    <t>A21037</t>
  </si>
  <si>
    <t>ŽST Zvolen, vybudovanie inteligentnej klimatizácie a VZT</t>
  </si>
  <si>
    <t>A22056</t>
  </si>
  <si>
    <t>Rekonštrukcia zabezpečeného priecestia, TÚ PS Čaňa št.hr. – ŽST Barca, PZZ v km 357,712</t>
  </si>
  <si>
    <t>A23003</t>
  </si>
  <si>
    <t xml:space="preserve">Košice - Žilina, rekonštrukcia systému antikoróznej ochrany OK mosta v  km 305,509, k.č.1., k.č.2.
</t>
  </si>
  <si>
    <t>A23004</t>
  </si>
  <si>
    <t xml:space="preserve">KYSAK – ČIRČ  št.hranica, rekonštrukcia  systému antikoróznej ochrany OK mosta km 14,228
</t>
  </si>
  <si>
    <t>A23005</t>
  </si>
  <si>
    <t>ŽST Plešivec - zriadenie EOV</t>
  </si>
  <si>
    <t>B14029</t>
  </si>
  <si>
    <t>Stavebná úprava priečok v SL VVÚŽ, Nobelova, Bratislava Presunuté do 2015007.1 - do B15012</t>
  </si>
  <si>
    <t>B15010</t>
  </si>
  <si>
    <t>Dobudovanie oddeľovacieho transformátora pre skúšobňu vvn vo Vrútkach</t>
  </si>
  <si>
    <t>112E</t>
  </si>
  <si>
    <t>IT</t>
  </si>
  <si>
    <t>TTP</t>
  </si>
  <si>
    <t>SZNR</t>
  </si>
  <si>
    <t>D14008</t>
  </si>
  <si>
    <t>HW pre potreby ŽSR (RD II)</t>
  </si>
  <si>
    <t>Ukončené v roku 2023</t>
  </si>
  <si>
    <t>D17011</t>
  </si>
  <si>
    <t>Dod. a montáž merania spotreby el. trakcie na výstupnej str. 38 ks</t>
  </si>
  <si>
    <t>D17013</t>
  </si>
  <si>
    <t>Dodávka a montáž merania spotreby na hraničných bodoch distribučnej sústavy ŽSR - realizácia -- neobsahuje úpravu na trakčnom vedení</t>
  </si>
  <si>
    <t>Prechod na nový SAP HANA a S4 HANA. Budú sa súťažiť dodávatelia na HW, migračné práce, licencie SAP HANA a S4.</t>
  </si>
  <si>
    <t>*</t>
  </si>
  <si>
    <t>Projekt a dodávka ukončená v roku 2022</t>
  </si>
  <si>
    <t>Všeobecná položka na nákup investičného HW</t>
  </si>
  <si>
    <t>Implementácia aplikačných riešení v súladu s Eu normou TSI TAF a TAP - dodávka na mieru šitých aplikačných riešení</t>
  </si>
  <si>
    <t>D22001</t>
  </si>
  <si>
    <t>Nákup geodetickej techniky – vysokorýchlostný 3D skener na meranie priestorovej priechodnosti tunelov a železničnej infraštruktúry</t>
  </si>
  <si>
    <t>Výmena starých poruchových ističov</t>
  </si>
  <si>
    <t>Dodávka aplikačného riešenia - informačného systému pre Železničnú energetiku - Obchodno-energetický dispečing</t>
  </si>
  <si>
    <t>Dodávka HW pre potreby zálohovanie dát zbieraných zo zariadení Železničnej energetiky z meracích prístrojov a iných zariadení</t>
  </si>
  <si>
    <t>Dodávka DWDM sieťových kariet do optickej siete ŽSR</t>
  </si>
  <si>
    <t>Dodávka meracích prístrojov na meranie optických vlákien</t>
  </si>
  <si>
    <t>Ppodpora a práce od spoločnosti Tory Consulting na aktuálnu verziu SAP ECC. Zmluva končí 4/2024</t>
  </si>
  <si>
    <t>Všeobecná položka na nákup investičného SW</t>
  </si>
  <si>
    <t>Dodávka bezpečnostných riešení pre ŽSR v zmysle požiadaviek Zákona o kynernetickej bezpečnosti a Zákona o prevádzke kritickej infraštruktúry</t>
  </si>
  <si>
    <t>Nové apolikačné moduly pre riadenie dopravy</t>
  </si>
  <si>
    <t>Dodávka informačného systému na správu médií - voda, teplo a správu majetku</t>
  </si>
  <si>
    <t>Prechod na novú podporovanú verziu SW ARIS - pre O530</t>
  </si>
  <si>
    <t>Dodávka nových aplikačných riešení pre informačné systémy ISI a PIS</t>
  </si>
  <si>
    <t>D133b1</t>
  </si>
  <si>
    <t>133b</t>
  </si>
  <si>
    <t>8 v 2b</t>
  </si>
  <si>
    <t>2b</t>
  </si>
  <si>
    <t>Cielené a finančne návratné projekty</t>
  </si>
  <si>
    <t>D171b_; D170a_</t>
  </si>
  <si>
    <t>171b; 170a</t>
  </si>
  <si>
    <t>15 a 41 v 2b</t>
  </si>
  <si>
    <t>2,0 a 0,9</t>
  </si>
  <si>
    <t>D133c_</t>
  </si>
  <si>
    <t>133c</t>
  </si>
  <si>
    <t>12 v 2b</t>
  </si>
  <si>
    <t>D190b_; D190c_</t>
  </si>
  <si>
    <t>190b; 190c</t>
  </si>
  <si>
    <t>33 a 66 v 2b</t>
  </si>
  <si>
    <t>1,2 v2b</t>
  </si>
  <si>
    <t>ZSR005</t>
  </si>
  <si>
    <t>Spracovanie národnej štúdie uskutočniteľnosti - Projekt vysokorýchlostnej trate prepojenia krajín V4</t>
  </si>
  <si>
    <t>VRT</t>
  </si>
  <si>
    <t>Štúdie realizovateľnosti</t>
  </si>
  <si>
    <t>ZSR007</t>
  </si>
  <si>
    <t>Štúdia uskutočniteľnosti Košice - Čierna nad Tisou (99 km)</t>
  </si>
  <si>
    <t>ZSR010</t>
  </si>
  <si>
    <t>Štúdia uskutočniteľnosti Strážske - Prešov (60 km)</t>
  </si>
  <si>
    <t>ZSR011</t>
  </si>
  <si>
    <t>Štúdia uskutočniteľnosti Žilina - Košice (239 km)</t>
  </si>
  <si>
    <t>ZSR012</t>
  </si>
  <si>
    <t>Uzol Bratislava - aktualizácia</t>
  </si>
  <si>
    <t>BA</t>
  </si>
  <si>
    <t>D137a_</t>
  </si>
  <si>
    <t>137a</t>
  </si>
  <si>
    <t>49 v 1b</t>
  </si>
  <si>
    <t>ZSR014</t>
  </si>
  <si>
    <t>Bratislava - Kvetoslavov</t>
  </si>
  <si>
    <t>D131a; B131a; E131a1</t>
  </si>
  <si>
    <t>2 v 1b; 26 v 2a; 4 v 4a</t>
  </si>
  <si>
    <t>1b;2a</t>
  </si>
  <si>
    <t>8,9; 3,3; 2,3</t>
  </si>
  <si>
    <t>B120a_; B120b_</t>
  </si>
  <si>
    <t>120a</t>
  </si>
  <si>
    <t>5 a 10  v 2a</t>
  </si>
  <si>
    <t>2a</t>
  </si>
  <si>
    <t>5,1 a 2,1</t>
  </si>
  <si>
    <t>D130a1</t>
  </si>
  <si>
    <t>130a</t>
  </si>
  <si>
    <t>1 v 1b; 29 v 2a</t>
  </si>
  <si>
    <t>1b; 2a</t>
  </si>
  <si>
    <t>11,8; 6,7</t>
  </si>
  <si>
    <t>D130c1</t>
  </si>
  <si>
    <t>4 v 1b; 29 v 2a</t>
  </si>
  <si>
    <t>D180i1; T180iM</t>
  </si>
  <si>
    <t>11 v 1b; 1 v 3a; 2 v 3b</t>
  </si>
  <si>
    <t>5,7 (1b); 2,1 (3b)</t>
  </si>
  <si>
    <t>D190a_;T190aE;T190aM</t>
  </si>
  <si>
    <t>1 v 3b</t>
  </si>
  <si>
    <t>1b;2b;3a;3b</t>
  </si>
  <si>
    <t>4,3 v 3b</t>
  </si>
  <si>
    <t>ZSR021</t>
  </si>
  <si>
    <t>Kvetoslavov - Dunajská Streda</t>
  </si>
  <si>
    <t>D131b_, B131b;  E131b1</t>
  </si>
  <si>
    <t>131b</t>
  </si>
  <si>
    <t>12 v 1b; 9 v 2a; 5 v 4a</t>
  </si>
  <si>
    <t>5,2; 2,7; 1,5</t>
  </si>
  <si>
    <t>D188a_;T188aE</t>
  </si>
  <si>
    <t>188a</t>
  </si>
  <si>
    <t>18 v 1b</t>
  </si>
  <si>
    <t>1b; 2b; 3a</t>
  </si>
  <si>
    <t>D180c_</t>
  </si>
  <si>
    <t>55 v 1b</t>
  </si>
  <si>
    <t>D130e1;D130e2;D130e_;T130eE;M130e1</t>
  </si>
  <si>
    <t>17 v 1b; 39 v 2b; 23 v 3a; 13 v 4b</t>
  </si>
  <si>
    <t>1b; 2b; 3a; 4b</t>
  </si>
  <si>
    <t>D140a_; D140b_; D140c_; D140d_; D141a_;</t>
  </si>
  <si>
    <t>140a; 140b; 140c; 140d; 141a</t>
  </si>
  <si>
    <t>2, 4, 11, 26 v 2b; 4 a 6 v 2a</t>
  </si>
  <si>
    <t>2a; 2b</t>
  </si>
  <si>
    <t>6,6; 4,4; 2,4; 1,4</t>
  </si>
  <si>
    <t>D150a_</t>
  </si>
  <si>
    <t>54 v 1b</t>
  </si>
  <si>
    <t>D188b</t>
  </si>
  <si>
    <t>188b</t>
  </si>
  <si>
    <t>16 v 1b</t>
  </si>
  <si>
    <t>D130b_</t>
  </si>
  <si>
    <t>130b</t>
  </si>
  <si>
    <t>50 v 1b</t>
  </si>
  <si>
    <t>D180g_</t>
  </si>
  <si>
    <t>53 v 1b</t>
  </si>
  <si>
    <t>D150b_</t>
  </si>
  <si>
    <t>56 v 1b</t>
  </si>
  <si>
    <t>ZSR034</t>
  </si>
  <si>
    <t>Vrútky - Liptovský Mikuláš</t>
  </si>
  <si>
    <t>D180b_</t>
  </si>
  <si>
    <t>52 v 1b</t>
  </si>
  <si>
    <t>časť 180b</t>
  </si>
  <si>
    <t>6,9 pre 180b</t>
  </si>
  <si>
    <t>ZSR036</t>
  </si>
  <si>
    <t>ZSR041</t>
  </si>
  <si>
    <t>ZSR057</t>
  </si>
  <si>
    <t>Zdvojkoľajnenie trate Devínska Nová Ves – štátna hranica SK/AT(Marchegg) – predprojektová a projektová príprava”</t>
  </si>
  <si>
    <t>Prechod registratúry na novú verziu v rátane rozšírenia funkcionalít</t>
  </si>
  <si>
    <t>Výmena starých nepodporovaných sieťových komponentov v 2 datacentrách ŽSR.</t>
  </si>
  <si>
    <t>Vybudovanie dátového úložiska pre dáta zbierané diagnostickými vlakmi ŽSR. Dátový sklad bude(servre + diskové úložiská) budú umietnené v dátovom centre ŽSR ŽT</t>
  </si>
  <si>
    <t>Výmena súčasných starých nepodporovaných dátových úložísk v datacetrách ŽSR ŽT.</t>
  </si>
  <si>
    <t>Implemetácie Robot process automation pre vybrané procesy na ŽSR</t>
  </si>
  <si>
    <t>Bezpečnostné riešenia pre zvýšenie bezpečnosti riešení prevádzkovaných na ŽSR</t>
  </si>
  <si>
    <t>Výmena starých klimatizačných zariadení v technologických priestoroch ŽSR ŽT</t>
  </si>
  <si>
    <t>Obnova starých nepodporovaných technológií v 2 datacenrtrách ŽSR ŽT - mimo sieťových komponentov</t>
  </si>
  <si>
    <t>Dodávka nových koncových zariadení  - notebook, monitor, PC,..</t>
  </si>
  <si>
    <t>Výmena 8 rokov starých tlačových zariadení OKI na ŽSR za nové tlačové zariadenia</t>
  </si>
  <si>
    <t>Obnova starých požiarnich hlásičov a prístupových zariadení v technologických priestoroch ŽSR ŽT</t>
  </si>
  <si>
    <t>Rozvojové práce na aplikačno integračnom prostredí ŽSR - Oracle a RedHat</t>
  </si>
  <si>
    <t>Dodanie moderných videokonferenčných systémov do rokovacích miestností ŽSR</t>
  </si>
  <si>
    <t>Rozvojové práce v prostredí Microsoft</t>
  </si>
  <si>
    <t>Dodávka aplikačných nástrojov na evidenciu a správu líniového majetku na ŽSR</t>
  </si>
  <si>
    <t>Dobudovanie novej dátovej sály v datacentre ŽSR ŽT - Trnavská cesta</t>
  </si>
  <si>
    <t>Dodávka aplikačných riešení v zmysle požiadaviek projektu ZAPP</t>
  </si>
  <si>
    <t>Dopracovanie funkcionalít do informačného systému KIS</t>
  </si>
  <si>
    <t>Nákuf firewall CISCO pre služby prevádzkované pre externých zákazníkov - ZSSK a Cargo</t>
  </si>
  <si>
    <t>Doplnenie HW MPLS a DWDM na úseku ZA - KE - ČnT po realizácii závesného optického kábla v rámci stavby GSM-R(kábel realizuje O220, predpoklad realizácie je koniec roka 2024)</t>
  </si>
  <si>
    <t>Výmena antivírového a antispamového riešenia na ŽSR (ochrana koncových zariadení, serverov, email komunikácie, bez MDM) + skolenia</t>
  </si>
  <si>
    <t>Nakup a dodanie riesenia MDM</t>
  </si>
  <si>
    <t>Nasadenie SW a HW pre archiváciu dát  informačných systémov prevádzkovaných na ŽT</t>
  </si>
  <si>
    <t>Zber a zaznamenávanie bezpečnostných incidentov v zmysle zákona o KB</t>
  </si>
  <si>
    <t>nevyhnutný SW pre spustenie niektorých odukov KIS</t>
  </si>
  <si>
    <t>Po vybudovaní MOK bude možné poskytovať ICT služby na vyššej úrovni čo v súčasnej dobe z dôvodu technických a technologických limitov nie je možné. V budove bude sídlo  VOJ SŽG</t>
  </si>
  <si>
    <t>Zabezpečovací systém na OS Nové Zámky bol vybudovaný v roku 2006. Dochádza k falošným poplachom. Zariadenie je zastarané, nie je možné zabezpečiť opravdu.</t>
  </si>
  <si>
    <t>Po vybudovaní ŠK v lokalite VB Topoľčany by sa mohlo zrušiť 13 párov modemových spojení po budove, čo by viedlo k menšej poruchovosti.</t>
  </si>
  <si>
    <t>Po vybudovaní ŠK v lokalite VB Komáro by sa mohlo zrušiť 8 párov modemových spojení po budove, čo by viedlo k menšej poruchovosti.</t>
  </si>
  <si>
    <t>Po vydudovaní DOK bude možné zrušiť veľké množstvo ADSL pripojení. V žst. Lužianky by sa na optickú sieť pripojil areál TIP Lužianky.</t>
  </si>
  <si>
    <t>Po vybudovaní DOK bude možné zrušiť modemové trasy cez metalické DK. V lokalitách bude možné poskytovať ICT služby na vyššej úrovni čo v súčasnej dobe z dôvodu technických a technologických limitov nie je možné. Na trase sa nachádza SpS Strekov, ktorá je obsluhovaná diaľkovo, po vybudovaní OK by sa zamedzilo poruchám a tým aj bezpečnosti a plynulosti žel. dopravy. V každej zo žst. je inštalovaný TDR (diaľkové riadenie odpojovačov), čo by po pokládke OK zabezpečilo stabilitu spojenia. V žst. Štúrovo poskytujeme 88 dátových pripojení a hlasové služby cez O2.</t>
  </si>
  <si>
    <t xml:space="preserve">Vybudovanie MOK v existujúcom káblovode bolo súčasťou projektu "DOK Varín (Dubná Skala) - Banská Bystrica", ktorý sa nerealizoval.                                                                                                                                                                                                    V súčasnosti je dátové spojenie realizované pomocou modemov. Z tejto lokality sú prostredníctvom ďalších modemov pripájané lokality: budova Tunelového oddielu (TuO) a plánované priestory pre Cargo v budove "TEMPRA". Po vybudovaní MOK bude možné zrušiť modemové trasy cez metalické MK. V lokalite bude možné poskytovať ICT služby na vyššej úrovni čo momentálne z dôvodu technických a technologických limitov nie je možné. </t>
  </si>
  <si>
    <t>Optický kábel natiahnúť po existujúcich stĺpoch, na ktorých je teraz natiahnutý metalický závesný kábel, ktorý už nesplňuje požiadavky na dátové a hlasové spojenia.</t>
  </si>
  <si>
    <t xml:space="preserve">Vybudovanie náhradnej trasy medzi týmito lokalitami. V súčasnosti je celá prevádzka zabezpečená cez jednu trasu po meste  (zo žst na Tomášikovu a naspäť ) a v prípade jej poškodenia bude odstavená prevádzka na celom Východnom Slovensku.  Vzdialenosť cca 3 km z toho polovička na trolejových stožiaroch. Pri tej stavbe by sa mohli pripojiť aj budovy pri trase - Stromová , Rampová,prípadne Masarykova 27 </t>
  </si>
  <si>
    <t>V rámci elektrifikácie Bánovce - Humenné sa ráta s pokládkou OK v tomto úseku. Projekt ale nerieši pripojenie z Banoviec do TV , kde je najbližší bod dátovej ŽSR. Bez tohto optického kábla nie je možné pripojiť celá úsek v rámci stavby ELBAHU do existujúcej siete ŽST.</t>
  </si>
  <si>
    <t>V styčnej budove je prepojenie medzi ŽSR a USS. V sôčasnosti je prepojenie modemami po starých metalických kábloch.</t>
  </si>
  <si>
    <t>Možnosť kontroly situácie v technologických priestoroch v prípade narušenia objektu , požiarnej bezpečnosti ...</t>
  </si>
  <si>
    <t xml:space="preserve">Problémy so zabezpečením dostatočnej prenosovej kapacity pre Cargo. Rádioreléový spoj do jednej z budov a pripojenie ďalších buidov v okolí pripojenie optickým káblom . </t>
  </si>
  <si>
    <t xml:space="preserve">Zabudované v roku 2003 , sú po životnosti neexistujúce náhradné diely. V prípade výpadkov hrozí výpadok poskytovaných služieb v dôležitých lokalitách. </t>
  </si>
  <si>
    <t>Zvýšenie kvality poskytovaných služieb pre spoločnosť CARGO. V súčasnosti prepojené cez modemy , sťažnosti na rýchlosť pripojenia.</t>
  </si>
  <si>
    <t>Zvýšenie kvality poskytovaných služieb pre jednotlivé zložky ŽSR v tomto úseku.</t>
  </si>
  <si>
    <t xml:space="preserve">Zabezpečovacie systémy boli zabudované v roku 2003. Postupne v jednotlivých lokalitách dochádza na nich k poruchám , oprava je nemožná kvôli neexistujúcim náhradným dielom. V prípade poruchy je nutná ich výmena. </t>
  </si>
  <si>
    <t>Po vybudovaní MOK bude možné zrušiť modemové trasy cez metalické MK. V lokalite bude možné poskytovať ICT služby na vyššej úrovni čo v súčasnej dobe z dôvodu technických a technologických limitov nie je možné. V budove je sídlo VOJ SM</t>
  </si>
  <si>
    <t>Po vybudovaní MOK bude možné zrušiť modemové trasy cez metalické MK. V lokalite bude možné poskytovať ICT služby na vyššej úrovni čo v súčasnej dobe z dôvodu technických a technologických limitov nie je možné. V budove sedí viacero zložiek ORTT, GR O220.</t>
  </si>
  <si>
    <t>Po vybudovaní MOK bude možné zrušiť modemové trasy cez metalické MK. V lokalite bude možné poskytovať ICT služby na vyššej úrovni čo v súčasnej dobe z dôvodu technických a technologických limitov nie je možné. V budove je sídlo VOJ VVÚŽ</t>
  </si>
  <si>
    <t>V lokalite sa nachádzajú technológie celosieťového významu, ktoré nie sú zabezpečené voči neoprávnenému vstupu a požiaru. Rozšírenie existujúcej PSN v správe OR TT S OZT Leopoldov</t>
  </si>
  <si>
    <t>V lokalite BA  Východné Staré Depo a ONV(Kolosústruh) ZSSK Cargo a.s. - sú  pripojené cez starý metalický kábel. Z dôvodu vzájpmého rušenia medzi prevádzkovanými modemovými okruhmi v niektorých úsekoch káblov nie je možné zvýšenie prenosovej rýchlosti. Navrhujeme preto Wifi prepojenie medzi budovami St.9 - ONV(Kolosústruh) - Staré Depo.</t>
  </si>
  <si>
    <t>Vybudovanie Štruktúrovanej kabeláže v lokalite BA Východné v budovách ONV(Kolosústruh) a  Staré Depo.</t>
  </si>
  <si>
    <t xml:space="preserve">Vybudovanie Štruktúrovanej kabeláže v lokalite BA Pražská.   V budove má sídlo viacero zložiek ORTT, VOJ SM, ÚC SPR.  </t>
  </si>
  <si>
    <t>Vybudovanie Štruktúrovanej kabeláže v lokalite BA  Jaskov Rad 2 na 2. nadzemnom podlaží. V budove sedí viacero zložiek ORTT a ÚS ÚC.</t>
  </si>
  <si>
    <t>Nástroj na volumetrickú DDoS ochranu dátových centier ŽSR</t>
  </si>
  <si>
    <t>nastroj na dynamické automatizované penetračné testovanie web aplikácii</t>
  </si>
  <si>
    <t>pre plnenie PNO Bezpecnostny monitoring OT - Claroty</t>
  </si>
  <si>
    <t>nástroj na analýzuu sieťovej prevádzky na báze NDR</t>
  </si>
  <si>
    <t>Kibernetická bezpečnosť - DFŠ na stanovenie metodiky BIA</t>
  </si>
  <si>
    <t>id3</t>
  </si>
  <si>
    <t>Fáza</t>
  </si>
  <si>
    <t>Zazmluvnený projekt</t>
  </si>
  <si>
    <t>Dĺžka trate
 riešeného projektu - údaje ŽSR [km]</t>
  </si>
  <si>
    <t>Zdroj financovania</t>
  </si>
  <si>
    <t>Náklady</t>
  </si>
  <si>
    <t>EU členenie/pozn.</t>
  </si>
  <si>
    <t>ZSR001:Príprava bez MPV</t>
  </si>
  <si>
    <t>ŠR</t>
  </si>
  <si>
    <t>ZSR002:Príprava bez MPV</t>
  </si>
  <si>
    <t>ZSR003:Príprava bez MPV</t>
  </si>
  <si>
    <t>ZSR004:Príprava bez MPV</t>
  </si>
  <si>
    <t>ZSR004:MPV</t>
  </si>
  <si>
    <t>A16072:Výstavba</t>
  </si>
  <si>
    <t>do 2022</t>
  </si>
  <si>
    <t>A18201:Príprava bez MPV</t>
  </si>
  <si>
    <t>A18201:Výstavba</t>
  </si>
  <si>
    <t>Vlastné zdroje/Iné</t>
  </si>
  <si>
    <t>A16049:Výstavba</t>
  </si>
  <si>
    <t>A16049:Príprava bez MPV</t>
  </si>
  <si>
    <t>A18203:Príprava bez MPV</t>
  </si>
  <si>
    <t>A18203:Výstavba</t>
  </si>
  <si>
    <t>A18203:MPV</t>
  </si>
  <si>
    <t>A19030:Výstavba</t>
  </si>
  <si>
    <t>A19030:Príprava bez MPV</t>
  </si>
  <si>
    <t>A19029:Výstavba</t>
  </si>
  <si>
    <t>A18109:Príprava bez MPV</t>
  </si>
  <si>
    <t>A18109:Výstavba</t>
  </si>
  <si>
    <t>A18115:Príprava bez MPV</t>
  </si>
  <si>
    <t>A18115:Výstavba</t>
  </si>
  <si>
    <t>A18093:MPV</t>
  </si>
  <si>
    <t>A18093:Príprava bez MPV</t>
  </si>
  <si>
    <t>A18093:Výstavba</t>
  </si>
  <si>
    <t>A18110:Príprava bez MPV</t>
  </si>
  <si>
    <t>A18110:Výstavba</t>
  </si>
  <si>
    <t>A18120:Príprava bez MPV</t>
  </si>
  <si>
    <t>A18120:Výstavba</t>
  </si>
  <si>
    <t>A18116:Výstavba</t>
  </si>
  <si>
    <t>A18116:Príprava bez MPV</t>
  </si>
  <si>
    <t>A14013:Príprava bez MPV</t>
  </si>
  <si>
    <t>A14013:Výstavba</t>
  </si>
  <si>
    <t>ZSR006:Príprava bez MPV</t>
  </si>
  <si>
    <t>ZSR007:Príprava bez MPV</t>
  </si>
  <si>
    <t>ZSR008:Príprava bez MPV</t>
  </si>
  <si>
    <t>ZSR009:Príprava bez MPV</t>
  </si>
  <si>
    <t>ZSR011:Príprava bez MPV</t>
  </si>
  <si>
    <t>ZSR012:Príprava bez MPV</t>
  </si>
  <si>
    <t>ZSR013:Príprava bez MPV</t>
  </si>
  <si>
    <t>ZSR014:Príprava bez MPV</t>
  </si>
  <si>
    <t>ZSR015:Príprava bez MPV</t>
  </si>
  <si>
    <t>ZSR016:Príprava bez MPV</t>
  </si>
  <si>
    <t>ZSR017:Príprava bez MPV</t>
  </si>
  <si>
    <t>ZSR018:Príprava bez MPV</t>
  </si>
  <si>
    <t>ZSR019:Príprava bez MPV</t>
  </si>
  <si>
    <t>ZSR021:Príprava bez MPV</t>
  </si>
  <si>
    <t>ZSR022:Príprava bez MPV</t>
  </si>
  <si>
    <t>ZSR024:Príprava bez MPV</t>
  </si>
  <si>
    <t>ZSR025:Príprava bez MPV</t>
  </si>
  <si>
    <t>ZSR026:Príprava bez MPV</t>
  </si>
  <si>
    <t>ZSR027:Príprava bez MPV</t>
  </si>
  <si>
    <t>A13188:Príprava bez MPV</t>
  </si>
  <si>
    <t>EU</t>
  </si>
  <si>
    <t>OPSK ERDF (179)</t>
  </si>
  <si>
    <t>Sp. EU</t>
  </si>
  <si>
    <t>A13188:Výstavba</t>
  </si>
  <si>
    <t>ZSR029:Príprava bez MPV</t>
  </si>
  <si>
    <t>ZSR029:Výstavba</t>
  </si>
  <si>
    <t>ZSR030:Príprava bez MPV</t>
  </si>
  <si>
    <t>ZSR031:Príprava bez MPV</t>
  </si>
  <si>
    <t>ZSR034:Príprava bez MPV</t>
  </si>
  <si>
    <t>A06101:Príprava bez MPV</t>
  </si>
  <si>
    <t>A06101:Výstavba</t>
  </si>
  <si>
    <t>A06100:Príprava bez MPV</t>
  </si>
  <si>
    <t>A19158:Príprava bez MPV</t>
  </si>
  <si>
    <t>Sp. CEF</t>
  </si>
  <si>
    <t>ŠR (NN) CEF</t>
  </si>
  <si>
    <t>ŠR (NN)</t>
  </si>
  <si>
    <t>A06048.5:MPV</t>
  </si>
  <si>
    <t>A06048.5:Príprava bez MPV</t>
  </si>
  <si>
    <t>A06048:Príprava bez MPV</t>
  </si>
  <si>
    <t>Sp. z VZ</t>
  </si>
  <si>
    <t>A06099.1:MPV</t>
  </si>
  <si>
    <t>A06099.1:Príprava bez MPV</t>
  </si>
  <si>
    <t>A14178:MPV</t>
  </si>
  <si>
    <t>A14178:Príprava bez MPV</t>
  </si>
  <si>
    <t>A16221:Príprava bez MPV</t>
  </si>
  <si>
    <t>OPII</t>
  </si>
  <si>
    <t>A12084:Príprava bez MPV</t>
  </si>
  <si>
    <t>sp. EU</t>
  </si>
  <si>
    <t>A14202.6:Príprava bez MPV</t>
  </si>
  <si>
    <t>A14202.2:Príprava bez MPV</t>
  </si>
  <si>
    <t>A14202.7:Príprava bez MPV</t>
  </si>
  <si>
    <t>ŠR (NN) OPII</t>
  </si>
  <si>
    <t>A14202.2:MPV</t>
  </si>
  <si>
    <t>A14202.7:Výstavba</t>
  </si>
  <si>
    <t>A13043:MPV</t>
  </si>
  <si>
    <t>A13043:Príprava bez MPV</t>
  </si>
  <si>
    <t>A13043:Výstavba</t>
  </si>
  <si>
    <t>A19000:MPV</t>
  </si>
  <si>
    <t>A19000:Príprava bez MPV</t>
  </si>
  <si>
    <t>CEF</t>
  </si>
  <si>
    <t>A19000:Výstavba</t>
  </si>
  <si>
    <t>A07304:Príprava bez MPV</t>
  </si>
  <si>
    <t>A07304:Výstavba</t>
  </si>
  <si>
    <t>A19157:MPV</t>
  </si>
  <si>
    <t>A19157:Výstavba</t>
  </si>
  <si>
    <t>A19157:Príprava bez MPV</t>
  </si>
  <si>
    <t>sp. CEF</t>
  </si>
  <si>
    <t>RRF</t>
  </si>
  <si>
    <t>A06048.1:Výstavba</t>
  </si>
  <si>
    <t>A06048.1:Príprava bez MPV</t>
  </si>
  <si>
    <t>A06048.1:MPV</t>
  </si>
  <si>
    <t>A12027:MPV</t>
  </si>
  <si>
    <t>A12027:Príprava bez MPV</t>
  </si>
  <si>
    <t>A12027:Výstavba</t>
  </si>
  <si>
    <t>A16006:Výstavba</t>
  </si>
  <si>
    <t>A16006:MPV</t>
  </si>
  <si>
    <t>A16006:Príprava bez MPV</t>
  </si>
  <si>
    <t>A12084:Výstavba</t>
  </si>
  <si>
    <t>A12084:MPV</t>
  </si>
  <si>
    <t>OPSK</t>
  </si>
  <si>
    <t>A04001:MPV</t>
  </si>
  <si>
    <t>A04001:Príprava bez MPV</t>
  </si>
  <si>
    <t>A04001:Výstavba</t>
  </si>
  <si>
    <t>A14256:Výstavba</t>
  </si>
  <si>
    <t>A14256:Príprava bez MPV</t>
  </si>
  <si>
    <t>A16073:MPV</t>
  </si>
  <si>
    <t>A16073:Príprava bez MPV</t>
  </si>
  <si>
    <t>A16073:Výstavba</t>
  </si>
  <si>
    <t>A14200:Príprava bez MPV</t>
  </si>
  <si>
    <t>A13225:Príprava bez MPV</t>
  </si>
  <si>
    <t>A13225:MPV</t>
  </si>
  <si>
    <t>ŠR (NN) RRF</t>
  </si>
  <si>
    <t>A13225:Výstavba</t>
  </si>
  <si>
    <t>A17089:Príprava bez MPV</t>
  </si>
  <si>
    <t>A17089:Výstavba</t>
  </si>
  <si>
    <t>A16198:Výstavba</t>
  </si>
  <si>
    <t>A16198:MPV</t>
  </si>
  <si>
    <t>A16198:Príprava bez MPV</t>
  </si>
  <si>
    <t>A16204.1:Príprava bez MPV</t>
  </si>
  <si>
    <t>A12018:Príprava bez MPV</t>
  </si>
  <si>
    <t>A12018:Výstavba</t>
  </si>
  <si>
    <t>A19159:Výstavba</t>
  </si>
  <si>
    <t>A16052:Príprava bez MPV</t>
  </si>
  <si>
    <t>A16052:Výstavba</t>
  </si>
  <si>
    <t>A16199:Príprava bez MPV</t>
  </si>
  <si>
    <t>A16199:Výstavba</t>
  </si>
  <si>
    <t>A11108:Príprava bez MPV</t>
  </si>
  <si>
    <t>A11108:MPV</t>
  </si>
  <si>
    <t>A11108:Výstavba</t>
  </si>
  <si>
    <t>A17096:Príprava bez MPV</t>
  </si>
  <si>
    <t>A17096:Výstavba</t>
  </si>
  <si>
    <t>A16097:Príprava bez MPV</t>
  </si>
  <si>
    <t>A16097:Výstavba</t>
  </si>
  <si>
    <t>A10044:Príprava bez MPV</t>
  </si>
  <si>
    <t>A10044:Výstavba</t>
  </si>
  <si>
    <t>A10044:MPV</t>
  </si>
  <si>
    <t>potreba dočas. Krytia EU zdroja</t>
  </si>
  <si>
    <t>A19158:Výstavba</t>
  </si>
  <si>
    <t>A17088:Príprava bez MPV</t>
  </si>
  <si>
    <t>A06099.1:Výstavba</t>
  </si>
  <si>
    <t>A06099.2:Výstavba</t>
  </si>
  <si>
    <t>A14027:Príprava bez MPV</t>
  </si>
  <si>
    <t>A14027:Výstavba</t>
  </si>
  <si>
    <t>ZSR035:Príprava bez MPV</t>
  </si>
  <si>
    <t>A16200:MPV</t>
  </si>
  <si>
    <t>A16200:Príprava bez MPV</t>
  </si>
  <si>
    <t>A16204.1:Výstavba</t>
  </si>
  <si>
    <t>A16021:Príprava bez MPV</t>
  </si>
  <si>
    <t>A16021:Výstavba</t>
  </si>
  <si>
    <t>A14198:Príprava bez MPV</t>
  </si>
  <si>
    <t>A14198:Výstavba</t>
  </si>
  <si>
    <t>A16101:Príprava bez MPV</t>
  </si>
  <si>
    <t>A14028:Príprava bez MPV</t>
  </si>
  <si>
    <t>A14028:Výstavba</t>
  </si>
  <si>
    <t>A16102:Príprava bez MPV</t>
  </si>
  <si>
    <t>A16025:Výstavba</t>
  </si>
  <si>
    <t>A16025:Príprava bez MPV</t>
  </si>
  <si>
    <t>A14010:Výstavba</t>
  </si>
  <si>
    <t>A14010:Príprava bez MPV</t>
  </si>
  <si>
    <t>A14032:Príprava bez MPV</t>
  </si>
  <si>
    <t>A14032:Výstavba</t>
  </si>
  <si>
    <t>A16024:Príprava bez MPV</t>
  </si>
  <si>
    <t>A16024:Výstavba</t>
  </si>
  <si>
    <t>A17095:Príprava bez MPV</t>
  </si>
  <si>
    <t>A19253:Príprava bez MPV</t>
  </si>
  <si>
    <t>A19253:Výstavba</t>
  </si>
  <si>
    <t>A14007:Výstavba</t>
  </si>
  <si>
    <t>A14007:Príprava bez MPV</t>
  </si>
  <si>
    <t>A16107:Príprava bez MPV</t>
  </si>
  <si>
    <t>A16093:Príprava bez MPV</t>
  </si>
  <si>
    <t>A14003:Výstavba</t>
  </si>
  <si>
    <t>A14003:MPV</t>
  </si>
  <si>
    <t>A14003:Príprava bez MPV</t>
  </si>
  <si>
    <t>A18078:Príprava bez MPV</t>
  </si>
  <si>
    <t>A17088:Výstavba</t>
  </si>
  <si>
    <t>ZSR036:Výstavba</t>
  </si>
  <si>
    <t>ZSR038:Výstavba</t>
  </si>
  <si>
    <t>A17079:Výstavba</t>
  </si>
  <si>
    <t>A19244:Príprava bez MPV</t>
  </si>
  <si>
    <t>A19244:Výstavba</t>
  </si>
  <si>
    <t>A14190:Príprava bez MPV</t>
  </si>
  <si>
    <t>A18200:Výstavba</t>
  </si>
  <si>
    <t>A13042:Príprava bez MPV</t>
  </si>
  <si>
    <t>A13042:Výstavba</t>
  </si>
  <si>
    <t>A13042:MPV</t>
  </si>
  <si>
    <t>A14203:Príprava bez MPV</t>
  </si>
  <si>
    <t>A14203:MPV</t>
  </si>
  <si>
    <t>A14203:Výstavba</t>
  </si>
  <si>
    <t>D20008:Výstavba</t>
  </si>
  <si>
    <t>A16017:Príprava bez MPV</t>
  </si>
  <si>
    <t>A16017:Výstavba</t>
  </si>
  <si>
    <t>A16098:Príprava bez MPV</t>
  </si>
  <si>
    <t>A16098:Výstavba</t>
  </si>
  <si>
    <t>D17011:Príprava bez MPV</t>
  </si>
  <si>
    <t>D17011:Výstavba</t>
  </si>
  <si>
    <t>A14017:Príprava bez MPV</t>
  </si>
  <si>
    <t>A14017:Výstavba</t>
  </si>
  <si>
    <t>A18111:Výstavba</t>
  </si>
  <si>
    <t>D20001:Náklady technologickej časti diela</t>
  </si>
  <si>
    <t>Náklady technologickej časti diela</t>
  </si>
  <si>
    <t>D20002:Náklady technologickej časti diela</t>
  </si>
  <si>
    <t>A20055:Výstavba</t>
  </si>
  <si>
    <t>A16054:Príprava bez MPV</t>
  </si>
  <si>
    <t>A16054:Výstavba</t>
  </si>
  <si>
    <t>A14058:Príprava bez MPV</t>
  </si>
  <si>
    <t>A14058:Výstavba</t>
  </si>
  <si>
    <t>A14067:Príprava bez MPV</t>
  </si>
  <si>
    <t>A15029:Príprava bez MPV</t>
  </si>
  <si>
    <t>A15029:Výstavba</t>
  </si>
  <si>
    <t>A14079:Príprava bez MPV</t>
  </si>
  <si>
    <t>A14079:Výstavba</t>
  </si>
  <si>
    <t>A14056:Príprava bez MPV</t>
  </si>
  <si>
    <t>A14056:Výstavba</t>
  </si>
  <si>
    <t>A15007:Príprava bez MPV</t>
  </si>
  <si>
    <t>A15007:Výstavba</t>
  </si>
  <si>
    <t>A15008:Príprava bez MPV</t>
  </si>
  <si>
    <t>A15008:Výstavba</t>
  </si>
  <si>
    <t>A16023:Príprava bez MPV</t>
  </si>
  <si>
    <t>A16023:Výstavba</t>
  </si>
  <si>
    <t>A16068:Príprava bez MPV</t>
  </si>
  <si>
    <t>A16003:Príprava bez MPV</t>
  </si>
  <si>
    <t>A16000:Príprava bez MPV</t>
  </si>
  <si>
    <t>A16000:Výstavba</t>
  </si>
  <si>
    <t>A16048:Príprava bez MPV</t>
  </si>
  <si>
    <t>A16048:Výstavba</t>
  </si>
  <si>
    <t>A16219:Príprava bez MPV</t>
  </si>
  <si>
    <t>A16219:Výstavba</t>
  </si>
  <si>
    <t>A17126:Príprava bez MPV</t>
  </si>
  <si>
    <t>A17126:Výstavba</t>
  </si>
  <si>
    <t>A17093:Príprava bez MPV</t>
  </si>
  <si>
    <t>A17093:Výstavba</t>
  </si>
  <si>
    <t>A18101:Príprava bez MPV</t>
  </si>
  <si>
    <t>A18104:Príprava bez MPV</t>
  </si>
  <si>
    <t>A18113:Príprava bez MPV</t>
  </si>
  <si>
    <t>A18113:Výstavba</t>
  </si>
  <si>
    <t>A18095:Príprava bez MPV</t>
  </si>
  <si>
    <t>A18097:Príprava bez MPV</t>
  </si>
  <si>
    <t>A18098:Príprava bez MPV</t>
  </si>
  <si>
    <t>A18099:Príprava bez MPV</t>
  </si>
  <si>
    <t>A18100:Príprava bez MPV</t>
  </si>
  <si>
    <t>A19115:Príprava bez MPV</t>
  </si>
  <si>
    <t>A19115:Výstavba</t>
  </si>
  <si>
    <t>A19026:Príprava bez MPV</t>
  </si>
  <si>
    <t>A19026:Výstavba</t>
  </si>
  <si>
    <t>A21028:Výstavba</t>
  </si>
  <si>
    <t>A13026:Príprava bez MPV</t>
  </si>
  <si>
    <t>A13026:Výstavba</t>
  </si>
  <si>
    <t>A14055:Príprava bez MPV</t>
  </si>
  <si>
    <t>A14055:Výstavba</t>
  </si>
  <si>
    <t>A16118:Príprava bez MPV</t>
  </si>
  <si>
    <t>A16118:Výstavba</t>
  </si>
  <si>
    <t>A16123:Výstavba</t>
  </si>
  <si>
    <t>A17109:Náklady technologickej časti diela</t>
  </si>
  <si>
    <t>A18128:Výstavba</t>
  </si>
  <si>
    <t>ZSR041:Výstavba</t>
  </si>
  <si>
    <t>OPSK cieľ 2</t>
  </si>
  <si>
    <t>A17079:Príprava bez MPV</t>
  </si>
  <si>
    <t>A16084:Príprava bez MPV</t>
  </si>
  <si>
    <t>A14190:MPV</t>
  </si>
  <si>
    <t>A18200:Príprava bez MPV</t>
  </si>
  <si>
    <t>A14226:Príprava bez MPV</t>
  </si>
  <si>
    <t>A13161:Príprava bez MPV</t>
  </si>
  <si>
    <t>A14220.1:Príprava bez MPV</t>
  </si>
  <si>
    <t>D20001:Príprava bez MPV</t>
  </si>
  <si>
    <t>D20002:Príprava bez MPV</t>
  </si>
  <si>
    <t>D20002:Výstavba</t>
  </si>
  <si>
    <t>A20055:Príprava bez MPV</t>
  </si>
  <si>
    <t>A14224:Výstavba</t>
  </si>
  <si>
    <t>A14224:MPV</t>
  </si>
  <si>
    <t>A14224:Príprava bez MPV</t>
  </si>
  <si>
    <t>A16123:Príprava bez MPV</t>
  </si>
  <si>
    <t>A17109:Výstavba</t>
  </si>
  <si>
    <t>A18128:Príprava bez MPV</t>
  </si>
  <si>
    <t>A16200:Výstavba</t>
  </si>
  <si>
    <t>A14202.2:Výstavba</t>
  </si>
  <si>
    <t>A18064:Príprava bez MPV</t>
  </si>
  <si>
    <t>A18064:Výstavba</t>
  </si>
  <si>
    <t>A14179:Príprava bez MPV</t>
  </si>
  <si>
    <t>A14189:Príprava bez MPV</t>
  </si>
  <si>
    <t>A14191:Príprava bez MPV</t>
  </si>
  <si>
    <t>A12047:Výstavba</t>
  </si>
  <si>
    <t>A13032:Príprava bez MPV</t>
  </si>
  <si>
    <t>A13187:Príprava bez MPV</t>
  </si>
  <si>
    <t>A13189:Príprava bez MPV</t>
  </si>
  <si>
    <t>A13190:Príprava bez MPV</t>
  </si>
  <si>
    <t>A13191:Príprava bez MPV</t>
  </si>
  <si>
    <t>A13192:Príprava bez MPV</t>
  </si>
  <si>
    <t>A13193:Príprava bez MPV</t>
  </si>
  <si>
    <t>A14015:Príprava bez MPV</t>
  </si>
  <si>
    <t>A14062:Príprava bez MPV</t>
  </si>
  <si>
    <t>A15004:Príprava bez MPV</t>
  </si>
  <si>
    <t>A15158:Príprava bez MPV</t>
  </si>
  <si>
    <t>A16091:Príprava bez MPV</t>
  </si>
  <si>
    <t>A16202:Príprava bez MPV</t>
  </si>
  <si>
    <t>A16085:Príprava bez MPV</t>
  </si>
  <si>
    <t>A16050:Príprava bez MPV</t>
  </si>
  <si>
    <t>A16203:Príprava bez MPV</t>
  </si>
  <si>
    <t>A16053:Príprava bez MPV</t>
  </si>
  <si>
    <t>A16205:Príprava bez MPV</t>
  </si>
  <si>
    <t>A16044:Príprava bez MPV</t>
  </si>
  <si>
    <t>A16094:Príprava bez MPV</t>
  </si>
  <si>
    <t>A16039:Príprava bez MPV</t>
  </si>
  <si>
    <t>A16096:Príprava bez MPV</t>
  </si>
  <si>
    <t>A16060:Príprava bez MPV</t>
  </si>
  <si>
    <t>A16061:Príprava bez MPV</t>
  </si>
  <si>
    <t>A16063:Príprava bez MPV</t>
  </si>
  <si>
    <t>A16064:Príprava bez MPV</t>
  </si>
  <si>
    <t>A16065:Príprava bez MPV</t>
  </si>
  <si>
    <t>A16066:Príprava bez MPV</t>
  </si>
  <si>
    <t>A16070:Príprava bez MPV</t>
  </si>
  <si>
    <t>A16209:Príprava bez MPV</t>
  </si>
  <si>
    <t>A16110:Príprava bez MPV</t>
  </si>
  <si>
    <t>A16113:Príprava bez MPV</t>
  </si>
  <si>
    <t>A16220:Príprava bez MPV</t>
  </si>
  <si>
    <t>A16206 :Príprava bez MPV</t>
  </si>
  <si>
    <t>A17107.1:Príprava bez MPV</t>
  </si>
  <si>
    <t>A17107.2:Príprava bez MPV</t>
  </si>
  <si>
    <t>A17107.3:Príprava bez MPV</t>
  </si>
  <si>
    <t>A17107.4:Príprava bez MPV</t>
  </si>
  <si>
    <t>A17100:Príprava bez MPV</t>
  </si>
  <si>
    <t>A17108.1:Príprava bez MPV</t>
  </si>
  <si>
    <t>A17108.2:Príprava bez MPV</t>
  </si>
  <si>
    <t>A17108.3:Príprava bez MPV</t>
  </si>
  <si>
    <t>A17108.4:Príprava bez MPV</t>
  </si>
  <si>
    <t>A17082:Príprava bez MPV</t>
  </si>
  <si>
    <t>A17055:Príprava bez MPV</t>
  </si>
  <si>
    <t>A17057:Príprava bez MPV</t>
  </si>
  <si>
    <t>A17118:Príprava bez MPV</t>
  </si>
  <si>
    <t>A17123:Príprava bez MPV</t>
  </si>
  <si>
    <t>C17002:Príprava bez MPV</t>
  </si>
  <si>
    <t>D17015:Príprava bez MPV</t>
  </si>
  <si>
    <t>D17016:Príprava bez MPV</t>
  </si>
  <si>
    <t>D17017:Príprava bez MPV</t>
  </si>
  <si>
    <t>A17094:Príprava bez MPV</t>
  </si>
  <si>
    <t>A17120:Príprava bez MPV</t>
  </si>
  <si>
    <t>A17130:Príprava bez MPV</t>
  </si>
  <si>
    <t>A17140:Príprava bez MPV</t>
  </si>
  <si>
    <t>A17150:Príprava bez MPV</t>
  </si>
  <si>
    <t>A17061:Príprava bez MPV</t>
  </si>
  <si>
    <t>A17062:Príprava bez MPV</t>
  </si>
  <si>
    <t>A17063:Príprava bez MPV</t>
  </si>
  <si>
    <t>A17066:Príprava bez MPV</t>
  </si>
  <si>
    <t>A17131:Príprava bez MPV</t>
  </si>
  <si>
    <t>A17133:Príprava bez MPV</t>
  </si>
  <si>
    <t>A18102:Príprava bez MPV</t>
  </si>
  <si>
    <t>A18103:Príprava bez MPV</t>
  </si>
  <si>
    <t>A18105:Príprava bez MPV</t>
  </si>
  <si>
    <t>A18106:Príprava bez MPV</t>
  </si>
  <si>
    <t>A18108:Príprava bez MPV</t>
  </si>
  <si>
    <t>A18118:Príprava bez MPV</t>
  </si>
  <si>
    <t>A19105:Príprava bez MPV</t>
  </si>
  <si>
    <t>A19106:Príprava bez MPV</t>
  </si>
  <si>
    <t>A19107:Príprava bez MPV</t>
  </si>
  <si>
    <t>A19108:Príprava bez MPV</t>
  </si>
  <si>
    <t>A19109:Príprava bez MPV</t>
  </si>
  <si>
    <t>A18046:Príprava bez MPV</t>
  </si>
  <si>
    <t>A16221.1:Príprava bez MPV</t>
  </si>
  <si>
    <t>A18062:Príprava bez MPV</t>
  </si>
  <si>
    <t>A18063:Príprava bez MPV</t>
  </si>
  <si>
    <t>A18054:Príprava bez MPV</t>
  </si>
  <si>
    <t>A18074:Príprava bez MPV</t>
  </si>
  <si>
    <t>A18065:Príprava bez MPV</t>
  </si>
  <si>
    <t>A18083:Príprava bez MPV</t>
  </si>
  <si>
    <t>A18091 :Príprava bez MPV</t>
  </si>
  <si>
    <t>A19127 :Príprava bez MPV</t>
  </si>
  <si>
    <t>A18086:Príprava bez MPV</t>
  </si>
  <si>
    <t>A18081  :Príprava bez MPV</t>
  </si>
  <si>
    <t>A18197:Príprava bez MPV</t>
  </si>
  <si>
    <t>A18199:Príprava bez MPV</t>
  </si>
  <si>
    <t>A19118:Príprava bez MPV</t>
  </si>
  <si>
    <t>A19130 :Príprava bez MPV</t>
  </si>
  <si>
    <t>A19041:Príprava bez MPV</t>
  </si>
  <si>
    <t>A19136:Príprava bez MPV</t>
  </si>
  <si>
    <t>A19027:Príprava bez MPV</t>
  </si>
  <si>
    <t>E19013:Príprava bez MPV</t>
  </si>
  <si>
    <t>A19160:Príprava bez MPV</t>
  </si>
  <si>
    <t>A19025:Príprava bez MPV</t>
  </si>
  <si>
    <t>A19265:Príprava bez MPV</t>
  </si>
  <si>
    <t>A19140:Príprava bez MPV</t>
  </si>
  <si>
    <t>A19162:Príprava bez MPV</t>
  </si>
  <si>
    <t>A19013:Príprava bez MPV</t>
  </si>
  <si>
    <t>A19014:Príprava bez MPV</t>
  </si>
  <si>
    <t>A19016:Príprava bez MPV</t>
  </si>
  <si>
    <t>A19017:Príprava bez MPV</t>
  </si>
  <si>
    <t>A19264:Príprava bez MPV</t>
  </si>
  <si>
    <t>A19266:Príprava bez MPV</t>
  </si>
  <si>
    <t>ZSR042:Príprava bez MPV</t>
  </si>
  <si>
    <t>ZSR043:Príprava bez MPV</t>
  </si>
  <si>
    <t>ZSR046:Príprava bez MPV</t>
  </si>
  <si>
    <t>ZSR047:Príprava bez MPV</t>
  </si>
  <si>
    <t>ZSR048:Príprava bez MPV</t>
  </si>
  <si>
    <t>ZSR049:Príprava bez MPV</t>
  </si>
  <si>
    <t>A19018:Príprava bez MPV</t>
  </si>
  <si>
    <t>A19251:Príprava bez MPV</t>
  </si>
  <si>
    <t>A19243:Príprava bez MPV</t>
  </si>
  <si>
    <t>A20002:Príprava bez MPV</t>
  </si>
  <si>
    <t>A20004:Príprava bez MPV</t>
  </si>
  <si>
    <t>A18043:Príprava bez MPV</t>
  </si>
  <si>
    <t>A22000:Príprava bez MPV</t>
  </si>
  <si>
    <t>A21032 :Príprava bez MPV</t>
  </si>
  <si>
    <t>ZSR051:Príprava bez MPV</t>
  </si>
  <si>
    <t>ZSR052:Príprava bez MPV</t>
  </si>
  <si>
    <t>ZSR055:Príprava bez MPV</t>
  </si>
  <si>
    <t>A19085:Príprava bez MPV</t>
  </si>
  <si>
    <t>A14179:Výstavba</t>
  </si>
  <si>
    <t>A14189:Výstavba</t>
  </si>
  <si>
    <t>A14191:Výstavba</t>
  </si>
  <si>
    <t>A13032:Výstavba</t>
  </si>
  <si>
    <t>A13187:Výstavba</t>
  </si>
  <si>
    <t>A13189:Výstavba</t>
  </si>
  <si>
    <t>A13190:Výstavba</t>
  </si>
  <si>
    <t>A13191:Výstavba</t>
  </si>
  <si>
    <t>A13192:Výstavba</t>
  </si>
  <si>
    <t>A13193:Výstavba</t>
  </si>
  <si>
    <t>A98408S:Výstavba</t>
  </si>
  <si>
    <t>A14015:Výstavba</t>
  </si>
  <si>
    <t>A14062:Výstavba</t>
  </si>
  <si>
    <t>A15004:Výstavba</t>
  </si>
  <si>
    <t>A15158:Výstavba</t>
  </si>
  <si>
    <t>A16202:Výstavba</t>
  </si>
  <si>
    <t>A16085:Výstavba</t>
  </si>
  <si>
    <t>A16050:Výstavba</t>
  </si>
  <si>
    <t>A16203:Výstavba</t>
  </si>
  <si>
    <t>A16053:Výstavba</t>
  </si>
  <si>
    <t>A16205:Výstavba</t>
  </si>
  <si>
    <t>A16044:Výstavba</t>
  </si>
  <si>
    <t>A16094:Výstavba</t>
  </si>
  <si>
    <t>A16039:Výstavba</t>
  </si>
  <si>
    <t>A16096:Výstavba</t>
  </si>
  <si>
    <t>A16105:Výstavba</t>
  </si>
  <si>
    <t>A16060:Výstavba</t>
  </si>
  <si>
    <t>A16061:Výstavba</t>
  </si>
  <si>
    <t>A16063:Výstavba</t>
  </si>
  <si>
    <t>A16064:Výstavba</t>
  </si>
  <si>
    <t>A16065:Výstavba</t>
  </si>
  <si>
    <t>A16066:Výstavba</t>
  </si>
  <si>
    <t>A16070:Výstavba</t>
  </si>
  <si>
    <t>A16209:Výstavba</t>
  </si>
  <si>
    <t>A16110:Výstavba</t>
  </si>
  <si>
    <t>A16113:Výstavba</t>
  </si>
  <si>
    <t>A16220:Výstavba</t>
  </si>
  <si>
    <t>A16206 :Výstavba</t>
  </si>
  <si>
    <t>A17107.1:Výstavba</t>
  </si>
  <si>
    <t>A17107.2:Výstavba</t>
  </si>
  <si>
    <t>A17107.3:Výstavba</t>
  </si>
  <si>
    <t>A17107.4:Výstavba</t>
  </si>
  <si>
    <t>A17100:Výstavba</t>
  </si>
  <si>
    <t>A17114:Výstavba</t>
  </si>
  <si>
    <t>A17108.1:Výstavba</t>
  </si>
  <si>
    <t>A17108.2:Výstavba</t>
  </si>
  <si>
    <t>A17108.3:Výstavba</t>
  </si>
  <si>
    <t>A17108.4:Výstavba</t>
  </si>
  <si>
    <t>A17082:Výstavba</t>
  </si>
  <si>
    <t>A17055:Výstavba</t>
  </si>
  <si>
    <t>A17057:Výstavba</t>
  </si>
  <si>
    <t>A17118:Výstavba</t>
  </si>
  <si>
    <t>A17123:Výstavba</t>
  </si>
  <si>
    <t>C17002:Výstavba</t>
  </si>
  <si>
    <t>D17015:Výstavba</t>
  </si>
  <si>
    <t>D17016:Výstavba</t>
  </si>
  <si>
    <t>D17017:Výstavba</t>
  </si>
  <si>
    <t>A17094:Výstavba</t>
  </si>
  <si>
    <t>A17120:Výstavba</t>
  </si>
  <si>
    <t>A17130:Výstavba</t>
  </si>
  <si>
    <t>A17140:Výstavba</t>
  </si>
  <si>
    <t>A17150:Výstavba</t>
  </si>
  <si>
    <t>A17061:Výstavba</t>
  </si>
  <si>
    <t>A17062:Výstavba</t>
  </si>
  <si>
    <t>A17063:Výstavba</t>
  </si>
  <si>
    <t>A17064:Výstavba</t>
  </si>
  <si>
    <t>A17066:Výstavba</t>
  </si>
  <si>
    <t>A17131:Výstavba</t>
  </si>
  <si>
    <t>A17068:Výstavba</t>
  </si>
  <si>
    <t>A17133:Výstavba</t>
  </si>
  <si>
    <t>A17146:Výstavba</t>
  </si>
  <si>
    <t>A17152:Výstavba</t>
  </si>
  <si>
    <t>A17159:Výstavba</t>
  </si>
  <si>
    <t>A18102:Výstavba</t>
  </si>
  <si>
    <t>A18103:Výstavba</t>
  </si>
  <si>
    <t>A18105:Výstavba</t>
  </si>
  <si>
    <t>A18106:Výstavba</t>
  </si>
  <si>
    <t>A18108:Výstavba</t>
  </si>
  <si>
    <t>A18118:Výstavba</t>
  </si>
  <si>
    <t>A19105:Výstavba</t>
  </si>
  <si>
    <t>A19106:Výstavba</t>
  </si>
  <si>
    <t>A19107:Výstavba</t>
  </si>
  <si>
    <t>A19108:Výstavba</t>
  </si>
  <si>
    <t>A19109:Výstavba</t>
  </si>
  <si>
    <t>A18096:Výstavba</t>
  </si>
  <si>
    <t>A18046:Výstavba</t>
  </si>
  <si>
    <t>A16221.1:Výstavba</t>
  </si>
  <si>
    <t>A18062:Výstavba</t>
  </si>
  <si>
    <t>A18063:Výstavba</t>
  </si>
  <si>
    <t>A18054:Výstavba</t>
  </si>
  <si>
    <t>A18074:Výstavba</t>
  </si>
  <si>
    <t>A18065:Výstavba</t>
  </si>
  <si>
    <t>A18083:Výstavba</t>
  </si>
  <si>
    <t>A18091 :Výstavba</t>
  </si>
  <si>
    <t>A19127 :Výstavba</t>
  </si>
  <si>
    <t>A18086:Výstavba</t>
  </si>
  <si>
    <t>A18081  :Výstavba</t>
  </si>
  <si>
    <t>A18197:Výstavba</t>
  </si>
  <si>
    <t>A18199:Výstavba</t>
  </si>
  <si>
    <t>A19118:Výstavba</t>
  </si>
  <si>
    <t>A19130 :Výstavba</t>
  </si>
  <si>
    <t>A19041:Výstavba</t>
  </si>
  <si>
    <t>A19136:Výstavba</t>
  </si>
  <si>
    <t>A19027:Výstavba</t>
  </si>
  <si>
    <t>E19013:Výstavba</t>
  </si>
  <si>
    <t>A19160:Výstavba</t>
  </si>
  <si>
    <t>A19025:Výstavba</t>
  </si>
  <si>
    <t>A19265:Výstavba</t>
  </si>
  <si>
    <t>A19140:Výstavba</t>
  </si>
  <si>
    <t>A19162:Výstavba</t>
  </si>
  <si>
    <t>A19013:Výstavba</t>
  </si>
  <si>
    <t>A19014:Výstavba</t>
  </si>
  <si>
    <t>A19016:Výstavba</t>
  </si>
  <si>
    <t>A19017:Výstavba</t>
  </si>
  <si>
    <t>A19264:Výstavba</t>
  </si>
  <si>
    <t>A19266:Výstavba</t>
  </si>
  <si>
    <t>ZSR042:Výstavba</t>
  </si>
  <si>
    <t>ZSR043:Výstavba</t>
  </si>
  <si>
    <t>ZSR046:Výstavba</t>
  </si>
  <si>
    <t>ZSR047:Výstavba</t>
  </si>
  <si>
    <t>ZSR048:Výstavba</t>
  </si>
  <si>
    <t>ZSR049:Výstavba</t>
  </si>
  <si>
    <t>A19018:Výstavba</t>
  </si>
  <si>
    <t>A19131:Výstavba</t>
  </si>
  <si>
    <t>A19251:Výstavba</t>
  </si>
  <si>
    <t>A19243:Výstavba</t>
  </si>
  <si>
    <t>A19255:Výstavba</t>
  </si>
  <si>
    <t>A18043:Výstavba</t>
  </si>
  <si>
    <t>A17038:Výstavba</t>
  </si>
  <si>
    <t>A22000:Výstavba</t>
  </si>
  <si>
    <t>A21032 :Výstavba</t>
  </si>
  <si>
    <t>ZSR051:Výstavba</t>
  </si>
  <si>
    <t>A21029:Výstavba</t>
  </si>
  <si>
    <t>A16201:Výstavba</t>
  </si>
  <si>
    <t>ZSR052:Výstavba</t>
  </si>
  <si>
    <t>ZSR053:Výstavba</t>
  </si>
  <si>
    <t>ZSR055:Výstavba</t>
  </si>
  <si>
    <t>A22056:Výstavba</t>
  </si>
  <si>
    <t>A19085:Výstavba</t>
  </si>
  <si>
    <t>ZSR056:Výstavba</t>
  </si>
  <si>
    <t>A14202.6:Výstavba</t>
  </si>
  <si>
    <t>ZSR057:Príprava bez MPV</t>
  </si>
  <si>
    <t>A06048.5:Výstavba</t>
  </si>
  <si>
    <t>A19120:Príprava bez MPV</t>
  </si>
  <si>
    <t>A16204.2:Príprava bez MPV</t>
  </si>
  <si>
    <t>A16204.2:Výstavba</t>
  </si>
  <si>
    <t>A16106:Výstavba</t>
  </si>
  <si>
    <t>ZSR035:Výstavba</t>
  </si>
  <si>
    <t>A19124:Výstavba</t>
  </si>
  <si>
    <t>A01344S:Výstavba</t>
  </si>
  <si>
    <t>Vlastné zdroje</t>
  </si>
  <si>
    <t>A04004:MPV</t>
  </si>
  <si>
    <t>CEF dočasné krytie</t>
  </si>
  <si>
    <t>CEF zo zálohy</t>
  </si>
  <si>
    <t>CEF EÚ zo zálohy</t>
  </si>
  <si>
    <t>A06048.5:</t>
  </si>
  <si>
    <t>ŠR (NN) PSK</t>
  </si>
  <si>
    <t xml:space="preserve">EU - PSK </t>
  </si>
  <si>
    <t>Sp. PSK</t>
  </si>
  <si>
    <t>A06099.2:MPV</t>
  </si>
  <si>
    <t>A09122:Príprava bez MPV</t>
  </si>
  <si>
    <t>Sekcia B OPII/PSK</t>
  </si>
  <si>
    <t>Sekcia A CEF</t>
  </si>
  <si>
    <t>á</t>
  </si>
  <si>
    <t>valorizácia</t>
  </si>
  <si>
    <t>Sekcia 1 CEF</t>
  </si>
  <si>
    <t>Sekcia 2 OPII/PSK</t>
  </si>
  <si>
    <t>EU - PSK ERDF (179)</t>
  </si>
  <si>
    <t>Sp. PSK  ERDF (179)</t>
  </si>
  <si>
    <t>A13153:Výstavba</t>
  </si>
  <si>
    <t>A13158:Výstavba</t>
  </si>
  <si>
    <t>A14012:Výstavba</t>
  </si>
  <si>
    <t>A14053:Výstavba</t>
  </si>
  <si>
    <t>SIH</t>
  </si>
  <si>
    <t>EU - PSK cieľ 2</t>
  </si>
  <si>
    <t>Sp. PSK  cieľ 2</t>
  </si>
  <si>
    <t>A14202.7:MPV</t>
  </si>
  <si>
    <t>A14220.1:Výstavba</t>
  </si>
  <si>
    <t>A14220.2:Výstavba</t>
  </si>
  <si>
    <t>A14226:Výstavba</t>
  </si>
  <si>
    <t>A15055:Príprava bez MPV</t>
  </si>
  <si>
    <t>A15055:Výstavba</t>
  </si>
  <si>
    <t>A15128:Výstavba</t>
  </si>
  <si>
    <t>A16001:Výstavba</t>
  </si>
  <si>
    <t>A16020:Výstavba</t>
  </si>
  <si>
    <t>A16021:MPV</t>
  </si>
  <si>
    <t>A16027:Výstavba</t>
  </si>
  <si>
    <t>A16029:Výstavba</t>
  </si>
  <si>
    <t>A16030:Výstavba</t>
  </si>
  <si>
    <t>A16043:Výstavba</t>
  </si>
  <si>
    <t>A16045:Výstavba</t>
  </si>
  <si>
    <t>A16071:Výstavba</t>
  </si>
  <si>
    <t>A16075:Výstavba</t>
  </si>
  <si>
    <t>A16080:Výstavba</t>
  </si>
  <si>
    <t>A16084:Výstavba</t>
  </si>
  <si>
    <t>A16101:Výstavba</t>
  </si>
  <si>
    <t>A16102:Výstavba</t>
  </si>
  <si>
    <t>A16114:Výstavba</t>
  </si>
  <si>
    <t>A16115:Výstavba</t>
  </si>
  <si>
    <t>A16116:Výstavba</t>
  </si>
  <si>
    <t>A16117:Výstavba</t>
  </si>
  <si>
    <t>A16119:Výstavba</t>
  </si>
  <si>
    <t>A16122:Výstavba</t>
  </si>
  <si>
    <t>A16196:</t>
  </si>
  <si>
    <t>ŠR podp. obrany</t>
  </si>
  <si>
    <t>podpora obrany</t>
  </si>
  <si>
    <t>A16197:</t>
  </si>
  <si>
    <t>A16210:Výstavba</t>
  </si>
  <si>
    <t>A16210:Príprava bez MPV</t>
  </si>
  <si>
    <t>A16219:MPV</t>
  </si>
  <si>
    <t>A16221.2:Príprava bez MPV</t>
  </si>
  <si>
    <t>A16221.2:Výstavba</t>
  </si>
  <si>
    <t>A16221.3:Príprava bez MPV</t>
  </si>
  <si>
    <t>A16221.3:Výstavba</t>
  </si>
  <si>
    <t>A17056:Výstavba</t>
  </si>
  <si>
    <t>c</t>
  </si>
  <si>
    <t>A17080:Výstavba</t>
  </si>
  <si>
    <t>A17083:Výstavba</t>
  </si>
  <si>
    <t>A17086:Výstavba</t>
  </si>
  <si>
    <t>A17119:Výstavba</t>
  </si>
  <si>
    <t>A17122:Výstavba</t>
  </si>
  <si>
    <t>A17124:Výstavba</t>
  </si>
  <si>
    <t>A17132:Výstavba</t>
  </si>
  <si>
    <t>A18033:Výstavba</t>
  </si>
  <si>
    <t>A18060:Príprava bez MPV</t>
  </si>
  <si>
    <t>A18068:Výstavba</t>
  </si>
  <si>
    <t>A18078:Výstavba</t>
  </si>
  <si>
    <t>A18107:Výstavba</t>
  </si>
  <si>
    <t>A18114:Príprava bez MPV</t>
  </si>
  <si>
    <t>A18114:Výstavba</t>
  </si>
  <si>
    <t>A18116:MPV</t>
  </si>
  <si>
    <t>A18200:MPV</t>
  </si>
  <si>
    <t>A18202:Výstavba</t>
  </si>
  <si>
    <t>A19022:Výstavba</t>
  </si>
  <si>
    <t>A19024:Výstavba</t>
  </si>
  <si>
    <t>A19036:Výstavba</t>
  </si>
  <si>
    <t>A19037:Výstavba</t>
  </si>
  <si>
    <t>A19040:Výstavba</t>
  </si>
  <si>
    <t>A19042:Výstavba</t>
  </si>
  <si>
    <t>A19045:Výstavba</t>
  </si>
  <si>
    <t>A19046:Výstavba</t>
  </si>
  <si>
    <t>A19047:Výstavba</t>
  </si>
  <si>
    <t>A19048:Výstavba</t>
  </si>
  <si>
    <t>A19048:Príprava bez MPV</t>
  </si>
  <si>
    <t>A19049:Výstavba</t>
  </si>
  <si>
    <t>A19050:Príprava bez MPV</t>
  </si>
  <si>
    <t>A19051:Príprava bez MPV</t>
  </si>
  <si>
    <t>A19111:Výstavba</t>
  </si>
  <si>
    <t>A19112:Príprava bez MPV</t>
  </si>
  <si>
    <t>A19113:Výstavba</t>
  </si>
  <si>
    <t>A19121:Príprava bez MPV</t>
  </si>
  <si>
    <t>A19121:Výstavba</t>
  </si>
  <si>
    <t>A19122:Príprava bez MPV</t>
  </si>
  <si>
    <t>A19122:Výstavba</t>
  </si>
  <si>
    <t>A19126:Príprava bez MPV</t>
  </si>
  <si>
    <t>A19126:Výstavba</t>
  </si>
  <si>
    <t>A19138:Výstavba</t>
  </si>
  <si>
    <t>A19143:Výstavba</t>
  </si>
  <si>
    <t>A19161:Výstavba</t>
  </si>
  <si>
    <t>A19242:Výstavba</t>
  </si>
  <si>
    <t>A19246:Príprava bez MPV</t>
  </si>
  <si>
    <t>A19253:MPV</t>
  </si>
  <si>
    <t>A21026:Výstavba</t>
  </si>
  <si>
    <t>A21033:Výstavba</t>
  </si>
  <si>
    <t>A21034:Príprava bez MPV</t>
  </si>
  <si>
    <t>A21035:Príprava bez MPV</t>
  </si>
  <si>
    <t>A22006:Príprava bez MPV</t>
  </si>
  <si>
    <t>A22039:Výstavba</t>
  </si>
  <si>
    <t>A23000:Príprava bez MPV</t>
  </si>
  <si>
    <t>A23002:Príprava bez MPV</t>
  </si>
  <si>
    <t>A23002:Výstavba</t>
  </si>
  <si>
    <t>A23005:Príprava bez MPV</t>
  </si>
  <si>
    <t>A23005:Výstavba</t>
  </si>
  <si>
    <t>A23050:Výstavba</t>
  </si>
  <si>
    <t>A23051:Výstavba</t>
  </si>
  <si>
    <t>A23054:Príprava bez MPV</t>
  </si>
  <si>
    <t>A23054:Výstavba</t>
  </si>
  <si>
    <t>A23074:Príprava bez MPV</t>
  </si>
  <si>
    <t>A23092:Príprava bez MPV</t>
  </si>
  <si>
    <t>A41688:MPV</t>
  </si>
  <si>
    <t>B15010:Výstavba</t>
  </si>
  <si>
    <t>B15018:Výstavba</t>
  </si>
  <si>
    <t>B17007:Výstavba</t>
  </si>
  <si>
    <t>B17016:Výstavba</t>
  </si>
  <si>
    <t>B17022:Výstavba</t>
  </si>
  <si>
    <t>C11005:Náklady technologickej časti diela</t>
  </si>
  <si>
    <t>C11005:Výstavba</t>
  </si>
  <si>
    <t>C14000:Výstavba</t>
  </si>
  <si>
    <t>C14008:Náklady technologickej časti diela</t>
  </si>
  <si>
    <t>C14008:Výstavba</t>
  </si>
  <si>
    <t>C14008.1:Výstavba</t>
  </si>
  <si>
    <t>C14008.2:Výstavba</t>
  </si>
  <si>
    <t>C14008.3:Výstavba</t>
  </si>
  <si>
    <t>C14008.4:Výstavba</t>
  </si>
  <si>
    <t>D13011:Náklady technologickej časti diela</t>
  </si>
  <si>
    <t>D13016:Výstavba</t>
  </si>
  <si>
    <t>D14007:Výstavba</t>
  </si>
  <si>
    <t>D17010:Príprava bez MPV</t>
  </si>
  <si>
    <t>D17012:Príprava bez MPV</t>
  </si>
  <si>
    <t>D17013:Výstavba</t>
  </si>
  <si>
    <t>D17014:Výstavba</t>
  </si>
  <si>
    <t>D17018:Výstavba</t>
  </si>
  <si>
    <t>D19001:Náklady technologickej časti diela</t>
  </si>
  <si>
    <t>D20003:Náklady technologickej časti diela</t>
  </si>
  <si>
    <t>D20007:Náklady technologickej časti diela</t>
  </si>
  <si>
    <t>D20008:Náklady technologickej časti diela</t>
  </si>
  <si>
    <t>D22001:Výstavba</t>
  </si>
  <si>
    <t>D22002:Výstavba</t>
  </si>
  <si>
    <t>D22003:Náklady technologickej časti diela</t>
  </si>
  <si>
    <t>D23003:Náklady technologickej časti diela</t>
  </si>
  <si>
    <t>D23004:Náklady technologickej časti diela</t>
  </si>
  <si>
    <t>D23005:Náklady technologickej časti diela</t>
  </si>
  <si>
    <t>E20008:Náklady technologickej časti diela</t>
  </si>
  <si>
    <t>E21001:Náklady technologickej časti diela</t>
  </si>
  <si>
    <t>E22001:Náklady technologickej časti diela</t>
  </si>
  <si>
    <t>E22002:Náklady technologickej časti diela</t>
  </si>
  <si>
    <t>E23002:Náklady technologickej časti diela</t>
  </si>
  <si>
    <t>E23003:Náklady technologickej časti diela</t>
  </si>
  <si>
    <t>F23001:Náklady technologickej časti diela</t>
  </si>
  <si>
    <t>G05010:MPV</t>
  </si>
  <si>
    <t>G05010:Výstavba</t>
  </si>
  <si>
    <t>A10044.1:Príprava bez MPV</t>
  </si>
  <si>
    <t>A10044.1:MPV</t>
  </si>
  <si>
    <t>A10044.1:Výstavba</t>
  </si>
  <si>
    <t>ZSR040:Výstavba</t>
  </si>
  <si>
    <t>B19001:Náklady technologickej časti diela</t>
  </si>
  <si>
    <t>A22055:Príprava bez MPV</t>
  </si>
  <si>
    <t>A22055:Výstavba</t>
  </si>
  <si>
    <t>ZSR061:Náklady technologickej časti diela</t>
  </si>
  <si>
    <t>ZSR063:Náklady technologickej časti diela</t>
  </si>
  <si>
    <t>ZSR066:Náklady technologickej časti diela</t>
  </si>
  <si>
    <t>ZSR069:Náklady technologickej časti diela</t>
  </si>
  <si>
    <t>ZSR070:Náklady technologickej časti diela</t>
  </si>
  <si>
    <t>ZSR071:Náklady technologickej časti diela</t>
  </si>
  <si>
    <t>ZSR072:Náklady technologickej časti diela</t>
  </si>
  <si>
    <t>ZSR073:Náklady technologickej časti diela</t>
  </si>
  <si>
    <t>ZSR075:Náklady technologickej časti diela</t>
  </si>
  <si>
    <t>ZSR076:Náklady technologickej časti diela</t>
  </si>
  <si>
    <t>ZSR077:Náklady technologickej časti diela</t>
  </si>
  <si>
    <t>ZSR078:Náklady technologickej časti diela</t>
  </si>
  <si>
    <t>ZSR079:Náklady technologickej časti diela</t>
  </si>
  <si>
    <t>ZSR080:Náklady technologickej časti diela</t>
  </si>
  <si>
    <t>ZSR081:Náklady technologickej časti diela</t>
  </si>
  <si>
    <t>ZSR114:Príprava bez MPV</t>
  </si>
  <si>
    <t>ZSR136:Príprava bez MPV</t>
  </si>
  <si>
    <t>A18046:MPV</t>
  </si>
  <si>
    <t>ZSR138:Výstavba</t>
  </si>
  <si>
    <t>ZSR139:Výstavba</t>
  </si>
  <si>
    <t>ZSR140:Výstavba</t>
  </si>
  <si>
    <t>ZSR142:Výstavba</t>
  </si>
  <si>
    <r>
      <t xml:space="preserve">Zvýšenie zabezpečenia priecestí, TÚ 3104 Červená Skala, PZZ v km 35,060
</t>
    </r>
    <r>
      <rPr>
        <b/>
        <sz val="11"/>
        <color theme="1"/>
        <rFont val="Calibri"/>
        <family val="2"/>
        <charset val="238"/>
        <scheme val="minor"/>
      </rPr>
      <t/>
    </r>
  </si>
  <si>
    <t>IČ</t>
  </si>
  <si>
    <t xml:space="preserve">ŽST Trenčín - Architektonicko stavebný zámer, projektová príprava </t>
  </si>
  <si>
    <t>ZSR145</t>
  </si>
  <si>
    <t>ZSR144:Výstavba</t>
  </si>
  <si>
    <t>A24002:Výstavba</t>
  </si>
  <si>
    <t>A06099.2:Príprava bez MPV</t>
  </si>
  <si>
    <t>A19158:MPV</t>
  </si>
  <si>
    <t>V harmonograme</t>
  </si>
  <si>
    <t>Celkový súčet</t>
  </si>
  <si>
    <t>Súčet z Náklady</t>
  </si>
  <si>
    <t>-</t>
  </si>
  <si>
    <t>Nová dopravná koľaj v rámci TIOP Valaliky</t>
  </si>
  <si>
    <t>Označenia stĺpcov</t>
  </si>
  <si>
    <t>Tabuľka obsahuje rozpočtované náklady podľa projektov, za všetky zdroje (ŠR, vlastné zdroje, CEF, EU). Nižšie sú projekty/položky nezaradené v harmonograme.</t>
  </si>
  <si>
    <t>Zámer EIA (posudzovanie) prebieha/ukončené</t>
  </si>
  <si>
    <t>Štúdia realizovateľnosti (ŠtRe)</t>
  </si>
  <si>
    <t>Dokumentácia pre územné rozhodnutie (DUR)</t>
  </si>
  <si>
    <t>Prebieha dokumentácia na stavebné povolenie (DSP)</t>
  </si>
  <si>
    <t>Majetkoprávne vysporiadanie (MPV)</t>
  </si>
  <si>
    <t>Dokumentácia stavebného zámeru (DSZ)</t>
  </si>
  <si>
    <t>PD pre SP v rozsahu pre realizáciu stavby (DSPRS)</t>
  </si>
  <si>
    <t>Príprava podkladov o stavebné povolenie (SP)</t>
  </si>
  <si>
    <t>Stavebné povolenie (SP)</t>
  </si>
  <si>
    <t>Príprava podkladov VO na zhotoviteľa stavby</t>
  </si>
  <si>
    <t>Pozastavená príprava</t>
  </si>
  <si>
    <t>Investičný zámer</t>
  </si>
  <si>
    <t>Hmg</t>
  </si>
  <si>
    <t>Príprava</t>
  </si>
  <si>
    <t>Zaradenie v harmonogame</t>
  </si>
  <si>
    <t>ZSR146</t>
  </si>
  <si>
    <t>ZSR147</t>
  </si>
  <si>
    <t>ZSR148</t>
  </si>
  <si>
    <t>Modernizácia koridoru Bratislava Vajnory - Nové Zámky - Štúrovo/Komárno</t>
  </si>
  <si>
    <t>zabezpečenie realizácie projektu priamych vlakov Kyjev - Haniska pri Košiciach</t>
  </si>
  <si>
    <t>Výhybňa Konská pri Rajci</t>
  </si>
  <si>
    <t>ZSR149</t>
  </si>
  <si>
    <t>A23001</t>
  </si>
  <si>
    <t>Modernizácia a elektrifikácia jednokoľajnej trate, úsek Dev. Nová Ves - SR/AT (Marcheg) a Komplexná rekonštrukcia mostného objektu v žkm 37,910 trate št. hr. (Marchegg) -Devínska Nová Ves, TÚ 2805, DÚ 02, št. hr. OBB Devínska Nová Ves</t>
  </si>
  <si>
    <t>vlastné zdroje</t>
  </si>
  <si>
    <t>GD1</t>
  </si>
  <si>
    <t>GD2</t>
  </si>
  <si>
    <t>D24007</t>
  </si>
  <si>
    <t>D24003</t>
  </si>
  <si>
    <t>D24004</t>
  </si>
  <si>
    <t>D24008</t>
  </si>
  <si>
    <t>D24006</t>
  </si>
  <si>
    <t>Pilot Chastia pre SM - schválená výnimka</t>
  </si>
  <si>
    <t>E24002</t>
  </si>
  <si>
    <t>E24003</t>
  </si>
  <si>
    <t>E24004</t>
  </si>
  <si>
    <t>E24006</t>
  </si>
  <si>
    <t>E24005</t>
  </si>
  <si>
    <t>Riešenie zálohovania a archivácie dát ŽSR</t>
  </si>
  <si>
    <t>E24008</t>
  </si>
  <si>
    <t>B24001</t>
  </si>
  <si>
    <t>Podávanie žiadostí o stavbu v OPD-prototyp</t>
  </si>
  <si>
    <t>Technologický upgrade web ŽSR</t>
  </si>
  <si>
    <t>Modernizácia sieťovej infraštruktúry mimo dátových centier ŽSR</t>
  </si>
  <si>
    <t>implementácia bezpečnosti pre riadenie rizík.</t>
  </si>
  <si>
    <t>Modernizácia GeoClusterov hlasovej siete ŽSR</t>
  </si>
  <si>
    <t>Konzultačné služby pre SAP/DVMS - to má byť tiež zúčtované na CPN</t>
  </si>
  <si>
    <t>úpravu EDD na komunikáciu s ILTIS obdobne</t>
  </si>
  <si>
    <t xml:space="preserve">Implementácia projektu TTR v SR </t>
  </si>
  <si>
    <t>Implementácia projektu TENtec v SR</t>
  </si>
  <si>
    <t>Modernizácia dátového centra Trnavská cesta 25</t>
  </si>
  <si>
    <t>Flowmon - výmena HW za podporovaný výrobcom</t>
  </si>
  <si>
    <t>MOK Nové Zámky ATÚ - MDS Nové Zámky (Wolkerova)</t>
  </si>
  <si>
    <t>MOK Palárikovo kontajner ŽT - Traťový obvod</t>
  </si>
  <si>
    <t>MOK Šaľa kontajner ŽT - Traťový obvod</t>
  </si>
  <si>
    <t>MOK Galanta ATÚ - Traťový obvod</t>
  </si>
  <si>
    <t>Štruktúrovaná kabeláž v žst. Ružomberok - výpravná budova</t>
  </si>
  <si>
    <t>Štruktúrovaná kabeláž v žst. Kráľová lehota- výpravná budova</t>
  </si>
  <si>
    <t>MOK - Hronská Dúbrava ATÚ - Hronská Dúbrava žst.</t>
  </si>
  <si>
    <t>MOK - Hronská Dúbrava ATÚ - Hronská Dúbrava TNS</t>
  </si>
  <si>
    <t xml:space="preserve">DOK Varín (Dubná Skala) - Banská Bystrica      </t>
  </si>
  <si>
    <t>Optické prepojenie Budov KE Masarykova - Stomová 14</t>
  </si>
  <si>
    <t>Optické prepojenie Budov PO  ATU Radlinského 2  - PO Radlinského 10,  VVUŽ</t>
  </si>
  <si>
    <t>Vybudovanie archívneho datacentra</t>
  </si>
  <si>
    <t>Rozvoj technológií GIS na ŽSR</t>
  </si>
  <si>
    <t>Demontáž klimatizácií a výmena</t>
  </si>
  <si>
    <r>
      <t xml:space="preserve">dodanie a inštaláciu </t>
    </r>
    <r>
      <rPr>
        <sz val="11"/>
        <color rgb="FF000000"/>
        <rFont val="Times New Roman"/>
        <family val="1"/>
        <charset val="238"/>
      </rPr>
      <t xml:space="preserve">softvérovej platformy Infinity Hub </t>
    </r>
  </si>
  <si>
    <t>zsr150</t>
  </si>
  <si>
    <t>zsr151</t>
  </si>
  <si>
    <t>zsr152</t>
  </si>
  <si>
    <t>zsr153</t>
  </si>
  <si>
    <t>zsr154</t>
  </si>
  <si>
    <t>zsr155</t>
  </si>
  <si>
    <t>zsr156</t>
  </si>
  <si>
    <t>zsr157</t>
  </si>
  <si>
    <t>zsr158</t>
  </si>
  <si>
    <t>zsr159</t>
  </si>
  <si>
    <t>zsr160</t>
  </si>
  <si>
    <t>zsr161</t>
  </si>
  <si>
    <t>zsr162</t>
  </si>
  <si>
    <t>zsr163</t>
  </si>
  <si>
    <t>zsr164</t>
  </si>
  <si>
    <t>zsr165</t>
  </si>
  <si>
    <t>zsr166</t>
  </si>
  <si>
    <t>zsr167</t>
  </si>
  <si>
    <t>zsr168</t>
  </si>
  <si>
    <t>zsr169</t>
  </si>
  <si>
    <t>zsr170</t>
  </si>
  <si>
    <t>zsr171</t>
  </si>
  <si>
    <t>zsr172</t>
  </si>
  <si>
    <t>zsr173</t>
  </si>
  <si>
    <t>zsr175</t>
  </si>
  <si>
    <t>zsr176</t>
  </si>
  <si>
    <t>zsr177</t>
  </si>
  <si>
    <t>zsr178</t>
  </si>
  <si>
    <t>zsr115</t>
  </si>
  <si>
    <t>zsr117</t>
  </si>
  <si>
    <t>zsr120</t>
  </si>
  <si>
    <t>zsr121</t>
  </si>
  <si>
    <t>zsr122</t>
  </si>
  <si>
    <t>zsr073</t>
  </si>
  <si>
    <t>zsr091</t>
  </si>
  <si>
    <t>zsr103</t>
  </si>
  <si>
    <t>d24002</t>
  </si>
  <si>
    <t>príprava bez MPV</t>
  </si>
  <si>
    <t>E24001</t>
  </si>
  <si>
    <t>Rozvoj aplikačno-integračného prostredia</t>
  </si>
  <si>
    <t>MP27 OPSK</t>
  </si>
  <si>
    <t>MP27 CEF</t>
  </si>
  <si>
    <t>A24063</t>
  </si>
  <si>
    <t>Devínska Nová Ves – Bratislava Lamač, oprava koľajového lôžka koľaje č. 1 a 2, s výmenou koľajového roštu v k.č. 2</t>
  </si>
  <si>
    <t>zsr179</t>
  </si>
  <si>
    <t>D24002</t>
  </si>
  <si>
    <t>zsr180</t>
  </si>
  <si>
    <t>zsr094</t>
  </si>
  <si>
    <t>zsr085</t>
  </si>
  <si>
    <t>Zavedenie metodiky BIA</t>
  </si>
  <si>
    <t>zsr069</t>
  </si>
  <si>
    <t>Košice - Čierna nad Tisou, projektová dokumentácia</t>
  </si>
  <si>
    <t>Zvýšenie priepustnosti trate BA – DS – KN, EIA + PD</t>
  </si>
  <si>
    <t>TIOP Bratislava, Železničná zastávka Bratislava Železná studienka a jej okolie – Revitalizácia</t>
  </si>
  <si>
    <t>ŽST Čierna nad Tisou, rekonštrukcia prijímacej budovy</t>
  </si>
  <si>
    <t>EU - PSK</t>
  </si>
  <si>
    <t>zsr181</t>
  </si>
  <si>
    <t>A19044</t>
  </si>
  <si>
    <t>Meranie spotreby EOV napájaného z TV</t>
  </si>
  <si>
    <t>A21036</t>
  </si>
  <si>
    <t>ŽST Žilina - Architektonicko stavebný zámer</t>
  </si>
  <si>
    <t>A23060</t>
  </si>
  <si>
    <t>A23061</t>
  </si>
  <si>
    <t>Energet.úspora, OSMTT, BA Petržalka, AB</t>
  </si>
  <si>
    <t>A23066</t>
  </si>
  <si>
    <t>A23067</t>
  </si>
  <si>
    <t>A23069</t>
  </si>
  <si>
    <t>A23070</t>
  </si>
  <si>
    <t>A23080</t>
  </si>
  <si>
    <t>A23085</t>
  </si>
  <si>
    <t>A23094</t>
  </si>
  <si>
    <t>A24043</t>
  </si>
  <si>
    <t>KR optiky návest. za LED OR</t>
  </si>
  <si>
    <t>A24045</t>
  </si>
  <si>
    <t>PP Tatry-Š.PlesoTEŽ;KR priepust km25,053</t>
  </si>
  <si>
    <t>Štúdie realizovateľnosti pre potreby projektov ŽSR</t>
  </si>
  <si>
    <t>Integrácia hlasových služieb do VDS, EDD</t>
  </si>
  <si>
    <t>zsr182</t>
  </si>
  <si>
    <t xml:space="preserve">Verejná interaktívna mapa </t>
  </si>
  <si>
    <t>zsr183</t>
  </si>
  <si>
    <t>Rozvoj VDS Kontrola času vlakového výkonu rušňovodiča (PHZ 330 000,00 eur) (O410)</t>
  </si>
  <si>
    <t>zsr184</t>
  </si>
  <si>
    <t>zsr185</t>
  </si>
  <si>
    <t>Simulátor</t>
  </si>
  <si>
    <t>zsr186</t>
  </si>
  <si>
    <t>ŽST Prešov, výpravná budova - Komplexná rekonštrucia objektu, vypracovanie PD</t>
  </si>
  <si>
    <t>Bratislava hl. stanica rekonštrukcia budovy ŽST</t>
  </si>
  <si>
    <t>zsr187</t>
  </si>
  <si>
    <t>Bratislava hl. st., žilinské zhlavie - jednoduchá reprodukcia výhybiek</t>
  </si>
  <si>
    <t>ŽST Nové Zámky, reprodukcia výhybiek č. 48, 49, 52, 53, 54 a 55</t>
  </si>
  <si>
    <t>JR ŽST Tvrdošovce, k.č.1,2</t>
  </si>
  <si>
    <t>JR ŽST Tvrdošovce-ŽST Palárikovo - prvky OZT</t>
  </si>
  <si>
    <t>JR ŽST Palárikovo k. č.1,2, výh.č. 3,5, stred DKS, 21,22,24,25,26,27</t>
  </si>
  <si>
    <t>ŽST Bratislava Nové Mesto - OKLK a OKLV koľají a výhybiek</t>
  </si>
  <si>
    <t>Hlohovec - Alekšince rekonštrukčné práce na zlepšenie dynamiky jazdy</t>
  </si>
  <si>
    <t>zsr188</t>
  </si>
  <si>
    <t>zsr189</t>
  </si>
  <si>
    <t>zsr190</t>
  </si>
  <si>
    <t>zsr191</t>
  </si>
  <si>
    <t>zsr192</t>
  </si>
  <si>
    <t>zsr193</t>
  </si>
  <si>
    <t>zsr194</t>
  </si>
  <si>
    <t>zsr195</t>
  </si>
  <si>
    <t>Odstránenie nedostatočnej šuntovej citlivosti KO v úseku Diviaky - Príbovce - Rakovo</t>
  </si>
  <si>
    <t>ŽST Uľanka, vybudovanie nového NZE</t>
  </si>
  <si>
    <t>ŽST Lučenec, ŽST Radvaň. (jednoduchá reprodukcia výhybiek)</t>
  </si>
  <si>
    <t>zsr196</t>
  </si>
  <si>
    <t>zsr197</t>
  </si>
  <si>
    <t>ŽST Žilina, KR výhybiek 15, 20N, 21N a koľají č. 7b, 9a a 11a</t>
  </si>
  <si>
    <t>ŽST Liptovský Hrádok, jednoduchá reprodukcia výhybiek 12, 13, 14, 15, 16, 17 a prípojných polí.</t>
  </si>
  <si>
    <t>zsr198</t>
  </si>
  <si>
    <t>zsr199</t>
  </si>
  <si>
    <t xml:space="preserve">Výhybňa Lučivná - doplnenie infraštruktúry </t>
  </si>
  <si>
    <t>ŽST Štrba - jednoduchá reprodukcia výhybiek výhybiek.</t>
  </si>
  <si>
    <t>zsr200</t>
  </si>
  <si>
    <t>zsr201</t>
  </si>
  <si>
    <t>A17108.1-4.</t>
  </si>
  <si>
    <t xml:space="preserve">Komplexná rekonštrukcia napájania výstražných svetiel na PZZ typu AŽD 71 - OR </t>
  </si>
  <si>
    <t>náklady technologickej časti diela</t>
  </si>
  <si>
    <t>B15012</t>
  </si>
  <si>
    <t xml:space="preserve">Spevnená plocha pre pätkové zdviháky na zdvíhanie a váženie dráhových vozidiel </t>
  </si>
  <si>
    <t>A23090</t>
  </si>
  <si>
    <t>A23078</t>
  </si>
  <si>
    <t>A23089</t>
  </si>
  <si>
    <t>A23083</t>
  </si>
  <si>
    <t>A23063</t>
  </si>
  <si>
    <t>A23091</t>
  </si>
  <si>
    <t>A23082</t>
  </si>
  <si>
    <t>A23079</t>
  </si>
  <si>
    <t>A23065</t>
  </si>
  <si>
    <t>Rekonštrukcia vybraných výpravných budov a prevádzkových budov za účelom energetických úspor – Levice - výpravná budova</t>
  </si>
  <si>
    <t>Rekonštrukcia vybraných výpravných budov a prevádzkových budov za účelom energetických úspor – Studený Potok</t>
  </si>
  <si>
    <t>Rekonštrukcia vybraných výpravných budov a prevádzkových budov za účelom energetických úspor – Matejovce pri Poprade</t>
  </si>
  <si>
    <t>Rekonštrukcia vybraných výpravných budov a prevádzkových budov za účelom energetických úspor – Plešivec - výpravná budova</t>
  </si>
  <si>
    <t>Rekonštrukcia vybraných výpravných budov a prevádzkových budov za účelom energetických úspor – Stará Ľubovňa - Výpravná budova žst.</t>
  </si>
  <si>
    <t>Rekonštrukcia vybraných výpravných budov a prevádzkových budov za účelom energetických úspor – SMSÚ TO Krompachy kancelárie a sklady TO</t>
  </si>
  <si>
    <t>Rekonštrukcia vybraných výpravných budov a prevádzkových budov za účelom energetických úspor – Veľký Meder- výpravná budova</t>
  </si>
  <si>
    <t>Rekonštrukcia vybraných výpravných budov a prevádzkových budov za účelom energetických úspor – Bratislava východ - adm. bud. ŽST,soc.prev.bud. St. II</t>
  </si>
  <si>
    <t>Rekonštrukcia vybraných výpravných budov a prevádzkových budov za účelom energetických úspor – Vyšné Hágy</t>
  </si>
  <si>
    <t>Rekonštrukcia vybraných výpravných budov a prevádzkových budov za účelom energetických úspor – Štrbské Pleso</t>
  </si>
  <si>
    <t>Rekonštrukcia vybraných výpravných budov a prevádzkových budov za účelom energetických úspor – Fiľakovo - nová výpravná budova</t>
  </si>
  <si>
    <t>Rekonštrukcia vybraných výpravných budov a prevádzkových budov za účelom energetických úspor – SMSÚ TO Mníšek nad Hnilcom</t>
  </si>
  <si>
    <t>Rekonštrukcia vybraných výpravných budov a prevádzkových budov za účelom energetických úspor – Slovenské Nové Mesto - výpravná budova</t>
  </si>
  <si>
    <t>Rekonštrukcia vybraných výpravných budov a prevádzkových budov za účelom energetických úspor – Tatranská Lomnica</t>
  </si>
  <si>
    <t xml:space="preserve">Rekonštrukcia vybraných výpravných budov a prevádzkových budov za účelom energetických úspor – Levice - TO SMSÚ administratívna budova </t>
  </si>
  <si>
    <t>Rekonštrukcia vybraných výpravných budov a prevádzkových budov za účelom energetických úspor – OTV Margecany</t>
  </si>
  <si>
    <t>Rekonštrukcia vybraných výpravných budov a prevádzkových budov za účelom energetických úspor – Trnava - budovný obvod, sklad+kancelárie</t>
  </si>
  <si>
    <t>Rekonštrukcia vybraných výpravných budov a prevádzkových budov za účelom energetických úspor – Nové Zámky – admin. budova EaE</t>
  </si>
  <si>
    <t>A24001</t>
  </si>
  <si>
    <t>Vybudovanie kanalizačnej prípojky pre Administratívnu budovu v areáli TIP Žilina v k. ú. Teplička nad Váhom</t>
  </si>
  <si>
    <t>A23013</t>
  </si>
  <si>
    <t>ŽST Dolný Kubín - rekonštrukcia objektov stanice</t>
  </si>
  <si>
    <t>B21001</t>
  </si>
  <si>
    <t>Odstránenie kritických stavov kotolní - časť 4, OSM Košice</t>
  </si>
  <si>
    <t>A18112</t>
  </si>
  <si>
    <t>Výh. Podrečany, zabezpečovacie zariadenie</t>
  </si>
  <si>
    <t>A24052</t>
  </si>
  <si>
    <t>A23011</t>
  </si>
  <si>
    <t>Zvýšenie bezpečnosti priecestí, TÚ Čadca – Makov, PZZ v km 4,506</t>
  </si>
  <si>
    <t>Zvýšenie zabezpečenia priecestí na trati Žilina - Košice, PZZ v km 291,997 -Svošov</t>
  </si>
  <si>
    <t>A24044</t>
  </si>
  <si>
    <t>A24046</t>
  </si>
  <si>
    <t>A24047</t>
  </si>
  <si>
    <t>A24048</t>
  </si>
  <si>
    <t>A24049</t>
  </si>
  <si>
    <t>A24050</t>
  </si>
  <si>
    <t>A24077</t>
  </si>
  <si>
    <t>A23007</t>
  </si>
  <si>
    <t>A14182</t>
  </si>
  <si>
    <t>Rekonštrukcia priepustu v km 7,043 Michaľany – Palota št. hr</t>
  </si>
  <si>
    <t>Rekonštrukcia priepustu v km 24,510,  trate Poprad Tatry - Štrbské Pleso TEŽ</t>
  </si>
  <si>
    <t>Rekonštrukcia priepustu v km 5,860, trate Poprad Tatry – Podolínec</t>
  </si>
  <si>
    <t>Rekonštrukcia priepustu v km 53,529 Čierna nad Tisou št.hr. – ŽST Košice</t>
  </si>
  <si>
    <t>Rekonštrukcia priepustu v km 54,285 Čn/T št.hr.-Košice</t>
  </si>
  <si>
    <t>Rekonštrukcia priepustu v km 30,125 tr. Plešivec-Muráň</t>
  </si>
  <si>
    <t xml:space="preserve">Rekonštrukcia priepustu v km 15,542, trate Barca – ŽST Rožňava </t>
  </si>
  <si>
    <t xml:space="preserve">Zvýšenie  zabezpečenia priecestí, TÚ ŽST Kysak – PPS. Štátna hranica (PKP) -nz. Orlov, PZZ v km 40,329                                         </t>
  </si>
  <si>
    <t>Zriadenie zabezpečeného priechodu pre peších Košice - Žilina žkm 168,446</t>
  </si>
  <si>
    <t>KRHS 25</t>
  </si>
  <si>
    <t>rezerva</t>
  </si>
  <si>
    <t xml:space="preserve">Digitalizácia agendy ľudských zdrojov </t>
  </si>
  <si>
    <t xml:space="preserve">Obstaranie identity management systém (IDM) </t>
  </si>
  <si>
    <t>úver (unicredit-úrok)</t>
  </si>
  <si>
    <t>ŠR (NN) CEF doč. úhrada</t>
  </si>
  <si>
    <t>zsr028</t>
  </si>
  <si>
    <t>ŽSR, Diaľkové ovládanie zabezpečovacieho zariadenia v úseku trate Strážske - Prešov</t>
  </si>
  <si>
    <t>A13225.1</t>
  </si>
  <si>
    <t>Dispečerizácia trate Bánovce nad Ondavou – Humenné</t>
  </si>
  <si>
    <t>Elektrifikácia a zdvojkoľajnenie trate BA - Dunajská Streda - Komárno) – predprojektová a projektová príprava”</t>
  </si>
  <si>
    <t xml:space="preserve">výstavba </t>
  </si>
  <si>
    <t>nekryté</t>
  </si>
  <si>
    <t>Priority</t>
  </si>
  <si>
    <t>ŽST Barca, modernizácia zabezpečovacieho zariadenia</t>
  </si>
  <si>
    <t>ŽST Braca, modernizácia zabezpečovacieho zariadenia</t>
  </si>
  <si>
    <t>Priorita ŽSR</t>
  </si>
  <si>
    <t>Celková hodnota</t>
  </si>
  <si>
    <t>Modernizácia železničnej trate Žilina – Košice, úsek  trate Liptovský Mikuláš – Poprad Tatry (mimo) 5. etapa, úsek Paludza - Liptovský Hrádok  Celková hodnota</t>
  </si>
  <si>
    <t>Modernizácia žel. trate Žilina - Košice, úsek trate Krompachy (mimo) - Kysak, projektová príprava a real + DOZZ, ECTS Celková hodnota</t>
  </si>
  <si>
    <t>ŽSR, Modernizácia koridoru, štátna hranica ČR/SR - Čadca - Krásno nad Kysucou (mimo), železničná trať (1. a 2. etapa) Celková hodnota</t>
  </si>
  <si>
    <t>KR železničného mosta v km 7,892 trate Bratislava Nové Mesto-Dunajská Streda Celková hodnota</t>
  </si>
  <si>
    <t>Bratislava ÚNS-Petržalka, komplexná rekonštrukcia DŽM Celková hodnota</t>
  </si>
  <si>
    <t>Náhrada nadzemného vedenia v úseku Šurany - Prievidza - Horná Štubňa Celková hodnota</t>
  </si>
  <si>
    <t>Komplexná rekonštrukcia SZZ v ŽST Jesenské, St1 Celková hodnota</t>
  </si>
  <si>
    <t>Zastávka Martin, Fatra (projektová príprava a real.) Celková hodnota</t>
  </si>
  <si>
    <t>Výhybňa Slivník, modernizácia výhybiek č. 1 - 10 Celková hodnota</t>
  </si>
  <si>
    <t>Elektrické predkurovacie zariadenia (EPZ) vo vybraných ŽST Celková hodnota</t>
  </si>
  <si>
    <t>Vybudovanie stojanov pre napätie 400 V pre DMJ r. 861 vo vybraných ŽST Celková hodnota</t>
  </si>
  <si>
    <t>Výmena PZZ, SZZ a doplnenie AH 2000 na úseku Nemšová - Horné Srnie Celková hodnota</t>
  </si>
  <si>
    <t>TNS Kozárovce - Komplexná rekonštrukcia rozvodne 110 kV Celková hodnota</t>
  </si>
  <si>
    <t>Zvolen - Podbrezová - Brezno , rekonštrukcia zárubných múrov Celková hodnota</t>
  </si>
  <si>
    <t>Drážovce, Vojenská železničná rampa Celková hodnota</t>
  </si>
  <si>
    <t>Rekonštrukcia Ružbašského tunela na trati Podolínec-Plaveč  Celková hodnota</t>
  </si>
  <si>
    <t>ŽST Pribeník, KR výhybiek č.14 – 20 Celková hodnota</t>
  </si>
  <si>
    <t>ŽSR, ŽST Dvory nad Žitavou, rekonštrukcia výhybiek č.  1,2,3,4,5,6, 7,8 Celková hodnota</t>
  </si>
  <si>
    <t>Rekonštrukcia výhybiek žst. Zvolen, os.st. II.etapa Celková hodnota</t>
  </si>
  <si>
    <t>ÚNS – Petržalka (mimo DŽM), rekonštrukcia koľají č. 1, 2 Celková hodnota</t>
  </si>
  <si>
    <t>ŽST Zbehy predĺženie koľaje č. 1 a č. 3 Celková hodnota</t>
  </si>
  <si>
    <t>Uzol Bratislava (západ) fáza 1 Celková hodnota</t>
  </si>
  <si>
    <t>Uzol Bratislava (východ) fáza 1 Celková hodnota</t>
  </si>
  <si>
    <t>Rekonštrukcia žel.priecestia v ŽST Šaľa, žkm 114,666 Celková hodnota</t>
  </si>
  <si>
    <t>Zriadenie a prevádzkovanie kontrolných bodov (Check Points) v sieti ŽSR Celková hodnota</t>
  </si>
  <si>
    <t>ŽST Alekšince, rekonštrukcia k.1,2,3 a nástupíšť            Celková hodnota</t>
  </si>
  <si>
    <t>Komplexná rekonštrukcia DOZZ v n. z. Okoč, zrušenie samovratných zariadení v ŽST Zlatna na Ostrove a v ŽST Veľký Meder Celková hodnota</t>
  </si>
  <si>
    <t>Rekonštrukcia Miľavského tunela Celková hodnota</t>
  </si>
  <si>
    <t>Úprava PZZ v žkm 27,936 (Veľká Paka) TÚ Bratislava - Nové Mesto - Dunajská Streda Celková hodnota</t>
  </si>
  <si>
    <t>ŽST Nové Košariská rekonštrukcia koľají a výhybiek Celková hodnota</t>
  </si>
  <si>
    <t>Prievidza - Jelšovce Celková hodnota</t>
  </si>
  <si>
    <t>Zriadenie železničnej zastávky Vranov nad Topľou - Juh, žkm 12,969 Celková hodnota</t>
  </si>
  <si>
    <t>Modernizácia IV. koridoru BA Vajnory - NZ - Štúrovo/Komárno - št. hr. Celková hodnota</t>
  </si>
  <si>
    <t>Štúdia uskutočniteľnosti Košice - Čierna nad Tisou (99 km) Celková hodnota</t>
  </si>
  <si>
    <t>Štúdia uskutočniteľnosti Nové Zámky/Palárikovo - Zvolen (74 km) Celková hodnota</t>
  </si>
  <si>
    <t>Štúdia uskutočniteľnosti Žilina - Košice (239 km) Celková hodnota</t>
  </si>
  <si>
    <t>Uzol Bratislava - aktualizácia Celková hodnota</t>
  </si>
  <si>
    <t>Nové Zámky (mimo) - Šurany - Nitra - Leopoldov (mimo)/Jelšovce (Dispečerizácia trate) Celková hodnota</t>
  </si>
  <si>
    <t>Elektrifikácia a zdvojkoľajnenie trate BA - Dunajská Streda - Komárno) – predprojektová a projektová príprava” Celková hodnota</t>
  </si>
  <si>
    <t>Zdvojkoľajnenie trate Devínska Nová Ves – štátna hranica SK/AT(Marchegg) – predprojektová a projektová príprava” Celková hodnota</t>
  </si>
  <si>
    <t>Varín - Paludza EIA podľa nového zákona (EIA (SoH) + DSZ + DÚR) Celková hodnota</t>
  </si>
  <si>
    <t>Modernizácia uzal Bratislava Vetva JUH Celková hodnota</t>
  </si>
  <si>
    <t>ŽST Valaliky, kontajnerova trakčná meniareň Celková hodnota</t>
  </si>
  <si>
    <t>Nová dopravná koľaj v rámci TIOP Valaliky Celková hodnota</t>
  </si>
  <si>
    <t>Modernizácia koridoru Bratislava Vajnory - Nové Zámky - Štúrovo/Komárno Celková hodnota</t>
  </si>
  <si>
    <t>Priority stavieb KT 601 na roky 2026- 2028</t>
  </si>
  <si>
    <t>A23062</t>
  </si>
  <si>
    <t>Energetická úspora OSM TT, BA Petržalka AB</t>
  </si>
  <si>
    <t>príprava</t>
  </si>
  <si>
    <t xml:space="preserve">Vlastné zdroje </t>
  </si>
  <si>
    <t>(Viacero položiek)</t>
  </si>
  <si>
    <t>Fakturácia</t>
  </si>
  <si>
    <t>Príprava podkladov VO</t>
  </si>
  <si>
    <t>ukončené</t>
  </si>
  <si>
    <t xml:space="preserve">Príprava podkladov VO na zhotoviteľa </t>
  </si>
  <si>
    <t xml:space="preserve">Príprava podkladov VO </t>
  </si>
  <si>
    <t>Vyhodnocovanie VO</t>
  </si>
  <si>
    <t>Prebieha VO</t>
  </si>
  <si>
    <t>ZSR156</t>
  </si>
  <si>
    <t>ZSR155</t>
  </si>
  <si>
    <t>zsr203</t>
  </si>
  <si>
    <t>zsr204</t>
  </si>
  <si>
    <t>schvalovania v ema.evo</t>
  </si>
  <si>
    <t>zazmluvnené</t>
  </si>
  <si>
    <t>predložené IZ</t>
  </si>
  <si>
    <t>príprava VO</t>
  </si>
  <si>
    <t>PD pre SP v rozsahu pre realizáciu stavby (DSPRS), príprava VO</t>
  </si>
  <si>
    <t>IZ zrušené</t>
  </si>
  <si>
    <t>Stavebné povolenie (SP), príprava podkladov na VO</t>
  </si>
  <si>
    <t>zsr138</t>
  </si>
  <si>
    <t>príprava podkladov na VO</t>
  </si>
  <si>
    <t>PD pre SP v rozsahu pre realizáciu stavby (DSPRS), príprava podkladov VO</t>
  </si>
  <si>
    <t xml:space="preserve">Kontajnerova trakčná meiareň pre OR </t>
  </si>
  <si>
    <t>PD pre SP v rozsahu pre realizáciu stavby (DSPRS), príprava podkladov na VO</t>
  </si>
  <si>
    <t>sudop TRADE project s.r.o.</t>
  </si>
  <si>
    <t>VO</t>
  </si>
  <si>
    <t>vo výstavbe</t>
  </si>
  <si>
    <t>PD a realizácia po etapách</t>
  </si>
  <si>
    <t>akcia zrušená</t>
  </si>
  <si>
    <t>nie je IZ na real</t>
  </si>
  <si>
    <t>PNO na PD</t>
  </si>
  <si>
    <t>IČ, výber zhotoviteľa stavby</t>
  </si>
  <si>
    <t>EIA - záverečné stanovisko k SoH</t>
  </si>
  <si>
    <t>IČ - úprava DSPRS pre MPV</t>
  </si>
  <si>
    <t>v realizácii</t>
  </si>
  <si>
    <t>Neplatné stavebné povolenie</t>
  </si>
  <si>
    <t>Pozastavená príprava, nové VO</t>
  </si>
  <si>
    <t>Stavba A v realizácii, stavba B v príprave</t>
  </si>
  <si>
    <t>PD pre SP v rozsahu pre realizáciu stavby (DSPRS)/prebieha</t>
  </si>
  <si>
    <t>pozastavená</t>
  </si>
  <si>
    <t>PD pre SP v rozsahu pre realizáciu stavby (DSPRS),neukončená PD</t>
  </si>
  <si>
    <t>Príprava DSPRS</t>
  </si>
  <si>
    <t>MPV, IČ</t>
  </si>
  <si>
    <t>Stavebné povolenie (SP) - neplatné</t>
  </si>
  <si>
    <r>
      <t xml:space="preserve">ŽST Lužianky, predĺženie nástupišťa pri koľaji č. 3, </t>
    </r>
    <r>
      <rPr>
        <sz val="11"/>
        <color rgb="FFFF0000"/>
        <rFont val="Calibri"/>
        <family val="2"/>
        <charset val="238"/>
        <scheme val="minor"/>
      </rPr>
      <t>5</t>
    </r>
  </si>
  <si>
    <t xml:space="preserve">PD pre SP </t>
  </si>
  <si>
    <t>ukončené, preradené do nákladov</t>
  </si>
  <si>
    <t>VO na realizáciu</t>
  </si>
  <si>
    <t>VO na PD</t>
  </si>
  <si>
    <t>Nie je IZ na real</t>
  </si>
  <si>
    <t>realizuje sa</t>
  </si>
  <si>
    <t>zastávka IČ pre SP, odbočka IČ pre ÚR (príprava DSPRS)</t>
  </si>
  <si>
    <t>ŽST Sliač kúpele, rekonštrukcia výpravnej budovy</t>
  </si>
  <si>
    <t>Štandardy železničných staníc - ŽST Komárno - rekonštrukcia staničnej budovy a prislúchajúcich objektov ("ŽST Komárno - rekonštrukcia staničnej budovy a prislúchajúcich objektov")</t>
  </si>
  <si>
    <t>Štandardy železničných staníc - ŽST Štúrovo - rekonštrukcia staničnej budovy a prislúchajúcich objektov ("ŽST Štúrovo - rekonštrukcia staničnej budovy a prislúchajúcich objektov")</t>
  </si>
  <si>
    <t>VO realizácia</t>
  </si>
  <si>
    <t>A23055</t>
  </si>
  <si>
    <t>A23057</t>
  </si>
  <si>
    <t xml:space="preserve">Rekonštrukcia vybraných výpravných budov a prevádzk. budov za účelom energet. úspor - PD - časť 27 - Bytča </t>
  </si>
  <si>
    <t>Rekonštrukcia vybraných výpravných budov a prevádzk. budov za účelom energet. úspor - PD - časť 27 - Nemšová</t>
  </si>
  <si>
    <t>A23072</t>
  </si>
  <si>
    <t>Rekonštrukcia vybraných výpravných budov a prevádzkových budov za účelom energetických úspor - projektová dokumentácia", Časť 1 - Príbovce</t>
  </si>
  <si>
    <t>Rekonštrukcia vybraných výpravných budov a prevádzkových budov za účelom energetických úspor - projektová dokumentácia", Časť 1 - Žiar nad Hronom</t>
  </si>
  <si>
    <t>predpoklad odstúpenia od zmluvy</t>
  </si>
  <si>
    <t>opakované VO</t>
  </si>
  <si>
    <t>NŽST Michalovce, výpravná budova – komplexná rekonštrukcia objektu</t>
  </si>
  <si>
    <t>A23075,76,77</t>
  </si>
  <si>
    <t>A23056</t>
  </si>
  <si>
    <t>A23073</t>
  </si>
  <si>
    <t>A23058</t>
  </si>
  <si>
    <t>A23059</t>
  </si>
  <si>
    <t>A23093</t>
  </si>
  <si>
    <t>A23086</t>
  </si>
  <si>
    <t>A23087</t>
  </si>
  <si>
    <t>A23084</t>
  </si>
  <si>
    <t>A23088</t>
  </si>
  <si>
    <t>A23081</t>
  </si>
  <si>
    <t xml:space="preserve">Rekonštrukcia vybraných výpravných budov a prevádzkových budov za účelom energetických úspor – Vrútky </t>
  </si>
  <si>
    <t>Rekonštrukcia vybraných výpravných budov a prevádzkových budov za účelom energetických úspor – Ľubochňa</t>
  </si>
  <si>
    <t>Rekonštrukcia vybraných výpravných budov a prevádzkových budov za účelom energetických úspor – Zvolen</t>
  </si>
  <si>
    <t>Rekonštrukcia vybraných výpravných budov a prevádzkových budov za účelom energetických úspor – Nováky</t>
  </si>
  <si>
    <t>Rekonštrukcia vybraných výpravných budov a prevádzkových budov za účelom energetických úspor – Prievidza</t>
  </si>
  <si>
    <t>Rekonštrukcia vybraných výpravných budov a prevádzkových budov za účelom energetických úspor – Veľký Slavkov</t>
  </si>
  <si>
    <t>Rekonštrukcia vybraných výpravných budov a prevádzkových budov za účelom energetických úspor – Spišské Vlachy</t>
  </si>
  <si>
    <t>Rekonštrukcia vybraných výpravných budov a prevádzkových budov za účelom energetických úspor – Vydrník</t>
  </si>
  <si>
    <t>Rekonštrukcia vybraných výpravných budov a prevádzkových budov za účelom energetických úspor – SMSÚ TO Krompachy sklady a šatne TO</t>
  </si>
  <si>
    <t>Rekonštrukcia vybraných výpravných budov a prevádzkových budov za účelom energetických úspor – SMSÚ ŽB Poprad, pracovisko Margecany</t>
  </si>
  <si>
    <t>Rekonštrukcia vybraných výpravných budov a prevádzkových budov za účelom energetických úspor – Sládkovičovo</t>
  </si>
  <si>
    <t>Rekonštrukcia vybraných výpravných budov a prevádzkových budov za účelom energetických úspor – Pod Lesom</t>
  </si>
  <si>
    <t>Dobšinská Ľadová Jaskyňa, výpravná budova - komplexná rekonštrukcia</t>
  </si>
  <si>
    <t>Bardejov, VB - komplexná rekonštrukcia</t>
  </si>
  <si>
    <t>Trebišov ŠR, SMSÚ ŽTS MDS, oblúková hala - komplexná rekonštrukcia objektu</t>
  </si>
  <si>
    <t>Brezno – TO prevádzková budova, komplexná rekonštrukcia</t>
  </si>
  <si>
    <t>ŽST Humenné - výpravná budova, sklad tovaru, sociálna budova a tranzito – komplexná rekonštrukcia</t>
  </si>
  <si>
    <t>ŽST Topolčany, VB - komplexná rekonštrukcia objektu</t>
  </si>
  <si>
    <t>ŽST Rimavská Sobota, výpravná budova -  komplexná rekonštrukcia objektu</t>
  </si>
  <si>
    <t>ŽST Kysak, výpravná budova -  komplexná rekonštrukcia objektu</t>
  </si>
  <si>
    <t>ŽST Krompachy, výpravná budova -  komplexná rekonštrukcia objektu</t>
  </si>
  <si>
    <t>ŽST Michaľany, výpravná budova -  komplexná rekonštrukcia objektu</t>
  </si>
  <si>
    <t>ŽST Kysucké Nové Mesto, výpravná budova -  komplexná rekonštrukcia objektu</t>
  </si>
  <si>
    <t>ŽST Zvolen n. st., výpravná budova -  komplexná rekonštrukcia objektu</t>
  </si>
  <si>
    <t>ŽST Šurany, výpravná budova -  komplexná rekonštrukcia objektu</t>
  </si>
  <si>
    <t>ŽST Kúty - rekonštrukcia staničnej budovy a prislúchajúcich objektov</t>
  </si>
  <si>
    <t>Výstavba krytého stojiska pre nádoby na odpad v ŽST Bratislava hlavná stanica</t>
  </si>
  <si>
    <t>Kúty - ústredné stavadlo - rekonštrukcia budovy</t>
  </si>
  <si>
    <t xml:space="preserve">Bratislava hlavné - admin. bud. žst. Jaskov rad - rekonštrukcia budovy </t>
  </si>
  <si>
    <t>NŽST Handlová, rekonštrukcia VB a prislúchajúcich objektov</t>
  </si>
  <si>
    <t xml:space="preserve">ŽST Chynorany, rekonštrukcia VB a prislúchajúcich objektov  </t>
  </si>
  <si>
    <t xml:space="preserve">ŽST Sereď, rekonštrukcia VB a prislúchajúcich objektov  </t>
  </si>
  <si>
    <t>ŽST Zemianske Kostoľany - rekonštrukcia staničnej budovy a prislúchajúcich objektov</t>
  </si>
  <si>
    <t>Zastrešenie pre ukrytie cestujúcich v ZAST. Cerová-Lieskové, Nitra-zastávka, Kľačany, Veľký Kýr, Leopoldov-zastávka, Brestovany, Nové Vieska, Ľudovítov</t>
  </si>
  <si>
    <t>Bratislava-Vajnory - vybudovanie prístrešku pre cestujúcu verejnosť vrátane asanácie čakárne na nástupišti</t>
  </si>
  <si>
    <t>zazmluvnené PD</t>
  </si>
  <si>
    <t>zsr205</t>
  </si>
  <si>
    <t>zsr206</t>
  </si>
  <si>
    <t>zsr207</t>
  </si>
  <si>
    <t>zsr208</t>
  </si>
  <si>
    <t>zsr209</t>
  </si>
  <si>
    <t>zsr210</t>
  </si>
  <si>
    <t>zsr211</t>
  </si>
  <si>
    <t>zsr212</t>
  </si>
  <si>
    <t>zsr213</t>
  </si>
  <si>
    <t>zsr214</t>
  </si>
  <si>
    <t>zsr215</t>
  </si>
  <si>
    <t>zsr216</t>
  </si>
  <si>
    <t>zsr217</t>
  </si>
  <si>
    <t>zsr218</t>
  </si>
  <si>
    <t>zsr219</t>
  </si>
  <si>
    <t>zsr220</t>
  </si>
  <si>
    <t>zsr221</t>
  </si>
  <si>
    <t>zsr222</t>
  </si>
  <si>
    <t>zsr223</t>
  </si>
  <si>
    <t>zsr224</t>
  </si>
  <si>
    <t>zsr225</t>
  </si>
  <si>
    <t>zsr226</t>
  </si>
  <si>
    <t>zsr227</t>
  </si>
  <si>
    <t>odstúpenie od zmluvy</t>
  </si>
  <si>
    <t>Dispečerizácia trate Bánovce nad Ondavou – Humenné Celková hodnota</t>
  </si>
  <si>
    <t>ŠR Zvýšenie priepustnosti trate BA – DS – KN  Celková hodnota</t>
  </si>
  <si>
    <t>Štúdie realizovateľnosti pre potreby projektov ŽSR Celková hodnota</t>
  </si>
  <si>
    <t>ŽST Trenčín - Architektonicko stavebný zámer, projektová príprava  Celková hodnota</t>
  </si>
  <si>
    <t>ŽST Barca, modernizácia zabezpečovacieho zariadenia Celková hodnota</t>
  </si>
  <si>
    <t>Dokumentácia pre územné rozhodnutie</t>
  </si>
  <si>
    <t>Posudzovanie vplyvov na ŽP</t>
  </si>
  <si>
    <t>Majetkoprávne vysporiadanie</t>
  </si>
  <si>
    <t>Nezačatá investičná akcia</t>
  </si>
  <si>
    <t>V prevázdke/ukončené</t>
  </si>
  <si>
    <t>Nešpecifikované</t>
  </si>
  <si>
    <t>Dokumentácia stavebného zámeru</t>
  </si>
  <si>
    <t>Stupeň prípravy agregovane</t>
  </si>
  <si>
    <t>Vydané stavebné povolenie</t>
  </si>
  <si>
    <t>Dokumentácia pre stavebné povolenie</t>
  </si>
  <si>
    <t>Výstavba/realizácia</t>
  </si>
  <si>
    <t>Verejné obstarávanie na zhotoviteľa</t>
  </si>
  <si>
    <t>Dokumentácia na stavebné povolenie a realizáciu stavby</t>
  </si>
  <si>
    <t>Príprava verejného obstarávania</t>
  </si>
  <si>
    <t>Štúdia uskutočniteľnosti</t>
  </si>
  <si>
    <t>Dokumentácia pre realizáciu stavby</t>
  </si>
  <si>
    <t>Investičná činnosť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</si>
</sst>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000000"/>
      <name val="Times New Roman"/>
      <family val="1"/>
      <charset val="238"/>
    </font>
    <font>
      <sz val="12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protection locked="0"/>
    </xf>
    <xf numFmtId="43" fontId="1" fillId="0" borderId="0">
      <alignment vertical="top"/>
      <protection locked="0"/>
    </xf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5" fillId="0" borderId="0" xfId="0" applyFont="1"/>
    <xf numFmtId="4" fontId="0" fillId="0" borderId="0" xfId="0" applyNumberFormat="1"/>
    <xf numFmtId="0" fontId="0" fillId="3" borderId="0" xfId="0" applyFill="1"/>
    <xf numFmtId="0" fontId="0" fillId="0" borderId="0" xfId="0" applyAlignment="1">
      <alignment horizontal="left" wrapText="1"/>
    </xf>
    <xf numFmtId="0" fontId="0" fillId="0" borderId="1" xfId="0" applyBorder="1"/>
    <xf numFmtId="0" fontId="0" fillId="4" borderId="0" xfId="0" applyFill="1"/>
    <xf numFmtId="1" fontId="10" fillId="0" borderId="3" xfId="0" applyNumberFormat="1" applyFont="1" applyBorder="1" applyAlignment="1" applyProtection="1">
      <alignment horizontal="left" vertical="center" wrapText="1"/>
      <protection locked="0"/>
    </xf>
    <xf numFmtId="164" fontId="0" fillId="0" borderId="0" xfId="3" applyNumberFormat="1" applyFont="1" applyFill="1"/>
    <xf numFmtId="164" fontId="0" fillId="0" borderId="0" xfId="3" applyNumberFormat="1" applyFont="1" applyFill="1" applyBorder="1"/>
    <xf numFmtId="0" fontId="4" fillId="6" borderId="1" xfId="0" applyFont="1" applyFill="1" applyBorder="1"/>
    <xf numFmtId="0" fontId="4" fillId="0" borderId="1" xfId="0" applyFont="1" applyBorder="1"/>
    <xf numFmtId="0" fontId="4" fillId="6" borderId="0" xfId="0" applyFon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vertical="center"/>
    </xf>
    <xf numFmtId="0" fontId="0" fillId="5" borderId="0" xfId="0" applyFill="1"/>
    <xf numFmtId="4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4" fontId="0" fillId="0" borderId="3" xfId="0" applyNumberFormat="1" applyBorder="1"/>
    <xf numFmtId="0" fontId="12" fillId="0" borderId="0" xfId="0" applyFont="1"/>
    <xf numFmtId="0" fontId="11" fillId="0" borderId="0" xfId="0" applyFont="1"/>
    <xf numFmtId="0" fontId="4" fillId="0" borderId="0" xfId="0" applyFont="1" applyAlignment="1">
      <alignment wrapText="1"/>
    </xf>
    <xf numFmtId="165" fontId="0" fillId="0" borderId="0" xfId="3" applyNumberFormat="1" applyFont="1" applyFill="1"/>
    <xf numFmtId="166" fontId="0" fillId="0" borderId="0" xfId="3" applyNumberFormat="1" applyFont="1" applyFill="1"/>
    <xf numFmtId="165" fontId="0" fillId="0" borderId="0" xfId="3" applyNumberFormat="1" applyFont="1" applyFill="1" applyBorder="1"/>
    <xf numFmtId="0" fontId="11" fillId="7" borderId="0" xfId="0" applyFont="1" applyFill="1"/>
    <xf numFmtId="0" fontId="12" fillId="7" borderId="0" xfId="0" applyFont="1" applyFill="1"/>
    <xf numFmtId="0" fontId="13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4" fillId="0" borderId="0" xfId="3" applyNumberFormat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2" xfId="0" applyBorder="1"/>
    <xf numFmtId="0" fontId="0" fillId="2" borderId="0" xfId="0" applyFill="1"/>
  </cellXfs>
  <cellStyles count="6">
    <cellStyle name="Čiarka" xfId="3" builtinId="3"/>
    <cellStyle name="Čiarka 2" xfId="2"/>
    <cellStyle name="Normálna" xfId="0" builtinId="0"/>
    <cellStyle name="Normálna 13 4" xfId="4"/>
    <cellStyle name="Normálna 2" xfId="5"/>
    <cellStyle name="Normálna 3" xfId="1"/>
  </cellStyles>
  <dxfs count="326"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92D050"/>
        </patternFill>
      </fill>
    </dxf>
    <dxf>
      <numFmt numFmtId="164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bikova.adela/Desktop/HMG%20aktual%2024/aktualiz&#225;cia%202025/upraven&#233;%2030.5.%202024%20Pr&#237;loha%20&#269;.%205%20%20k%20RVS%2025-27%20%20HMG%20z_eleznice%202025%20-%202027%2025042024_IDP_F%20z%203.5.2024-uzn_16.7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bikova.adela/Desktop/HMG%20aktual%2024/final%2025-27/Hmg%20z&#780;eleznice%202025%20-%202027%2025042024_ID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bikova.adela/Desktop/HMG%20aktual%2024/final%2025-27/podklady%20na%20aktualiz&#225;cia%20verzie%206.2.24/final/aktualiz&#225;cia%20RVS%202025-2027/Pr&#237;loha%20&#269;.%205%20%20Hmg%20z_eleznice%202025%20-%202027%2025042024_IDP_F%20z%203.5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bikova.adela/Desktop/HMG%20aktual%2024/aktualiz&#225;cia%202024/Hmg%20&#382;eleznice%20final%20web2_zdroje_roky_aktual_1.24_Balu&#353;&#237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ové dáta"/>
      <sheetName val="Potreba 24 - 27"/>
      <sheetName val="Harmonogram-Detail"/>
      <sheetName val="Harmonogram"/>
      <sheetName val="stavby BU, IT a pod 1 mil"/>
      <sheetName val="HMG+ostatné 24-27"/>
      <sheetName val="VDS23"/>
      <sheetName val="Špecifik. 2024"/>
      <sheetName val="Refundy z 2023"/>
      <sheetName val="Zoznam projektov"/>
      <sheetName val="KT 2025"/>
      <sheetName val="VZ 2025"/>
      <sheetName val="Zdrojové dáta +ost."/>
      <sheetName val="A22004"/>
      <sheetName val="Možnosti"/>
      <sheetName val="Zoznam projektov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ové dáta"/>
      <sheetName val="RVS vs požiadavka 2024"/>
      <sheetName val="Potreba 24 - 27"/>
      <sheetName val="Harmonogram-Detail"/>
      <sheetName val="Harmonogram"/>
      <sheetName val="stavby BU, IT a pod 1 mil"/>
      <sheetName val="HMG+ostatné 24-27"/>
      <sheetName val="VDS23"/>
      <sheetName val="Špecifik. 2024"/>
      <sheetName val="Refundy z 2023"/>
      <sheetName val="Zoznam projektov"/>
      <sheetName val="Zdrojové dáta +ost."/>
      <sheetName val="A22004"/>
      <sheetName val="Možnosti"/>
      <sheetName val="Zoznam projektov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žnosti"/>
      <sheetName val="Zdrojové dáta"/>
      <sheetName val="Potreba 24 - 27"/>
      <sheetName val="Harmonogram-Detail"/>
      <sheetName val="Harmonogram"/>
      <sheetName val="stavby BU, IT a pod 1 mil"/>
      <sheetName val="HMG+ostatné 24-27"/>
      <sheetName val="VDS23"/>
      <sheetName val="Špecifik. 2024"/>
      <sheetName val="Refundy z 2023"/>
      <sheetName val="Zoznam projektov"/>
      <sheetName val="Zdrojové dáta +ost."/>
      <sheetName val="A22004"/>
      <sheetName val="Zoznam projektov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G 24-27"/>
      <sheetName val="Zdrojové dáta"/>
      <sheetName val="Zoznam projektov"/>
      <sheetName val="Harmonogram-Detail"/>
      <sheetName val="Harmonogram"/>
      <sheetName val="stavby BU, IT a pod 1 mil"/>
      <sheetName val="Možnosti"/>
      <sheetName val="HMG+ostatné 24-27"/>
      <sheetName val="Zdrojové dáta+ost_ak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rbikova.Adela" refreshedDate="45806.60817777778" createdVersion="6" refreshedVersion="6" minRefreshableVersion="3" recordCount="1934">
  <cacheSource type="worksheet">
    <worksheetSource ref="A1:V1048576" sheet="zdrojové dáta"/>
  </cacheSource>
  <cacheFields count="27">
    <cacheField name="id3" numFmtId="0">
      <sharedItems containsBlank="1"/>
    </cacheField>
    <cacheField name="Kapitola" numFmtId="0">
      <sharedItems containsBlank="1"/>
    </cacheField>
    <cacheField name="Priorita" numFmtId="0">
      <sharedItems containsBlank="1" containsMixedTypes="1" containsNumber="1" containsInteger="1" minValue="0" maxValue="2"/>
    </cacheField>
    <cacheField name="Oblasť" numFmtId="0">
      <sharedItems containsBlank="1"/>
    </cacheField>
    <cacheField name="Číslo IA" numFmtId="0">
      <sharedItems containsBlank="1" count="629">
        <s v="A01344S"/>
        <s v="A04001"/>
        <s v="A04004"/>
        <s v="A06048"/>
        <s v="A06048.1"/>
        <s v="A06048.5"/>
        <s v="A06099.1"/>
        <s v="A06099.2"/>
        <s v="A06100"/>
        <s v="A06101"/>
        <s v="A07304"/>
        <s v="A09122"/>
        <s v="A10044"/>
        <s v="A10044.1"/>
        <s v="A11108"/>
        <s v="A12018"/>
        <s v="A12027"/>
        <s v="A12047"/>
        <s v="A12084"/>
        <s v="A16025"/>
        <s v="A13026"/>
        <s v="A13032"/>
        <s v="A13042"/>
        <s v="A13043"/>
        <s v="A13153"/>
        <s v="A13158"/>
        <s v="A13161"/>
        <s v="A13187"/>
        <s v="A23001"/>
        <s v="A13189"/>
        <s v="A13190"/>
        <s v="A13191"/>
        <s v="A13192"/>
        <s v="A13193"/>
        <s v="A13225"/>
        <s v="A13225.1"/>
        <s v="A14003"/>
        <s v="A14007"/>
        <s v="A14010"/>
        <s v="A14012"/>
        <s v="A14013"/>
        <s v="A14015"/>
        <s v="A14017"/>
        <s v="A14027"/>
        <s v="A14028"/>
        <s v="A14032"/>
        <s v="A14053"/>
        <s v="A14055"/>
        <s v="A14056"/>
        <s v="A14058"/>
        <s v="A14062"/>
        <s v="A14067"/>
        <s v="A14079"/>
        <s v="A14178"/>
        <s v="A14179"/>
        <s v="A14189"/>
        <s v="A14190"/>
        <s v="A14191"/>
        <s v="A14198"/>
        <s v="A14200"/>
        <s v="A14202.2"/>
        <s v="A14202.6"/>
        <s v="A14202.7"/>
        <s v="A14203"/>
        <s v="A14220.1"/>
        <s v="A14220.2"/>
        <s v="A14224"/>
        <s v="A14226"/>
        <s v="A14256"/>
        <s v="A15004"/>
        <s v="A15007"/>
        <s v="A15008"/>
        <s v="A15029"/>
        <s v="A15055"/>
        <s v="A15128"/>
        <s v="A15158"/>
        <s v="A16000"/>
        <s v="A16001"/>
        <s v="A16003"/>
        <s v="A16006"/>
        <s v="A16017"/>
        <s v="A16020"/>
        <s v="A16021"/>
        <s v="A16023"/>
        <s v="A16024"/>
        <s v="A16027"/>
        <s v="A16029"/>
        <s v="A16030"/>
        <s v="A16039"/>
        <s v="A16043"/>
        <s v="A16044"/>
        <s v="A16045"/>
        <s v="A16048"/>
        <s v="A16049"/>
        <s v="A16050"/>
        <s v="A16052"/>
        <s v="A16053"/>
        <s v="A16054"/>
        <s v="A16060"/>
        <s v="A16061"/>
        <s v="A16063"/>
        <s v="A16064"/>
        <s v="A16065"/>
        <s v="A16066"/>
        <s v="A16068"/>
        <s v="A16070"/>
        <s v="A16071"/>
        <s v="A16072"/>
        <s v="A16073"/>
        <s v="A16075"/>
        <s v="A16080"/>
        <s v="A16084"/>
        <s v="A16085"/>
        <s v="A16091"/>
        <s v="A16093"/>
        <s v="A16094"/>
        <s v="A16096"/>
        <s v="A16097"/>
        <s v="A16098"/>
        <s v="A16101"/>
        <s v="A16102"/>
        <s v="A16105"/>
        <s v="A16106"/>
        <s v="A16107"/>
        <s v="A16110"/>
        <s v="A16113"/>
        <s v="A16114"/>
        <s v="A16115"/>
        <s v="A16116"/>
        <s v="A16117"/>
        <s v="A16118"/>
        <s v="A16119"/>
        <s v="A16122"/>
        <s v="A16123"/>
        <s v="A16196"/>
        <s v="A16197"/>
        <s v="A16198"/>
        <s v="A16199"/>
        <s v="A16200"/>
        <s v="A16201"/>
        <s v="A16202"/>
        <s v="A16203"/>
        <s v="A16204.1"/>
        <s v="A16204.2"/>
        <s v="A16205"/>
        <s v="A16206 "/>
        <s v="A16209"/>
        <s v="A16210"/>
        <s v="A16219"/>
        <s v="A16220"/>
        <s v="A16221"/>
        <s v="A16221.1"/>
        <s v="A16221.2"/>
        <s v="A16221.3"/>
        <s v="A17038"/>
        <s v="A17055"/>
        <s v="A17056"/>
        <s v="A17057"/>
        <s v="A17061"/>
        <s v="A17062"/>
        <s v="A17063"/>
        <s v="A17064"/>
        <s v="A17066"/>
        <s v="A17068"/>
        <s v="A17078"/>
        <s v="A17079"/>
        <s v="A17080"/>
        <s v="A17082"/>
        <s v="A17083"/>
        <s v="A17086"/>
        <s v="A17088"/>
        <s v="A17089"/>
        <s v="A17093"/>
        <s v="A17094"/>
        <s v="A17095"/>
        <s v="A17096"/>
        <s v="A17100"/>
        <s v="A17107.1"/>
        <s v="A17107.2"/>
        <s v="A17107.3"/>
        <s v="A17107.4"/>
        <s v="A17108.1"/>
        <s v="A17108.2"/>
        <s v="A17108.3"/>
        <s v="A17108.4"/>
        <s v="A17109"/>
        <s v="A17114"/>
        <s v="A17118"/>
        <s v="A17119"/>
        <s v="A17120"/>
        <s v="A17122"/>
        <s v="A17123"/>
        <s v="A17124"/>
        <s v="A17126"/>
        <s v="A17130"/>
        <s v="A17131"/>
        <s v="A17132"/>
        <s v="A17133"/>
        <s v="A17140"/>
        <s v="A17146"/>
        <s v="A17150"/>
        <s v="A17152"/>
        <s v="A17159"/>
        <s v="A18033"/>
        <s v="A18043"/>
        <s v="A18046"/>
        <s v="A18054"/>
        <s v="A18060"/>
        <s v="A18062"/>
        <s v="A18063"/>
        <s v="A18064"/>
        <s v="A18065"/>
        <s v="A18068"/>
        <s v="A18074"/>
        <s v="A18078"/>
        <s v="A18081  "/>
        <s v="A18083"/>
        <s v="A18086"/>
        <s v="A18091 "/>
        <s v="A18093"/>
        <s v="A18095"/>
        <s v="A18096"/>
        <s v="A18097"/>
        <s v="A18098"/>
        <s v="A18099"/>
        <s v="A18100"/>
        <s v="A18101"/>
        <s v="A18102"/>
        <s v="A18103"/>
        <s v="A18104"/>
        <s v="A18105"/>
        <s v="A18106"/>
        <s v="A18107"/>
        <s v="A18108"/>
        <s v="A18109"/>
        <s v="A18110"/>
        <s v="A18111"/>
        <s v="A18113"/>
        <s v="A18114"/>
        <s v="A18115"/>
        <s v="A18116"/>
        <s v="A18118"/>
        <s v="A18120"/>
        <s v="A18128"/>
        <s v="A18197"/>
        <s v="A18199"/>
        <s v="A18200"/>
        <s v="A18201"/>
        <s v="A18202"/>
        <s v="A18203"/>
        <s v="A19000"/>
        <s v="A19013"/>
        <s v="A19014"/>
        <s v="A19016"/>
        <s v="A19017"/>
        <s v="A19018"/>
        <s v="A19022"/>
        <s v="A19024"/>
        <s v="A19025"/>
        <s v="A19026"/>
        <s v="A19027"/>
        <s v="A19029"/>
        <s v="A19030"/>
        <s v="A19036"/>
        <s v="A19037"/>
        <s v="A19040"/>
        <s v="A19041"/>
        <s v="A19042"/>
        <s v="A19045"/>
        <s v="A19046"/>
        <s v="A19047"/>
        <s v="A19048"/>
        <s v="A19049"/>
        <s v="A19050"/>
        <s v="A19051"/>
        <s v="A19085"/>
        <s v="A19105"/>
        <s v="A19106"/>
        <s v="A19107"/>
        <s v="A19108"/>
        <s v="A19109"/>
        <s v="A19111"/>
        <s v="A19112"/>
        <s v="A19113"/>
        <s v="A19115"/>
        <s v="A19118"/>
        <s v="A19120"/>
        <s v="A19121"/>
        <s v="A19122"/>
        <s v="A19124"/>
        <s v="A19126"/>
        <s v="A19127 "/>
        <s v="A19130 "/>
        <s v="A19131"/>
        <s v="A19136"/>
        <s v="A19138"/>
        <s v="A19140"/>
        <s v="A19143"/>
        <s v="A19157"/>
        <s v="A19158"/>
        <s v="A19159"/>
        <s v="A19160"/>
        <s v="A19161"/>
        <s v="A19162"/>
        <s v="A19242"/>
        <s v="A19243"/>
        <s v="A19244"/>
        <s v="A19246"/>
        <s v="A19251"/>
        <s v="A19253"/>
        <s v="A19255"/>
        <s v="A19264"/>
        <s v="A19265"/>
        <s v="A19266"/>
        <s v="A20002"/>
        <s v="A20004"/>
        <s v="A20055"/>
        <s v="A21026"/>
        <s v="A21028"/>
        <s v="A21029"/>
        <s v="A21032 "/>
        <s v="A21033"/>
        <s v="A21034"/>
        <s v="A21035"/>
        <s v="A22000"/>
        <s v="A22006"/>
        <s v="A22039"/>
        <s v="A22055"/>
        <s v="A22056"/>
        <s v="A23000"/>
        <s v="A23002"/>
        <s v="A23005"/>
        <s v="A23050"/>
        <s v="A23051"/>
        <s v="A23054"/>
        <s v="A23074"/>
        <s v="A23092"/>
        <s v="A24002"/>
        <s v="A41688"/>
        <s v="A98408S"/>
        <s v="B15010"/>
        <s v="B15018"/>
        <s v="B17007"/>
        <s v="B17016"/>
        <s v="B17022"/>
        <s v="B19001"/>
        <s v="C11005"/>
        <s v="C14000"/>
        <s v="C14008"/>
        <s v="C14008.1"/>
        <s v="C14008.2"/>
        <s v="C14008.3"/>
        <s v="C14008.4"/>
        <s v="C17002"/>
        <s v="D13011"/>
        <s v="D13016"/>
        <s v="D14007"/>
        <s v="D17010"/>
        <s v="D17011"/>
        <s v="D17012"/>
        <s v="D17013"/>
        <s v="D17014"/>
        <s v="D17015"/>
        <s v="D17016"/>
        <s v="D17017"/>
        <s v="D17018"/>
        <s v="D19001"/>
        <s v="D20001"/>
        <s v="D20002"/>
        <s v="D20003"/>
        <s v="D20007"/>
        <s v="D20008"/>
        <s v="D22001"/>
        <s v="D22002"/>
        <s v="D22003"/>
        <s v="D23003"/>
        <s v="D23004"/>
        <s v="D23005"/>
        <s v="E19013"/>
        <s v="E20008"/>
        <s v="E21001"/>
        <s v="E22001"/>
        <s v="E22002"/>
        <s v="E23002"/>
        <s v="E23003"/>
        <s v="F23001"/>
        <s v="G05010"/>
        <s v="ZSR001"/>
        <s v="ZSR002"/>
        <s v="ZSR003"/>
        <s v="ZSR004"/>
        <s v="ZSR006"/>
        <s v="ZSR007"/>
        <s v="ZSR008"/>
        <s v="ZSR009"/>
        <s v="ZSR011"/>
        <s v="ZSR012"/>
        <s v="ZSR013"/>
        <s v="ZSR014"/>
        <s v="ZSR015"/>
        <s v="ZSR016"/>
        <s v="ZSR017"/>
        <s v="ZSR018"/>
        <s v="ZSR019"/>
        <s v="ZSR021"/>
        <s v="ZSR022"/>
        <s v="ZSR024"/>
        <s v="ZSR025"/>
        <s v="ZSR026"/>
        <s v="ZSR027"/>
        <s v="ZSR029"/>
        <s v="ZSR030"/>
        <s v="ZSR031"/>
        <s v="ZSR034"/>
        <s v="ZSR035"/>
        <s v="ZSR036"/>
        <s v="ZSR038"/>
        <s v="ZSR040"/>
        <s v="ZSR041"/>
        <s v="ZSR042"/>
        <s v="ZSR043"/>
        <s v="ZSR046"/>
        <s v="ZSR047"/>
        <s v="ZSR048"/>
        <s v="ZSR049"/>
        <s v="ZSR051"/>
        <s v="ZSR052"/>
        <s v="ZSR053"/>
        <s v="ZSR055"/>
        <s v="ZSR056"/>
        <s v="ZSR057"/>
        <s v="ZSR061"/>
        <s v="zsr085"/>
        <s v="ZSR066"/>
        <s v="ZSR069"/>
        <s v="D24006"/>
        <s v="D24004"/>
        <s v="D24003"/>
        <s v="ZSR073"/>
        <s v="E24004"/>
        <s v="ZSR076"/>
        <s v="E24003"/>
        <s v="E24002"/>
        <s v="ZSR079"/>
        <s v="ZSR080"/>
        <s v="E24006"/>
        <s v="ZSR114"/>
        <s v="ZSR136"/>
        <s v="ZSR138"/>
        <s v="ZSR139"/>
        <s v="ZSR140"/>
        <s v="ZSR142"/>
        <s v="ZSR144"/>
        <s v="ZSR146"/>
        <s v="ZSR147"/>
        <s v="ZSR149"/>
        <s v="A22002"/>
        <s v="D24007"/>
        <s v="D24008"/>
        <s v="E23001"/>
        <s v="E24005"/>
        <s v="E24008"/>
        <s v="B24001"/>
        <s v="zsr150"/>
        <s v="zsr151"/>
        <s v="zsr152"/>
        <s v="zsr153"/>
        <s v="zsr155"/>
        <s v="zsr156"/>
        <s v="zsr157"/>
        <s v="zsr158"/>
        <s v="zsr159"/>
        <s v="zsr160"/>
        <s v="zsr161"/>
        <s v="zsr162"/>
        <s v="zsr115"/>
        <s v="ZSR116"/>
        <s v="zsr117"/>
        <s v="zsr120"/>
        <s v="zsr121"/>
        <s v="zsr122"/>
        <s v="zsr163"/>
        <s v="zsr164"/>
        <s v="zsr165"/>
        <s v="zsr166"/>
        <s v="zsr167"/>
        <s v="zsr168"/>
        <s v="zsr169"/>
        <s v="zsr170"/>
        <s v="zsr171"/>
        <s v="zsr173"/>
        <s v="zsr175"/>
        <s v="zsr176"/>
        <s v="zsr177"/>
        <s v="zsr178"/>
        <s v="zsr091"/>
        <s v="zsr103"/>
        <s v="d24002"/>
        <s v="A14026"/>
        <s v="D23002"/>
        <s v="A16081"/>
        <s v="E24001"/>
        <s v="zsr094"/>
        <s v="ZSR126"/>
        <s v="ZSR127"/>
        <s v="ZSR129"/>
        <s v="ZSR128"/>
        <s v="ZSR130"/>
        <s v="A16036"/>
        <s v="zsr180"/>
        <s v="A19044"/>
        <s v="A19260"/>
        <s v="A21036"/>
        <s v="A23060"/>
        <s v="A23061"/>
        <s v="A23066"/>
        <s v="A23067"/>
        <s v="A23069"/>
        <s v="A23070"/>
        <s v="A23080"/>
        <s v="A23085"/>
        <s v="A23094"/>
        <s v="A24043"/>
        <s v="A24045"/>
        <s v="zsr179"/>
        <s v="zsr181"/>
        <s v="zsr182"/>
        <s v="zsr183"/>
        <s v="zsr184"/>
        <s v="zsr185"/>
        <s v="zsr186"/>
        <s v="zsr187"/>
        <s v="zsr188"/>
        <s v="zsr189"/>
        <s v="zsr190"/>
        <s v="zsr191"/>
        <s v="zsr192"/>
        <s v="zsr193"/>
        <s v="zsr194"/>
        <s v="zsr195"/>
        <s v="zsr196"/>
        <s v="zsr197"/>
        <s v="zsr198"/>
        <s v="zsr199"/>
        <s v="zsr203"/>
        <s v="zsr204"/>
        <s v="A17108.1-4."/>
        <s v="B15012"/>
        <s v="A14226.1"/>
        <s v="A16018"/>
        <s v="A23090"/>
        <s v="A23078"/>
        <s v="A23089"/>
        <s v="A23083"/>
        <s v="A23063"/>
        <s v="A23091"/>
        <s v="A23082"/>
        <s v="A23079"/>
        <s v="A23065"/>
        <s v="A17085"/>
        <s v="A17059"/>
        <s v="A17070"/>
        <s v="A24001"/>
        <s v="A23013"/>
        <s v="B21001"/>
        <s v="A17065"/>
        <s v="A22050"/>
        <s v="A18112"/>
        <s v="A16208"/>
        <s v="A22001"/>
        <s v="A24052"/>
        <s v="A23011"/>
        <s v="A17101"/>
        <s v="A17129"/>
        <s v="A24044"/>
        <s v="A24046"/>
        <s v="A24047"/>
        <s v="A24048"/>
        <s v="A24049"/>
        <s v="A24050"/>
        <s v="A24077"/>
        <s v="A23007"/>
        <s v="A14182"/>
        <s v="zsr200"/>
        <s v="zsr201"/>
        <s v="zsr028"/>
        <s v="A23062"/>
        <m/>
        <s v="A14202" u="1"/>
        <s v="A14246" u="1"/>
        <s v="A13188" u="1"/>
        <s v="ZSR148" u="1"/>
        <s v="ZSR078" u="1"/>
        <s v="zsr202" u="1"/>
        <s v="ZSR088" u="1"/>
        <s v="ZSR064" u="1"/>
        <s v="ZSR086" u="1"/>
        <s v="ZSR096" u="1"/>
        <s v="ZSR084" u="1"/>
        <s v="ZSR072" u="1"/>
        <s v="ZSR082" u="1"/>
        <s v="ZSR070" u="1"/>
        <s v="ZSR092" u="1"/>
        <s v="A22004" u="1"/>
        <s v="ZSR090" u="1"/>
        <s v="E23004" u="1"/>
        <s v="A06099" u="1"/>
        <s v="D17008" u="1"/>
        <s v="A16035" u="1"/>
        <s v="A17127" u="1"/>
        <s v="A16033" u="1"/>
        <s v="A18055" u="1"/>
        <s v="ZSR037" u="1"/>
        <s v="A19141" u="1"/>
        <s v="A14083" u="1"/>
        <s v="ZSR125" u="1"/>
        <s v="ZSR077" u="1"/>
        <s v="ZSR145" u="1"/>
        <s v="ZSR075" u="1"/>
        <s v="ZSR063" u="1"/>
        <s v="ZSR141" u="1"/>
        <s v="ZSR095" u="1"/>
        <s v="ZSR071" u="1"/>
        <s v="ZSR093" u="1"/>
        <s v="ZSR081" u="1"/>
        <s v="A24063" u="1"/>
        <s v="A23055,57" u="1"/>
        <s v="B15015" u="1"/>
        <s v="A14002" u="1"/>
      </sharedItems>
    </cacheField>
    <cacheField name="ID projektu" numFmtId="0">
      <sharedItems containsBlank="1" containsMixedTypes="1" containsNumber="1" containsInteger="1" minValue="0" maxValue="0"/>
    </cacheField>
    <cacheField name="Názov stavby / projektu" numFmtId="0">
      <sharedItems containsBlank="1" count="679">
        <s v="ŽST Vajnory, rekonštrukcia a plynofikácia"/>
        <s v="ŽSR, Modernizácia železničnej trate Púchov - Žilina, pre traťovú rýchlosť do 160 km/hod. –  I. etapa (Púchov - Považská Teplá)"/>
        <s v="Žilina-Teplič., zriaď. st.2.stav.2.etapa"/>
        <s v="Modernizácia železničnej trate Žilina – Košice, úsek  trate Liptovský Mikuláš – Poprad Tatry (mimo) PD"/>
        <s v="Modernizácia železničnej trate Žilina – Košice, úsek Liptovský Mikuláš – Poprad Tatry (mimo), 1.etapa (Poprad - Lučivná)"/>
        <s v="Modernizácia železničnej trate Žilina – Košice, úsek  trate Liptovský Mikuláš – Poprad Tatry (mimo) 5. etapa, úsek Paludza - Liptovský Hrádok "/>
        <s v="Modernizácia železničnej trate Žilina – Košice, úsek trate Poprad Tatry (mimo) – Krompachy, 1.etapa A1 (Poprad – Spišská Nová Ves), projektová príprava a real. (I. etapa + DOZZ, ETCS)"/>
        <s v="Modernizácia železničnej trate Žilina – Košice, úsek trate Poprad Tatry (mimo) – Krompachy, 1.etapa A2 (Poprad – Spišská Nová Ves), projektová príprava a real. (I. etapa + DOZZ, ETCS)"/>
        <s v="Modernizácia žel. trate Žilina - Košice, úsek trate Krompachy (mimo) - Kysak, projektová príprava a real + DOZZ, ECTS"/>
        <s v="Modernizácia žel. trate Žilina - Košice, úsek Kysak (mimo) - Košice, projektová príprava a real."/>
        <s v="Lúky pod Makytou-št.hr. ČR, KR TV"/>
        <s v="Terminál inter. prepravy Leopoldov"/>
        <s v="Modernizácia železničného úseku Čadca - Svrčinovec - št. hranica ČR/SR "/>
        <s v="ŽSR, Modernizácia koridoru, štátna hranica ČR/SR - Čadca - Krásno nad Kysucou (mimo), železničná trať (1. a 2. etapa)"/>
        <s v="KR železničného mosta v km 7,892 trate Bratislava Nové Mesto-Dunajská Streda"/>
        <s v="Bratislava ÚNS-Petržalka, komplexná rekonštrukcia DŽM"/>
        <s v="Pial - Beša, sanácia zemného telesa"/>
        <s v="Rekonštrukcie zariadení EPS v sieti ŽSR"/>
        <s v="ŽSR, dostavba zriaďovacej stanice Žilina Teplička a nadväzujúcej železničnej infraštruktúry v uzle Žilina - projektová dokumentácia DSP, DRS a DVZ a real."/>
        <s v="ŽST Barca, modernizácia výhybiek č. 1-20"/>
        <s v="Náhrada telemechanizačného zariadenia duplexného TZD-751 v diaľkovo ovládaných dopravniach OR Košice "/>
        <s v="Náhrada nadzemného vedenia v úseku Humenné - Medzilaborce "/>
        <s v="Zastávka Nové Košariská – záchytné parkovisko pre IAD , projektová dokumentácia (DÚR, DSPRS) a real."/>
        <s v="Haniska pri Košiciach - Moldava nad Bodvou, elektrifikácia"/>
        <s v="Pomodernizačné úpravy Nové Mesto nad Váhom - Púchov - Žilina "/>
        <s v="Rekonštrukcia zastávok na trati TEŽ - Nový Smokovec, Dolný Smokovec, Popradské Pleso"/>
        <s v="Maťovce ŽST, KR výpravnej budovy NR"/>
        <s v="ŽSR, Rekonštrukcia zabezpečovacieho zariadenia a doplnenie diaľkového ovládania pre dispečerizáciu trate Maťovce ŠRT-Haniska pri Košiciach ŠRT"/>
        <s v="Prievidza - Jelšovce"/>
        <s v="ŽSR, Rekonštrukcia zabezpečovacieho zariadenia a doplnenie diaľkového ovládania pre dispečerizáciu trate Stakčín-Humenné-PD"/>
        <s v="ŽSR, Rekonštrukcia zabezpečovacieho zariadenia a doplnenie diaľkového ovládania pre dispečerizáciu trate Medzilaborce-Bánovce nad Ondavou-PD"/>
        <s v="ŽSR, Rekonštrukcia zabezpečovacieho zariadenia a doplnenie diaľkového ovládania pre dispečerizáciu trate Maťovce-Bánovce nad Ondavou-PD"/>
        <s v="ŽSR, Rekonštrukcia zabezpečovacieho zariadenia a doplnenie diaľkového ovládania pre dispečerizáciu trate Nálepkovo-Červená Skala"/>
        <s v="ŽSR, Rekonštrukcia zabezpečovacieho zariadenia a doplnenie diaľkového ovládania pre dispečerizáciu trate Leopoldov-Šurany"/>
        <s v="ŽSR, Elektrifikácia trate Bánovce nad Ondavou – Humenné, projektová dokumentácia pre stupeň DUR, DSP a DRS a real."/>
        <s v="Dispečerizácia trate Bánovce nad Ondavou – Humenné"/>
        <s v="ŽST Trnovec nad Váhom – ŽST Tvrdošovce, modernizácia koľaje č. 1 a č. 2"/>
        <s v="ŽST Nové Zámky – ŽST Palárikovo, modernizácia koľaje č. 1 a č. 2"/>
        <s v="ŽST Dvory nad Žitavou, modernizácia výhybiek č. 14 - 20"/>
        <s v="ŽST Lamač, rekonštrukcia výhybiek č. 9, 10, 11 až 14,"/>
        <s v="ŽSR, rekonštrukcia výhybiek č. 1 a 2 v ŽST Veľké Uherce"/>
        <s v="Železničný zárez pri Poriadí, IGP - orientačná etapa“  na trati Nové Mesto nad Váhom - Vrbovce - št. hr. ČR, na úseku trate v  záreze od km 31,625 – po km 32,050 („Poriadsky zárez“) - prieskum a monitoring"/>
        <s v="ŽST, výstavba novej žel. zastávky Handlová zastávka a súvisiacej infraštruktúry "/>
        <s v="Ruskov TM, rekonštrukcia"/>
        <s v="ŽST  Hronský Beňadik - z. Tekovská Breznica - ŽST Nová Baňa, rekonštrukcia dopravnej cesty"/>
        <s v="ŽST Fiľakovo – Výh. Holiša, modernizácia železničného zvršku a železničného spodku"/>
        <s v="Komplexná rekonštrukcia KO s koľajovým prijímačom WSSB"/>
        <s v="Výstavba automatického informačného zariadenia pre cestujúcu verejnosť na TEŽ vrátane optickej kabelizácie"/>
        <s v="Spádoviskový riadiaci systém Čierna nad Tisou ŠRT"/>
        <s v="Náhrada nadzemného vedenia v úseku Šurany - Prievidza - Horná Štubňa"/>
        <s v="Rekonštrukcia ESTW  AŽD-Siemens v ŽST Bratislava - Petržalka"/>
        <s v="TNS Nové Zámky vybudovanie filtračno-kompenzačné zariadenie a KR rozvodne 27 kV,"/>
        <s v="Komplexná rekonštrukcia SZZ v ŽST Jesenské, St1"/>
        <s v="Zastávka Martin, Fatra (projektová príprava a real.)"/>
        <s v="Zriadenie zabezpečeného priechodu pre peších Čierna nad Tisou - Košice žkm 43,640"/>
        <s v="Zriadenie zabezpečeného priecestia Červená Skala - Banská Bystrica žkm 15,620"/>
        <s v="Zriadenie zabezpečeného priecestia Snina - Stakčín žkm 26,328 (PZZ)"/>
        <s v="Zriadenie zabezpečeného priecestia Maťovce - Bánovce nad Ondavou žkm 15,170"/>
        <s v="Výhybňa Slivník, modernizácia výhybiek č. 1 - 10"/>
        <s v="ŽST Maťovce, predĺženie koľaje a KR výhybiek s úpravou ŽZ, zab. zar. s TV"/>
        <s v="ŽSR, Terminály integrovanej osobnej prepravy v Bratislave, úsek Devínska Nová Ves – Bratislava hlavná stanica – Podunajské Biskupice, TIOP Lamačská Brána_x000a_"/>
        <s v="ŽSR, Terminály integrovanej osobnej prepravy v Bratislave, úsek Devínska Nová Ves – Bratislava hlavná stanica – Podunajské Biskupice, TIOP č.6 Bratislava – Ružinov _x000a__x000a_časť TIOP Ružinov – odbočka a zastávka"/>
        <s v="ŽSR, Terminály integrovanej osobnej prepravy v Bratislave, úsek Devínska Nová Ves – Bratislava hlavná stanica – Podunajské Biskupice, TIOP Vrakuňa_x000a_"/>
        <s v="Terminál integrovanej osobnej prepravy Trebišov, realizácia"/>
        <s v="Štandardy železničných tratí a stavieb - OR Trnava - ŽST Nové Zámky, rekonštrukcia VB a prislúchajúcich objektov  "/>
        <s v="Štandardy železničných tratí a stavieb - OR Trnava - ŽST Bratislava hlavná stanica, rekonštrukcia VB a prislúchajúcich objektov"/>
        <s v="Štandardy železničných tratí a stavieb - OR Zvolen - ŽST Zvolen, rekonštrukcia PB"/>
        <s v="Rekonštrukcia objektu VB v ŽST Ružomberok"/>
        <s v="ŽST Košice – rekonštrukcia nástupíšť č. 1, 2, 3 a KRŽZ koľ. č. 11, 9, 8, 7, 6, 5, 3a, 1"/>
        <s v="Priecestie v km 7,215 Ivánska cesta Bratislava, rozšírenie o chodník pre chodcov"/>
        <s v="Elektrické predkurovacie zariadenia (EPZ) vo vybraných ŽST"/>
        <s v="Vybudovanie stojanov pre napätie 400 V pre DMJ r. 861 vo vybraných ŽST"/>
        <s v="Výmena PZZ, SZZ a doplnenie AH 2000 na úseku Nemšová - Horné Srnie"/>
        <s v="OR Košice - KR nástupíšť v rámci štandardizácie žel.staníc (Čierna nad Tisou, Michaľany, Vranov nad Topľou)"/>
        <s v="Terminál intermodálnej prepravy Lužianky_x000a_UČS 03 TIP Lužianky – Kontajnerové prekladisko"/>
        <s v="Zrušenie podchodu pre cestujúcich v zast. Drienovec v žkm 31,310 trate Barca-Rožňava"/>
        <s v="TNS Kozárovce - Komplexná rekonštrukcia rozvodne 110 kV"/>
        <s v="ŽST Kriváň, Vypracovanie projektovej dokumentácie pre TS 22/0,42 kV a real."/>
        <s v="ŽST Slanec, komplexná rekonštrukcia trakčného vedenia"/>
        <s v="Rekonštrukcia ozubnice Štrba – Štrbské Pleso"/>
        <s v="ŽST Čierna nad Tisou, rekonštrukcia vodovodu (pitný, úžitkový) a kanalizácie"/>
        <s v="ŽST Maťovce, rekonštrukcia ČOV"/>
        <s v="Veľký Horeš – Streda nad Bodrogom, rekonštrukcia  koľaje č. 1, 2"/>
        <s v="Zvolen - Podbrezová - Brezno , rekonštrukcia zárubných múrov"/>
        <s v="ŽST Krompachy, modernizácia výhybiek č. 23 - 30"/>
        <s v="Zvolen, budova OR, rekonštrukcia elektroinštalácie"/>
        <s v="ŽST Sliač kúpele, rekonštrukcia výpravnej budovy"/>
        <s v="ŽST Košice, KR výškovej budovy"/>
        <s v="ŽST Trebišov, rekonštrukcia 1. nástupištia  "/>
        <s v="ŽST Kežmarok, KR strechy a bleskozvodu"/>
        <s v="Rekonštrukcia ŽZ Fiľakovo - št.hr.SR/MR, km 134,546-145,442,dl.11,106km"/>
        <s v="Prístrešky pre cestujúcich na železničných zastávkach"/>
        <s v="Drážovce, Vojenská železničná rampa"/>
        <s v="Hul – Úľany, sanácia zemného telesa v km 34,850 – 35,050"/>
        <s v="Rekonštrukcia mostov (spodné stavby) v úseku Tisovec-Pohronská Polhora"/>
        <s v="ŽST Levice, OV + SZZ, DOZZ ŽST Veľké Kozmálovce (Komplexná rekonštrukcia výhybiek Levice a DOZZ Kalná n. H. (mimo)-Kozárovce (mimo))"/>
        <s v="Rekonštrukcia Štubnianskeho tunela na trati H. Štubňa - Handlová"/>
        <s v="Rekonštrukcia Ružbašského tunela na trati Podolínec-Plaveč "/>
        <s v="Kysak - Plaveč št.hr.,km 66,730-66,834,sanácia žel.spodku"/>
        <s v="Strážske - Prešov,km 38,490-38,520, sanácia žel.spodku"/>
        <s v="Margecany - Č.Skala,km 22,640-23,274, KRŽZ dl.634m"/>
        <s v="Michaľany - št.hr.PKP,km 21,880-30,400, KRŽZ dl.8,520km"/>
        <s v="ŽST Michaľany, v.č.39,40,44,45"/>
        <s v="Maťovce,v.č.2š,6š,8š,9š,10š,21š a koľ.č.2"/>
        <s v="ŽST Pribeník, KR výhybiek č.14 – 20"/>
        <s v="ČNT, NR , KR výh.č.891,892,893,873"/>
        <s v="Čierna nad Tisou ŠRT, rekonštrukcia koľají č. 602š, 603š a výhybiek v týchto koľajach"/>
        <s v="ČNT, KR výhybiek č. 145š-147š, 150š-152š,154š-159š,161š, 162š - 14 výhybiek"/>
        <s v="ŽST Kraľovany – ŽST Ľubochňa, rekonštrukcia koľají č. 1, 2"/>
        <s v="Vybudovanie kanalizačných prípojok v obvode OR Žilina"/>
        <s v="ŽST Trenčín, rekonštrukcia strechy Admin. budovy v parku"/>
        <s v="Rekonštrukcia strechy ŽST Nemšová Traťový obvod"/>
        <s v="ŽST Kraľovany, rekonštrukcia EOV výh.č.1-33,101 (34 v.j.)"/>
        <s v="Devínska Nová Ves- Bratislava Lamač, KRŽZ koľ.č.1,2 v dĺžke 13,5 km"/>
        <s v="ŽST Šurany rekonštrukcia dopravnej cesty"/>
        <s v="KR priecestí v obvode OR TT,ZA,ZV,KE"/>
        <s v="Most v km 23, 896 na trati Lužianky-Leopoldov posúdenie variantného riešenia prestavby objektu "/>
        <s v="Modernizácia bratislavského tunela č. 2, ŽST Bratislava hl. stanica"/>
        <s v="ŽST Sládkovičovo, rekonštrukcia nástupíšť"/>
        <s v="ŽSR, ŽST Dvory nad Žitavou, rekonštrukcia výhybiek č.  1,2,3,4,5,6, 7,8"/>
        <s v="ŽST Bajč, rekonštrukcia koľaje č.3"/>
        <s v="ŽST Hurbanovo, rekonštrukcia koľ.č.2 a 3"/>
        <s v="Rusovce – št. hranica MÁV, rekonštrukcia koľ. č. 1"/>
        <s v="ŽST Rusovce, rekonštrukcia dopravnej cesty"/>
        <s v="ŽST Gbelce, rekonštrukcia výhybiek.č. 1-9 a_x000a_č. 12-20 "/>
        <s v="Leopoldov - Lužianky, úprava traťového úseku"/>
        <s v="Interaktívne elektronické zobrazovacie jednotky pre cestujúcu verejnosť"/>
        <s v="ŽST Kúty, rekonštrukcia útulku SMSÚ ŽTS TO"/>
        <s v="ŽST Nitra, komplexná rekonštrukcia výpravnej budovy a priľahlých objektov"/>
        <s v="Bratislava, Námestie Franza Liszta, rekonštrukcia objektu BO a TO  "/>
        <s v="Dokončenie stavby ŽST Bratislava východ, stavadlo 5 - rekonštrukcia"/>
        <s v="Bratislava Nové Mesto, rekonštrukcia staničnej budovy a prislúchajúcich objektov, vrátane IS"/>
        <s v="Lisková - Ružomberok - Ľubochňa, rekonštrukcia DK a TK"/>
        <s v="ŽST Šaľa - Preloženie dopravnej kancelárie do prevádzkovej budovy"/>
        <s v="Výstavba nakladacích a vykladacích priestorov a prístupových ciest k týmto priestorom v železničných staniciach Sása Pliešovce, Dobrá Niva, Kamenica nad Cirochou. ŽST Dobrá Niva"/>
        <s v="Výstavba nakladacích a vykladacích priestorov a prístupových ciest k týmto priestorom v železničných staniciach Sása Pliešovce, Dobrá Niva, Kamenica nad Cirochou. ŽST Kamenica nad Cirochou"/>
        <s v="Boleráz - Smolenice, modernizácia železničného zvršku, koľaje č. 1"/>
        <s v="Komplexná rekonštrukcia ŽI vybraných úsekov trate  Trnava - Kúty, Šelpice – Boleráz"/>
        <s v="Šaštín - Kúty, modernizácia železničného zvršku koľaje č. 1"/>
        <s v="Rekonštrukcia výhybiek žst. Zvolen, os.st. II.etapa"/>
        <s v="Gáň – Sereď, rekonštrukcia koľaje. č. 1"/>
        <s v="Zlatno - Kokava nad Rimavicou - Utekáč, KRŽZ "/>
        <s v="Bratislava - Nové Mesto – Bratislava ÚNS, KRŽZ koľ. č. 1, 2"/>
        <s v="ÚNS – Petržalka (mimo DŽM), rekonštrukcia koľají č. 1, 2"/>
        <s v="Rekonštrukcia ŽZ Lučenec - št.hr.SR/MR, km 100,728-105,506,dl.11,116km"/>
        <s v="ŽST Tatranská Lomnica , rekonštrukcia budovy a nástupíšť"/>
        <s v="Stabilizácia a retrofit trakčných podpier SEE Žilina "/>
        <s v="ŽST Čadca, rekonštrukcia VB a AB"/>
        <s v="ŽST Zbehy predĺženie koľaje č. 1 a č. 3"/>
        <s v="ŽST Hlohovec, predĺženie užitočných dĺžok koľají č. 2 a č. 4"/>
        <s v="ŽSR, dopravný uzol Bratislava - štúdia realizovateľnosti"/>
        <s v="Modernizácia železničnej trate Bratislava hl. st.– Lamač – Devínska Nová Ves – štátna hranica SK/AT“ - EIA-západ"/>
        <s v="Uzol Bratislava (západ) fáza 1"/>
        <s v="Uzol Bratislava (východ) fáza 1"/>
        <s v="KR mosta Košice - Žilina km 302,191 (Šútovo) "/>
        <s v="NŽST Tornaľa - vybudovanie EOV"/>
        <s v="ŽST Hliník nad Hronom – vybudovanie EOV"/>
        <s v="Výhybňa Štrkovec - vybudovanie EOV"/>
        <s v="ŽST Štúrovo, KR ostrovných nástupíšť"/>
        <s v="Rekonštrukcia žel. priecestia v ŽST Bratislava Vajnory, žkm  64,889"/>
        <s v="Rekonštrukcia žel. priecestia v úseku trate  Hlohovec - Leopoldov, žkm 27,077"/>
        <s v="Rekonštrukcia žel.priecestia v ŽST Šaľa, žkm 114,666"/>
        <s v="ŽST Stará Turá, KR koľají č. 1,2 a 3 a rekonštrukcia nástupíšť"/>
        <s v="ŽST Lužianky, predĺženie nástupišťa pri koľaji č. 3, 5"/>
        <s v="Rekonštrukcia výmenníkovej stanice v budove ATU Žilina - PD+realizácia"/>
        <s v="ŽST Trenčianska Teplá, KR vnútorných priestorov VB - realizácia"/>
        <s v="ŽST Margecany - komplexná rekonštrukcia VO + TS"/>
        <s v="ŽST Čierna nad Tisou - diaľkové riadenie trafostaníc"/>
        <s v="ŽST Margecany, tunelový obvod - komplexná rekonštrukcia budovy+plynofikácia"/>
        <s v="ŽST Michaľany, KR objektov areálu MDS+BO"/>
        <s v="Nižná Myšľa - Ruskov, modernizácia koľaje č. 2"/>
        <s v="Barca, OV č.21 - 34"/>
        <s v="Prešov - Veľký Šariš km 17,313 (zv č.1 PO) - 22,220, koľaj č.1"/>
        <s v="ŽST Košice, obnova výhybiek č.176,178ab,186ab,188ab,194,197,198,197XA,198XA,182,185,187,199"/>
        <s v="ŽST Kysak, obnova výhybiek č. 23,25ab,27,29,30ab,31,32,33,34"/>
        <s v="Margecany - Červená Skala, modernizácia železničného zvršku"/>
        <s v="Spišské Vlachy - staničné zabezpečovacie zariadenie"/>
        <s v="Komplexná rekonštrukcia PZZ typu VÚD a ZSSR - OR Košice"/>
        <s v="Komplexná rekonštrukcia PZZ typu VÚD a ZSSR - OR Zvolen"/>
        <s v="Komplexná rekonštrukcia PZZ typu VÚD a ZSSR - OR Žilina"/>
        <s v="Komplexná rekonštrukcia PZZ typu VÚD a ZSSR - OR Trnava"/>
        <s v="Komplexná rekonštrukcia napájania výstražných svetiel na PZZ typu AŽD 71 -OR Trnava"/>
        <s v="Komplexná rekonštrukcia napájania výstražných svetiel na PZZ typu AŽD 71 -OR Zvolen"/>
        <s v="Komplexná rekonštrukcia napájania výstražných svetiel na PZZ typu AŽD 71 -OR Žilina"/>
        <s v="Komplexná rekonštrukcia napájania výstražných svetiel na PZZ typu AŽD 71 - OR Košice"/>
        <s v="Automatická stabilizácia parametrov prostredia v technologických miestnostiach ŽI "/>
        <s v="Komplexná rekonštrukcia KB B1, B2 vrátane ich ovládania v ŽST Žilina-Teplička"/>
        <s v="KRŽZ výhybky č. 10ab v ŽST Ružomberok + prípojné polia"/>
        <s v="Výstavba montovanej haly - PD+prehliadkový kanál+realizácia"/>
        <s v="priecestie Bánovce n/O -Michalovce km 37,497"/>
        <s v="Štandardy - ŽST Liptovská Teplá KR nástupíšť č. 1,2,3"/>
        <s v="ŽST Čadca, KR manipulačnej plochy pri k.č. 106 (makovské zhlavie) cca 2000 m2"/>
        <s v="Prístrešky pre bicykle Klemensova 8"/>
        <s v="Košice, SEE, Rampová 2 - rekonštrukcia transformátorovne"/>
        <s v="priecestie Michalovce -Petrovce n/L km 43,951"/>
        <s v="Doplnenie optickej kabelizácie v obvode OR Trnava"/>
        <s v="Rekonštrukcia informačných zariadení pre cestujúcu verejnosť v obvode OR Trnava"/>
        <s v="KR staničného a traťového zab. zar. Bratislava Nové Mesto - Bratislava Predmestie - Bratislava Hlavná stanica (mimo) "/>
        <s v="priecestie Trebišov-Vranov n/T km 27,353 -Ortáše"/>
        <s v="KR železničného priecestia v ŽST Martin, žkm 305,230 (ul.Robotnícka)"/>
        <s v="priecestie Trebišov-Vranov n/T km 23,600-Sačurov"/>
        <s v="KR železničného priecestia v ŽST Martin, žkm 306,077 (ul.Čsl.armády)"/>
        <s v="ŽSR, Rekonštrukcia zabezpečovacieho zariadenia a doplnenie diaľkového ovládania pre dispečerizáciu trate Leopoldov – Galanta vrátane Sereď – Trnava"/>
        <s v="Bratislava Petržalka, nástupište č. 1 a 2, odstránenie nevyhovujúceho stavu objektov a zariadení slúžiacich cestujúcej verejnosti "/>
        <s v="KR mosta  Kraľovany - Trstená , km 16,746"/>
        <s v="Modernizácia a elektrifikácia jednokoľajnej trate, úsek Dev. Nová Ves - SR/AT (Marcheg) a Komplexná rekonštrukcia mostného objektu v žkm 37,910 trate št. hr. (Marchegg) -Devínska Nová Ves, TÚ 2805, DÚ 02, št. hr. OBB Devínska Nová Ves"/>
        <s v="Železničné priecestie Rožňava"/>
        <s v="Modernizácia spojovacej chodby v SIP Strečno"/>
        <s v="Úprava PZZ v žkm 24,544 (Bodza) a PZZ _x000a_v žkm 29,252 (Veľký Meder), TÚ Dunajská Streda – Komárno"/>
        <s v="Bratislava Hlavná stanica - Bratislava Nové Mesto, stabilizácia systému trolejového vedenia"/>
        <s v="Zriadenie a prevádzkovanie kontrolných bodov (Check Points) v sieti ŽSR"/>
        <s v="Obnova koľají v depozitári MDC"/>
        <s v="Obnova oplotenia Železničného múzea"/>
        <s v="ŽST Bratislava Nové Mesto – ŽST Dunajská Streda, predĺženie nástupíšť v dopravniach"/>
        <s v="Žst. Krompachy, sanácia podchodu v km 144,163 trate Košice - Žilina                "/>
        <s v="Šahy - Krupina, KR mosta v km 18,765 "/>
        <s v="Maťovce št. hr. ŠRT - ŽST Haniska p/K  v km 67,050 - 68,100 zvýšenie únosnosti podvalového podložia"/>
        <s v="Prestavba priepustu v km 5,553 železničnej trate Kysak - Plaveč št. hr."/>
        <s v="Komplexná rekonštrukcia SZZ v ŽST Čierna nad Tisou"/>
        <s v="Zvýšenie zab. priecestí, trať.úsek ŽST Kapušany pri Prešove  – ŽST Bardejov, priecestné zabezpečovacie zariadenie v km 30,411"/>
        <s v="Cielené investície, ŽST Kuzmice – staničné zabezpečovacie zariadenie"/>
        <s v="Cielené investície, ŽST Michalovce – staničné zabezpečovacie zariadenie"/>
        <s v="Cielené investície, ŽST Pribeník "/>
        <s v="Cielené investície, ŽST Vranov nad Topľou"/>
        <s v="Cielené investície, ŽST Plaveč – staničné zabezpečovacie zariadenie"/>
        <s v="Cielené investície, ŽST Kapušany pri Prešove – staničné zabezpečovacie zariadenie"/>
        <s v="Cielené investície, ŽST Šarišské Lúky - staničné zabezpečovacie zariadenie"/>
        <s v="Cielené investície, ŽST Trebišov– staničné zabezpečovacie zariadenie"/>
        <s v="Cielené investície, ŽST Plešivec - staničné zabezpečovacie zariadenie"/>
        <s v="Cielené investície, ŽST Čierne nad Topľou"/>
        <s v="Cielené investície, ŽST Nižný Hrabovec"/>
        <s v="Cielené investície, ŽST Hanušovce nad Topľou"/>
        <s v="Cielené investície, PZZ v km 33,930 Revúca"/>
        <s v="Cielené investície, PZZ v km 15,751 Sečovská Polianka"/>
        <s v="Zvýšenie zab. priecestí, trať.úsek Brezno Halny – Tisovec, priecestné zabezpečovacie zariadenie v km 17,372"/>
        <s v="Zvýšenie zab.priecestí, trať.úsek Levice -Štúrovo, priecestné zabezpečovacie zariadenie v km 45,708"/>
        <s v="Cielené investície, Záv. stanovište Nová Maša"/>
        <s v="ŽST Slovenská Ľupča, ŽST Medzibrod, zabezpečovacie zariadenie"/>
        <s v="Výh. Slatinka, diaľkové ovládanie"/>
        <s v="Zvýšenie zab. priecestí, trať.úsek Šurany – Veľké Bielice, priecestné zabezpečovacie zariadenie v km 39,619"/>
        <s v="Zvýšenie zabezpečenia priecestí, TU Devínska Nová Ves – Štúrovo št.hr., PZZ v km 84,850"/>
        <s v="Cielené investície, Hradlo Mlynárce "/>
        <s v="Zvýšenie zabezpečenia priecestí ,,TÚ Žilina – Rajec, PZZ v km 5,425&quot;"/>
        <s v="ŽST Poprad Tatry, adaptácia priestorov a vybudovanie technológie ŽT v priestoroch ŽST"/>
        <s v="KRŽZ koľaje č.1 ŽST  Lúky pod Makytou - št. hr. SR/ČR"/>
        <s v="Komplexná rekonštrukcia DKS výhybiek  č.13-16 v ŽST Ľubochňa"/>
        <s v="Bzovík zast., priecestné zabezpečovacie zariadenie  v km 37,952"/>
        <s v="Dobrá Niva zast., priecestné zabezpečovacie zariadenie v km 13,342"/>
        <s v="Krupina, priecestné zabezpečovacie zariadenie v km 33,439"/>
        <s v="Podzámčok zast., priecestné zabezpečovacie zariadenie v km 10,088"/>
        <s v="Implementácia GSM-R do siete ŽSR, úsek  Varín - Košice - Čierna nad Tisou štátna hranica"/>
        <s v="Komplexná rekonštrukcia mosta Rožňava - Dobšiná, 68,290 km"/>
        <s v="Komplexná rekonštrukcia mosta Rožňava - Dobšiná, 57,836 km"/>
        <s v="Kompletná rekonštrukcia mosta Kysak- Plaveč, 18,060 km"/>
        <s v="Kompletná rekonštrukcia mosta Plešivec-Muráň, km 40,074 km"/>
        <s v="Komplexná rekonštrukcia mosta Kapušany - Bardejov v km 26,563"/>
        <s v="Rekonštrukcia žel. priecestia v úseku trate Hlohovec – Leopoldov, žkm 23,358"/>
        <s v="ŽST Bratislava hl. st. eliminovanie hluku z jázd koľajových vozidiel"/>
        <s v="ŽST Chynorany, rekonštrukcia výhybiek č. 1, 2ab, 7"/>
        <s v="ŽST Alekšince, rekonštrukcia k.1,2,3 a nástupíšť           "/>
        <s v="KR zárubných múrov v žkm 20,8-20,9 na trati Lúky p. Makytou -št.hr. SR/ČR k.č.1"/>
        <s v="Sanácia skalnej steny v km 3,150-3,750 Kraľovany-Párnica"/>
        <s v="Rekonštrukcia protilavínových zábran v km 2,450-2,710 Kraľovany-Párnica"/>
        <s v="Štandardy železničných staníc - ŽST Komárno - rekonštrukcia staničnej budovy a prislúchajúcich objektov (&quot;ŽST Komárno - rekonštrukcia staničnej budovy a prislúchajúcich objektov&quot;)"/>
        <s v="Štandardy železničných staníc - ŽST Štúrovo - rekonštrukcia staničnej budovy a prislúchajúcich objektov (&quot;ŽST Štúrovo - rekonštrukcia staničnej budovy a prislúchajúcich objektov&quot;)"/>
        <s v="Štandardy železnićných staníc - ŽST Bratislava Petržalka - rekonštrukcia staničnej budovy a prislúchajúcich objektov"/>
        <s v="Komplexná rekonštrukcia  prevoznej TM pre OR Košice a OR Žilina"/>
        <s v="Vybudovanie identifikácie dopravcu a vstupného merania EPZ - realizácia"/>
        <s v="ŽST Kraľovany - rekonštrukcia VB"/>
        <s v="ŽST Považská Bystrica - rekonštrukcia výpravnej budovy "/>
        <s v="ŽST Trenčín - Zlatovce - rekonštrukcia Výpravnej budovy "/>
        <s v="Stankovany, rekonštrukcia budovy zastávky"/>
        <s v="Zvýšenie zabezpečenia priecestí,  TÚ Žilina - Rajec, PZZ v km 12,880"/>
        <s v="Zvýšenie zabezpečenia priecestí,  TÚ Žilina - Rajec, PZZ v km 13,733"/>
        <s v="Zvýšenie zabezpečenia priecestí,  TÚ Čadca - Makov, PZZ v km 1,200"/>
        <s v="ŽST Sliač,zmena polohy nástupišťa pri k."/>
        <s v="Cielené investície, ŽST Streda nad Bodrogom"/>
        <s v="Cielené investície, ŽST Veľký Horeš"/>
        <s v="Cielené investície, ŽST Medzilaborce"/>
        <s v="Cielené investície, ŽST Bánovce nad Ondavou - Veľké Kapušany, diaľkové ovládanie"/>
        <s v="Cielené investície PZZ v km 77,883 Koškovce"/>
        <s v="Rožňava - Dobšiná v km 62,534"/>
        <s v="Zvýšenie zabezpečenia priecestí,  TÚ Michaľany - Medzilaborce, PZZ v km 73,645"/>
        <s v="Zvýšenie zabezpečenia priecestí,  TÚ Humenné - Stakčín, PZZ v km 16,747"/>
        <s v="Náhrada nadzemných vedení v úseku Čierne nad Topľou - Vranov nad Topľou a Vranov nad Topľou – Nižný Hrabovec"/>
        <s v="Rekonštrukcia analógového traťového rádia KAPSCH na úseku DOT Prešov – Plaveč digitálnym rádiovým systémom GSM-R"/>
        <s v="Zvýšenie zabezpečenia priecestí, TÚ 3104 Červená Skala, PZZ v km 35,060_x000a_"/>
        <s v="Zvýšenie zabezpečenia priecestí,  TÚ Hronská Dúbrava - Palárikovo, PZZ v km 25,995"/>
        <s v="Zvýšenie zabezpečenia priecestí,  TÚ Štúrovo - Levice, PZZ v km 38,537"/>
        <s v="Komplexná rekonštrukcia DOZZ v n. z. Okoč, zrušenie samovratných zariadení v ŽST Zlatna na Ostrove a v ŽST Veľký Meder"/>
        <s v="Zvýšenie zabezpečenia priecestí, TÚ Komárno - Nové Zámky, PZZ v km 25,389"/>
        <s v="Zvýšenie zabezpečenia priecestí,  TÚ Šurany - Veľké Bielice, PZZ v km 25,904"/>
        <s v="Vybudovanie rádiového systému GSMR Trnava mimo, Galanta mimo, Leopoldov mimo"/>
        <s v="Komplexná rekonštrukcia PZZ km 1,292  TU Šurany – Úľany nad Žitavou, "/>
        <s v="Vybudovanie stanovíšť TT 110/25 kV v OR Trnava"/>
        <s v="Spišská Nová Ves OTV- garáž MVTV- komplexná rekonštrukcia"/>
        <s v="Rekonštrukcia vetrania Čremošnianskeho tunela na trati Banská Bystrica - Dolná Štubňa"/>
        <s v="Studený Potok- železničná stanica- komplexná rekonštrukcia- vypracovanie PD"/>
        <s v="Modernizácia dvoch úsekov železničnej trate štátna hranica ČR/SR - Devínska Nová Ves (realizácia) + DOZZ, GSMR, ETCS"/>
        <s v="Modernizácia železničnej trate Devínska Nová Ves - štátna hranica SR/ČR, úsek Malacky - Kúty (PD), real."/>
        <s v="Čierna nad Tisou, ŠRT KR k.č. 715š; 716š"/>
        <s v="Dlhé nad Cirochou - rekonštrukcia nástupíšť ,PD"/>
        <s v="Rekonštrukcia Miľavského tunela"/>
        <s v="KR portálu Lupkovského tunela"/>
        <s v="ŽST Košice, vybudovanie koľajovej spojky z koľaje 8a na koľaj 2"/>
        <s v="Zvýšenie stability násypového telesa trate ŠRT Maťovce, Haniska pri Košiciach v km 40,960 - 41,200"/>
        <s v="Komplexná rekonštrukcia železničného priecestia v žkm 45,938 - Rožkovany"/>
        <s v="Úprava PZZ v žkm 27,936 (Veľká Paka) TÚ Bratislava - Nové Mesto - Dunajská Streda"/>
        <s v="ŽST Bratislava hl. st., zriadenie dočasného priechodu pre chodcov"/>
        <s v="ŽST Nové Košariská rekonštrukcia koľají a výhybiek"/>
        <s v="Zvýšenie priepustnosti trate Dunajská Streda - Komárno"/>
        <s v="KR zariadení OZT v nadväznosti na cielené investície SZZ"/>
        <s v="Obnova výhybiek v nadväznosti na cielené investície SZZ"/>
        <s v="KR zariadení EE v nadväznosti na cielené investície SZZ"/>
        <s v="ŠR Zvýšenie priepustnosti trate BA – DS – KN "/>
        <s v="Štúdie realizovateľnosti pre potreby projektov ŽSR"/>
        <s v="Komplexná rekonštrukcia PZZ v žkm 31,759 (Horné Krškany), TU Šurany - Veľké Bielice "/>
        <s v="Trnava – KR Sociálno-prevádzková budova"/>
        <s v="ŽSR, ŽST Čierna nad Tisou, obnova koľají č. 824 a 914"/>
        <s v="Zvýšenie zabezpečenia priecestí,  TÚ Čata - Šahy št.hranica , PZZ v km 5,257"/>
        <s v="Púchov-Lúky pod Makytou, prístupové chodníky na nástupištia na zastávkach Púchov závody, Púchov zastávka, Dohňany a Záriečie a spevnené plochy ŽST Lúky pod Makytou"/>
        <s v="ŽST Zvolen, rekonštrukcia striech s vonkajšej kanalizácie výpravnej budovy"/>
        <s v="Zvolen, budova OR, - KR strednotlakej regulačnej stanice plynu "/>
        <s v="ŽST Trenčín - Architektonicko stavebný zámer, projektová príprava "/>
        <s v="Čierna nad Tisou - Košice, PZS v km 27,013"/>
        <s v="BA hl.st., rekonšt.interiéru VB, projektová príprava a real."/>
        <s v="RSE Košice odstránenie statických nedostatkov objektu"/>
        <s v="Čierna nad Tisou - Úprava trakčného vedenia na Obecnej rampe (koľaj 102a)"/>
        <s v="Rekonštrukcia zabezpečeného priecestia, TÚ PS Čaňa št.hr. – ŽST Barca, PZZ v km 357,712"/>
        <s v="ŽST Plaveč - zriadenie EOV"/>
        <s v="Zriadenie železničnej zastávky Vranov nad Topľou - Juh, žkm 12,969"/>
        <s v="ŽST Plešivec - zriadenie EOV"/>
        <s v="Čierna nad Tisou, dieselcentrála"/>
        <s v="ŽST Svit, komplexná rekonštrukcia výpravnej budovy"/>
        <s v="Važec - Východná, sanácia skalného svahu a ochrana pred padaním skál - Vypracovanie projektovej dokumentácie a real."/>
        <s v="Rekonštrukcia vybraných výpravných budov a prevádzkových budov za účelom energetických úspor - projektová dokumentácia&quot;, Časť 1 - Príbovce"/>
        <s v="Rekonštrukcia vybraných výpravných budov a prevádzkových budov za účelom energetických úspor – Tatranská Lomnica"/>
        <s v="Riešenie zosuvu časti gabiónového zárubného múru v úseku ŽST Bytča – ŽST Dolný Hričov "/>
        <s v="ŽSR, Nové Mesto nad Váhom - Púchov, modernizácia trate na v=160 km/h, MPV"/>
        <s v="ŽST Dubová, KR výhybiek č.1,2 a A1"/>
        <s v="Dobudovanie oddeľovacieho transformátora pre skúšobňu vvn vo Vrútkach"/>
        <s v="Statické posúdenie, vypracovanie projektovej dokumentácie a rekonštrukcia budovy MDC Bratislava - východné"/>
        <s v="Tatranská Lomnica, budova TEŽ č. 95"/>
        <s v="Dopravné múzeum -  sklad na rampe, BA"/>
        <s v="Veľká vodáreň - obnova po požiari "/>
        <s v="TC 25 prístavba- stavebné povolenie"/>
        <s v="Nákup meracej techniky a drobnej mechanizácie (O460, SM, O430)"/>
        <s v="Nákup CV (osobné a úžitkové - vrátane dvojcestného vozidlo pre TEŽ)"/>
        <s v="Nákup a modernizácia KM"/>
        <s v="Motorový vozeň trakčného vedenia (MVTV)"/>
        <s v="Motorový univerzálny vozík (MUV)"/>
        <s v="Podbíjačka pre úpravu výškovej a smerovej polohy koľaje a výhybiek "/>
        <s v="Strojná čistička (celoprofilová)"/>
        <s v="Vybavenie TS systémom dozoru SVD a kapacitnými hladinomermi PHL _SZNR"/>
        <s v="SZNR - Nákup meracej techniky pre potreby VVUŽ"/>
        <s v="Vybudovanie merania elektrických predkurovacích zariadení (EPZ) a identiikácie dopravcu trakčnej sústavy pre potreby vyhodnotenia spotreby elektriny"/>
        <s v="Dodávka a sprevádzkovanie multinapäťového zdroja trakčného elektrického napätia "/>
        <s v="Dodávka a montáž merania spotreby elektrickej trakcie na výstupnej strane 38 ks trakčných napájacích staníc a trakčných meniarní - PD"/>
        <s v="Dod. a montáž merania spotreby el. trakcie na výstupnej str. 38 ks"/>
        <s v="Dodávka a montáž merania spotreby na hraničných bodoch distribučnej sústavy ŽSR"/>
        <s v="Dodávka a montáž merania spotreby na hraničných bodoch distribučnej sústavy ŽSR - realizácia -- neobsahuje úpravu na trakčnom vedení"/>
        <s v="Vybudovanie identifikácie dopravcu trakčnej sústavy na EPZ"/>
        <s v="Rekonštrukcia kompenzačných zariadení v transformačných staniciach ŽSR - PD"/>
        <s v="Rekonštrukcia kompenzačných zariadení v transformačných staniciach ŽSR - realizácia"/>
        <s v="Zariadenie na preskúšanie presnosti merania a diagnostikovanie chýb merania"/>
        <s v="Projekty Programu zvyšovania energetickej efektívnosti ŽSR"/>
        <s v="SAP prechod na SAP HANA"/>
        <s v="Diagnostické vozidlo pre meranie geometrickej polohy koľaje"/>
        <s v="Diagnostické vozidlo defektoskopie koľajníc"/>
        <s v="Komunikačná infraštruktúra služieb telematiky ŽSR"/>
        <s v="Nákup HW"/>
        <s v="Implementácia TSI v podmienkach ŽSR"/>
        <s v="Nákup geodetickej techniky – vysokorýchlostný 3D skener na meranie priestorovej priechodnosti tunelov a železničnej infraštruktúry"/>
        <s v="Dodávka a montáž kompenzačného zariadenia jalovej dodávky napájacej linky vlastnej spotreby TNS Púchov"/>
        <s v="Výmena ističov DEON"/>
        <s v="OED Zálohový/archivačný HW"/>
        <s v="Karty do DWDM"/>
        <s v="Merací prístroj na meranie dátovej siete"/>
        <s v="Kritická infraštruktúra"/>
        <s v="Rozvoj požiadavky - Vývoj informačného systému SAP ECC"/>
        <s v="Nákup SW"/>
        <s v="Bezpečnostná politika"/>
        <s v="Rozvojové moduly OLTIS "/>
        <s v="ARIS"/>
        <s v="Realizácia rozvojvých požiadaviek ISI, PIS"/>
        <s v="Nákup historických koľajových vozidiel pre Želez. múzeum"/>
        <s v="Majetkoprávne vysporiadanie "/>
        <s v="Galanta - Sereď"/>
        <s v="Horná Štubňa - Dolná Štubňa - Vrútky"/>
        <s v="Leopoldov - Sereď"/>
        <s v="Michaľany (Slivník) - Čierna nad Tisou (mimo) + Kuzmice (Dispečerizácia trate)"/>
        <s v="Modernizácia IV. koridoru BA Vajnory - NZ - Štúrovo/Komárno - št. hr."/>
        <s v="Štúdia uskutočniteľnosti Košice - Čierna nad Tisou (99 km)"/>
        <s v="Štúdia uskutočniteľnosti Kysak - Plaveč, PL hr. (76km)"/>
        <s v="Štúdia uskutočniteľnosti Nové Zámky/Palárikovo - Zvolen (74 km)"/>
        <s v="Štúdia uskutočniteľnosti Žilina - Košice (239 km)"/>
        <s v="Uzol Bratislava - aktualizácia"/>
        <s v="Bratislava-Petržalka - AT"/>
        <s v="Bratislava - Kvetoslavov"/>
        <s v="Bratislava - Pezinok - Trnava"/>
        <s v="Bratislava - Senec"/>
        <s v="Galanta - Palárikovo fáza 1"/>
        <s v="Košice - Kysak + DOZZ,  ETCS"/>
        <s v="Košice - Slivník"/>
        <s v="Kvetoslavov - Dunajská Streda"/>
        <s v="Kysak - Prešov"/>
        <s v="Nové Zámky - Štúrovo"/>
        <s v="Nové Zámky (mimo) - Šurany - Nitra - Leopoldov (mimo)/Jelšovce (Dispečerizácia trate)"/>
        <s v="Palárikovo - Šurany"/>
        <s v="Prešov - Lipany"/>
        <s v="Senec - Galanta"/>
        <s v="Spišská Nová Ves - Margecany"/>
        <s v="Šurany - Levice"/>
        <s v="Vrútky - Liptovský Mikuláš"/>
        <s v="Ružomberok - Ľubochňa, sanácia skalného svahu nad železničnou traťou a telesom cesty III/2211"/>
        <s v="ŽSR, Diaľkové ovládanie zabezpečovacieho zariadenia v úseku trate Strážske - Prešov"/>
        <s v="ŽSR, Zväčšenie priepustnosti trate Bratislava-Rača - Leopoldov"/>
        <s v="OED - nový energetický dispečing ŽE"/>
        <s v="TIOP Bratislava, Železničná zastávka Bratislava Železná studienka a jej okolie – Revitalizácia"/>
        <s v="ŽST Šarišské Lúky - zriadenie EOV + kiosková TS "/>
        <s v="ŽST Kapušany pri Prešove - zriadenie EOV + kiosková TS"/>
        <s v="ŽST Čierne nad Topľou- zriadenie EOV "/>
        <s v="ŽST Hanušovce nad Topľou - zriadenie EOV"/>
        <s v="ŽST Nižný Hrabovec - zriadenie EOV "/>
        <s v="ŽST Trebišov - zriadenie EOV"/>
        <s v="KOŠICE – ŽILINA, rekonštrukcia systému antikoróznej ochrany OK mosta km 297,876 koľaj č.1, koľaj č.2 /Kraľovany - Ľubochňa/_x000a_"/>
        <s v="ŽST Turany KR prevádzkovej plochy a nástupišťa č. 1"/>
        <s v="Rekonštrukcia prístupovej komunikácie a spevnených plôch v obvode v ŽST Slanec"/>
        <s v="Výh. Slančík ŠRT - Výh. Hornád ŠRT, KRŽZ 3,023 km"/>
        <s v="Priority v obnove a rozvoji železničnej infraštruktúry UHP"/>
        <s v="Zdvojkoľajnenie trate Devínska Nová Ves – štátna hranica SK/AT(Marchegg) – predprojektová a projektová príprava”"/>
        <s v="ASSR - nové moduly"/>
        <s v="Nakup Cisco HW firewallov "/>
        <s v="Implementácia RPA"/>
        <s v="Obnova klimatizácií"/>
        <s v="Obnova komponenetov v DC"/>
        <s v="Obnova koncových zariadení"/>
        <s v="Obnova Tlačového systému"/>
        <s v="Postupná obnova zariadení PZS a EPS( požiarna signalizácia) v kontajneroch"/>
        <s v="Podpora a rozvoj aplikačno-integračného prostredia ŽSR"/>
        <s v="Riesenie videokonferencii po ukonceni Skype for Business + Interaktivne tabule a projektory pre zasadacky"/>
        <s v="Rozvoj prostredia Microsoft"/>
        <s v="Správa liniového majetku ŽSR"/>
        <s v="Zvýšenie výkonu datacentier ŽSR Trnavská, 2. časť"/>
        <s v="Zýšenie automatizácie plánovacích procesov"/>
        <s v="Aplikačné zmeny v KIS"/>
        <s v="Varín - Paludza EIA podľa nového zákona (EIA (SoH) + DSZ + DÚR)"/>
        <s v="Modernizácia uzal Bratislava Vetva JUH"/>
        <s v="ŽST Valaliky, kontajnerova trakčná meniareň"/>
        <s v="ŽST Barca, modernizácia zabezpečovacieho zariadenia"/>
        <s v="Nová dopravná koľaj v rámci TIOP Valaliky"/>
        <s v="Kontajnerova trakčná meiareň pre OR "/>
        <s v="kumulatívna položka pre mimoriadnosti"/>
        <s v="NŽST Michalovce, výpravná budova – komplexná rekonštrukcia objektu"/>
        <s v="Modernizácia koridoru Bratislava Vajnory - Nové Zámky - Štúrovo/Komárno"/>
        <s v="Výhybňa Konská pri Rajci"/>
        <s v="Sklené pri Handlovej – Handlová, rekonštrukcia Bralského tunela "/>
        <s v="Cisco ACI - výmena komponentov siete v datacentre"/>
        <s v="Riešenie antivírovej ochrany ŽSR"/>
        <s v="Pilot Chastia pre SM - schválená výnimka"/>
        <s v="Riešenie zálohovania a archivácie dát ŽSR"/>
        <s v="GTN"/>
        <s v="MOK - Bratislava Bazová 2 "/>
        <s v="Podávanie žiadostí o stavbu v OPD-prototyp"/>
        <s v="Technologický upgrade web ŽSR"/>
        <s v="Modernizácia sieťovej infraštruktúry mimo dátových centier ŽSR"/>
        <s v="implementácia bezpečnosti pre riadenie rizík."/>
        <s v="Výmena náhradných zdrojov 48V typu ELTECO za nové"/>
        <s v="Doplnenie HW MPLS a DWDM na úseku ZA - KE - ČnT"/>
        <s v="Konzultačné služby pre SAP/DVMS - to má byť tiež zúčtované na CPN"/>
        <s v="úpravu EDD na komunikáciu s ILTIS obdobne"/>
        <s v="Implementácia projektu TTR v SR "/>
        <s v="Implementácia projektu TENtec v SR"/>
        <s v="Modernizácia dátového centra Trnavská cesta 25"/>
        <s v="Flowmon - výmena HW za podporovaný výrobcom"/>
        <s v="MOK - Bratislava hl.st. - Bratislava hl. st. budova VOJ SM Holekova 6"/>
        <s v="MOK - Bratislava hl.st. - Bratislava hl. st. budova VOJ SM Šancova 5/C"/>
        <s v="MOK - Bratislava hl.st. - Bratislava hl. st. budova VOJ ORTT a O22O Pražská ul."/>
        <s v="WiFi outdoor AP BA Východné"/>
        <s v="Štruktúrovaná kabeláž  BA Východné"/>
        <s v="Štruktúrovaná kabeláž  BA Pražská"/>
        <s v="MOK Nové Zámky ATÚ - MDS Nové Zámky (Wolkerova)"/>
        <s v="MOK Palárikovo kontajner ŽT - Traťový obvod"/>
        <s v="MOK Šaľa kontajner ŽT - Traťový obvod"/>
        <s v="MOK Galanta ATÚ - Traťový obvod"/>
        <s v="Štruktúrovaná kabeláž v žst. Ružomberok - výpravná budova"/>
        <s v="Štruktúrovaná kabeláž v žst. Kráľová lehota- výpravná budova"/>
        <s v="MOK - Hronská Dúbrava ATÚ - Hronská Dúbrava žst."/>
        <s v="MOK - Hronská Dúbrava ATÚ - Hronská Dúbrava TNS"/>
        <s v="DOK Varín (Dubná Skala) - Banská Bystrica      "/>
        <s v="Optické prepojenie Budov PO  ATU Radlinského 2  - PO Radlinského 10,  VVUŽ"/>
        <s v="Vybudovanie archívneho datacentra"/>
        <s v="Rozvoj technológií GIS na ŽSR"/>
        <s v="Demontáž klimatizácií a výmena"/>
        <s v="dodanie a inštaláciu softvérovej platformy Infinity Hub "/>
        <s v="Riešenie archivácie dát IS  - HW a SW"/>
        <s v="MOK - žst. Banská Bystrica (ATÚ) - Banská Bystrica budova Atrakčného obvodu (TO)"/>
        <s v="Dátový sklad diagnostiky"/>
        <s v="Náhrada nadzemného vedenia v úseku Kraľovany - Párnica "/>
        <s v="Geodetický GNSS prijímač"/>
        <s v="KR Stavadlo č. 2 Vrútky nákladná stanica"/>
        <s v="Rozvoj aplikačno-integračného prostredia"/>
        <s v="Optimalizácia riešenia bezpečnostných incidentov"/>
        <s v="Nástroj na aktívnu ochrana proti DDos útokom "/>
        <s v="Nástroj na penetračné testovanie webových aplikácií"/>
        <s v="Bezpečnostný nástroj eliminovanie rizík kybernetickej bezpečnosti NDR na analýzuu sieťovej prevádzky na báze NDR"/>
        <s v="HW potrebný pre Bezpečnostný monitoring OT "/>
        <s v="Zavedenie metodiky BIA"/>
        <s v="ŽST Čierna nad Tisou, rekonštrukcia prijímacej budovy"/>
        <s v="Košice - Čierna nad Tisou, projektová dokumentácia"/>
        <s v="Meranie spotreby EOV napájaného z TV"/>
        <s v="ŽST Trenčín, KR budovy"/>
        <s v="ŽST Žilina - Architektonicko stavebný zámer"/>
        <s v="Rekonštrukcia vybraných výpravných budov a prevádzkových budov za účelom energetických úspor – Veľký Meder- výpravná budova"/>
        <s v="Energet.úspora, OSMTT, BA Petržalka, AB"/>
        <s v="Rekonštrukcia vybraných výpravných budov a prevádzkových budov za účelom energetických úspor – Nové Zámky – admin. budova EaE"/>
        <s v="Rekonštrukcia vybraných výpravných budov a prevádzkových budov za účelom energetických úspor – Fiľakovo - nová výpravná budova"/>
        <s v="Rekonštrukcia vybraných výpravných budov a prevádzkových budov za účelom energetických úspor – Levice - TO SMSÚ administratívna budova "/>
        <s v="Rekonštrukcia vybraných výpravných budov a prevádzkových budov za účelom energetických úspor – Levice - výpravná budova"/>
        <s v="Rekonštrukcia vybraných výpravných budov a prevádzkových budov za účelom energetických úspor – Plešivec - výpravná budova"/>
        <s v="Rekonštrukcia vybraných výpravných budov a prevádzkových budov za účelom energetických úspor – SMSÚ TO Mníšek nad Hnilcom"/>
        <s v="Rekonštrukcia vybraných výpravných budov a prevádzkových budov za účelom energetických úspor – Vyšné Hágy"/>
        <s v="KR optiky návest. za LED OR"/>
        <s v="PP Tatry-Š.PlesoTEŽ;KR priepust km25,053"/>
        <s v="Obstaranie identity management systém (IDM) "/>
        <s v="Digitalizácia agendy ľudských zdrojov "/>
        <s v="Integrácia hlasových služieb do VDS, EDD"/>
        <s v="Verejná interaktívna mapa "/>
        <s v="Rozvoj VDS Kontrola času vlakového výkonu rušňovodiča (PHZ 330 000,00 eur) (O410)"/>
        <s v="Simulátor"/>
        <s v="ŽST Prešov, výpravná budova - Komplexná rekonštrucia objektu, vypracovanie PD"/>
        <s v="Bratislava hl. stanica rekonštrukcia budovy ŽST"/>
        <s v="Bratislava hl. st., žilinské zhlavie - jednoduchá reprodukcia výhybiek"/>
        <s v="ŽST Nové Zámky, reprodukcia výhybiek č. 48, 49, 52, 53, 54 a 55"/>
        <s v="JR ŽST Tvrdošovce, k.č.1,2"/>
        <s v="JR ŽST Tvrdošovce-ŽST Palárikovo - prvky OZT"/>
        <s v="JR ŽST Palárikovo k. č.1,2, výh.č. 3,5, stred DKS, 21,22,24,25,26,27"/>
        <s v="ŽST Bratislava Nové Mesto - OKLK a OKLV koľají a výhybiek"/>
        <s v="Hlohovec - Alekšince rekonštrukčné práce na zlepšenie dynamiky jazdy"/>
        <s v="Odstránenie nedostatočnej šuntovej citlivosti KO v úseku Diviaky - Príbovce - Rakovo"/>
        <s v="ŽST Uľanka, vybudovanie nového NZE"/>
        <s v="ŽST Lučenec, ŽST Radvaň. (jednoduchá reprodukcia výhybiek)"/>
        <s v="ŽST Žilina, KR výhybiek 15, 20N, 21N a koľají č. 7b, 9a a 11a"/>
        <s v="ŽST Liptovský Hrádok, jednoduchá reprodukcia výhybiek 12, 13, 14, 15, 16, 17 a prípojných polí."/>
        <s v="Výhybňa Lučivná - doplnenie infraštruktúry "/>
        <s v="ŽST Štrba - jednoduchá reprodukcia výhybiek výhybiek."/>
        <s v="Komplexná rekonštrukcia napájania výstražných svetiel na PZZ typu AŽD 71 - OR "/>
        <s v="Spevnená plocha pre pätkové zdviháky na zdvíhanie a váženie dráhových vozidiel "/>
        <s v="ŽST Vrútky rekonštrukcia VB, nástupíšť a informačného systému pre cestujúcich“ - I. ETAPA - rekonštrukcia VB a nový  informačný systém pre cestujúcich (HAVIS)"/>
        <s v="ŽST Čierna nad Tisou, rekonštrukcia ČOV"/>
        <s v="Rekonštrukcia vybraných výpravných budov a prevádzkových budov za účelom energetických úspor – Studený Potok"/>
        <s v="Rekonštrukcia vybraných výpravných budov a prevádzkových budov za účelom energetických úspor – Matejovce pri Poprade"/>
        <s v="Rekonštrukcia vybraných výpravných budov a prevádzkových budov za účelom energetických úspor – Stará Ľubovňa - Výpravná budova žst."/>
        <s v="Rekonštrukcia vybraných výpravných budov a prevádzkových budov za účelom energetických úspor – SMSÚ TO Krompachy kancelárie a sklady TO"/>
        <s v="Rekonštrukcia vybraných výpravných budov a prevádzkových budov za účelom energetických úspor – Bratislava východ - adm. bud. ŽST,soc.prev.bud. St. II"/>
        <s v="Rekonštrukcia vybraných výpravných budov a prevádzkových budov za účelom energetických úspor – Štrbské Pleso"/>
        <s v="Rekonštrukcia vybraných výpravných budov a prevádzkových budov za účelom energetických úspor – Slovenské Nové Mesto - výpravná budova"/>
        <s v="Rekonštrukcia vybraných výpravných budov a prevádzkových budov za účelom energetických úspor – OTV Margecany"/>
        <s v="Rekonštrukcia vybraných výpravných budov a prevádzkových budov za účelom energetických úspor – Trnava - budovný obvod, sklad+kancelárie"/>
        <s v="ŽST Čierna nad Tisou - ochrana podzemných vôd, III. etapa"/>
        <s v="Komplexná rekonštrukcia ochrannej stavby, odolného úkrytu civilnej ochrany (BV-12), Bratislava hlavná stanica"/>
        <s v="Šahy - VB, rekonštrukcia vykurovania s vybudovaním novej kotolne"/>
        <s v="Vybudovanie kanalizačnej prípojky pre Administratívnu budovu v areáli TIP Žilina v k. ú. Teplička nad Váhom"/>
        <s v="ŽST Dolný Kubín - rekonštrukcia objektov stanice"/>
        <s v="Odstránenie kritických stavov kotolní - časť 4, OSM Košice"/>
        <s v="ŽST Poriadie, rekonštrukcia koľají a výhybiek"/>
        <s v="ŽST Bratislava hlavná stanica, transformačná stanica 22/0,42 kV, 50Hz a náhradný zdroj elektriny"/>
        <s v="Výh. Podrečany, zabezpečovacie zariadenie"/>
        <s v="Čadca (mimo) – Makov, rekonštrukcia vonkajšieho osvetlenia s diaľkovým ovládaním a diagnostikou svetelných zdrojov "/>
        <s v="ŽST Žilina – Teplička, protihlukové opatrenia – rekonštrukcia protihlukovej steny v mieste stožiara TV č.267"/>
        <s v="Zvýšenie bezpečnosti priecestí, TÚ Čadca – Makov, PZZ v km 4,506"/>
        <s v="Zvýšenie zabezpečenia priecestí na trati Žilina - Košice, PZZ v km 291,997 -Svošov"/>
        <s v="Dobrá výh.179,180,181,182"/>
        <s v="TM Spišská Nová Ves - PdM Vydrník KR vn linky 22kV č. 437"/>
        <s v="Rekonštrukcia priepustu v km 7,043 Michaľany – Palota št. hr"/>
        <s v="Rekonštrukcia priepustu v km 24,510,  trate Poprad Tatry - Štrbské Pleso TEŽ"/>
        <s v="Rekonštrukcia priepustu v km 5,860, trate Poprad Tatry – Podolínec"/>
        <s v="Rekonštrukcia priepustu v km 53,529 Čierna nad Tisou št.hr. – ŽST Košice"/>
        <s v="Rekonštrukcia priepustu v km 54,285 Čn/T št.hr.-Košice"/>
        <s v="Rekonštrukcia priepustu v km 30,125 tr. Plešivec-Muráň"/>
        <s v="Rekonštrukcia priepustu v km 15,542, trate Barca – ŽST Rožňava "/>
        <s v="Zvýšenie  zabezpečenia priecestí, TÚ ŽST Kysak – PPS. Štátna hranica (PKP) -nz. Orlov, PZZ v km 40,329                                         "/>
        <s v="Zriadenie zabezpečeného priechodu pre peších Košice - Žilina žkm 168,446"/>
        <s v="rezerva"/>
        <s v="KRHS 25"/>
        <s v="Elektrifikácia a zdvojkoľajnenie trate BA - Dunajská Streda - Komárno) – predprojektová a projektová príprava”"/>
        <s v="Energetická úspora OSM TT, BA Petržalka AB"/>
        <m/>
        <s v="Rekonštrukcia Ružbašského tunela na trati Podolínec-Plaveč - PD" u="1"/>
        <s v="TIOP Bratislava - Železná studienka" u="1"/>
        <s v="ŽST Čaňa, modernizácia zabezpečovacieho zariadenia" u="1"/>
        <s v="Zvýšenie zabezpečenia priecestí, TÚ 3104 Červená Skala, PZZ v km 35,060" u="1"/>
        <s v="Zvýšenie zabezpečenia priecestí, TÚ ŽST Kapušany prie Prešove – ŽST Bardejov, PZZ v km 30,441" u="1"/>
        <s v="ŽSR, dostavba zriaďovacej stanice Žilina-Teplička a nadväzujúcej železničnej infraštruktúry v uzle Žilina – Rekonštrukcia autobusovej stanice – Etapa C" u="1"/>
        <s v="KR nástupíšť v obvode OR TT,ZA,ZV,KE" u="1"/>
        <s v="Detailná funkčná špecifikácia 5G/FRMCS na železničnom koridore Brno (CZ) - Bratislava (SK)" u="1"/>
        <s v="Digitalizácia agendy ľudských zdrojov (bola predložená PNO s PHZ 289 000 €" u="1"/>
        <s v="ŽST Braca, modernizácia zabezpečovacieho zariadenia" u="1"/>
        <s v="Model líniových rizík na ŽSR" u="1"/>
        <s v="Rekonštrukcia vybraných výpravných budov a prevádzk. budov za účelom energet. úspor - PD - časť 27 - Bytča - Nemšová" u="1"/>
        <s v="ŽST Kriváň, Vypracovanie projektovej dokumentácie pre TS 22/0,42 kV" u="1"/>
        <s v="Štandardy železničných staníc - ŽST Komárno - rekonštrukcia staničnej budovy a prislúchajúcich objektov" u="1"/>
        <s v="Štandardy železničných staníc - ŽST Štúrovo - rekonštrukcia staničnej budovy a prislúchajúcich objektov" u="1"/>
        <s v="Energet.úspora, OSMTT,  N. Zámky, admin." u="1"/>
        <s v="Trakčná meniareň Valaliky" u="1"/>
        <s v="Rekonštrukcia káblov 6kV-UAB (úsek Bratislava, hl.st.-Kúty, š.hr.) " u="1"/>
        <s v="HW pre potreby TTR " u="1"/>
        <s v="DOZZ - Prešov - Strážske (2. etapa)" u="1"/>
        <s v="Modernizácia železničnej trate Žilina – Košice, úsek trate Poprad Tatry (mimo) – Krompachy, 1.etapa (Poprad – Spišská Nová Ves)" u="1"/>
        <s v="Komplexná rekonštrukcia miestností pre umiestnenie simulátorov" u="1"/>
        <s v="ŽST Krompachy, sanácia podchodu v km 144,163 trate Košice - Žilina                " u="1"/>
        <s v="DFŠ -návrh dizajnu implementacie sietovej infrastruktury DC ZSR" u="1"/>
        <s v="Zvýšenie stability násypového telesa trate ŠRT Maťovce – ŠRT Haniska pri Košiciach v km 40,960 – 41,200" u="1"/>
        <s v="Šaštín - Kúty, KRŽZ  koľ.č. 1" u="1"/>
        <s v="žst. Michalovce - komplexná rekonštrukcia" u="1"/>
        <s v="Dostavba archívu a rekonštrukcia" u="1"/>
        <s v="Výstavba terminálov integrovanej osobnej prepravy v košickom regióne (TIOP Trebišov) – realizácia" u="1"/>
        <s v="Žst. Lužianky, predĺženie nástupišťa pri koľaji č. 3 a obnova koľaje č. 5" u="1"/>
        <s v="zabezpečenie realizácie projektu priamych vlakov Kyjev - Haniska pri Košiciach" u="1"/>
        <s v="Ruskov TM, rekonštrukcia " u="1"/>
        <s v="Rekonštrukcia kotolne a kúrenia budovy Pri Plynárni, Košice, dielne meracieho vozňa GPK" u="1"/>
        <s v="Zvýšenie zabezpečenia priecestí, TÚ 3104 Zvolen nákl. st. Podbrezová, PZZ v km 35,060 - vypracovanie projektovej dokumentácie s realizáciou stavby" u="1"/>
        <s v="Prešov - Veľký Šariš km 17,313 - 22,220, koľaj č.1" u="1"/>
        <s v="Projektová príprava a IČ budovy pre POO" u="1"/>
        <s v="ŽST Sliač kúpele, výstavba novej prevádzkovej budovy" u="1"/>
        <s v="Energet. úspora, Levice SMSÚ TO adm.bud" u="1"/>
        <s v="Košice - Čierna nad Tisou, Budovy" u="1"/>
        <s v="Devínska Nová Ves – Bratislava Lamač, oprava koľajového lôžka koľaje č. 1 a 2, s výmenou koľajového roštu v k.č. 2" u="1"/>
        <s v="KR plynofikácie budovy ŽST Turňa n/Bodvou VB + TO" u="1"/>
        <s v="ŽSR, ŽST Dvory nad Žitavou, rekonštrukcia výhybiek č.  1,2,3,4,5,6, 7,8  " u="1"/>
        <s v="Komplexná rekonštrukcia mostného objektu v žkm 37,910 trate št. hr. (Marchegg) -Devínska Nová Ves, TÚ 2805, DÚ 02, št. hr. OBB Devínska Nová Ves" u="1"/>
        <s v="Riešenie zálohovania dát ŽSR" u="1"/>
        <s v="Modernizácia železničnej trate Žilina – Košice, úsek trate Liptovský Mikuláš – Poprad – Tatry (mimo)" u="1"/>
        <s v="Vymena komponentov Cisco HW mimo DC" u="1"/>
        <s v="DFŠ - návrh dizajnu implementacia sietovej infrastruktury Zeleznicnej energetiky do siete ZSR" u="1"/>
        <s v="ŽSR, Modernizácia železničnej trate Púchov - Žilina, pre traťovú rýchlosť do 160 km/hod. –  I. etapa (Púchov - Považská Teplá)- MPV + dodatok" u="1"/>
        <s v="Vypracovanie projektovej dokumentácie – KR železničného priecestia v ŽST Martin, žkm 305,230 (ul. Robotnícka) " u="1"/>
        <s v="Redesign procesu medzinárodného cestovného poriadku (TTR)" u="1"/>
        <s v="Energ.úspora, SMSÚ TO Mníšek nad Hnilcom" u="1"/>
        <s v="Veľký Horeš – Streda nad Bodrogom, RK koľ. č. 1,2" u="1"/>
        <s v="Rekonštrukcia vybraných výpravných budov a prevádzkových budov za účelom energetických úspor - projektová dokumentácia&quot;, Časť 1 - Žiar nad Hronom - Príbovce" u="1"/>
        <s v="ŽST Lužianky, predĺženie nástupišťa pri koľaji č. 3" u="1"/>
        <s v="ŽST Košice – rekonštrukcia nástupíšť č. 1, 2, 3 a KRŽZ koľ.č.11,9,8,7,6,5,3a,1" u="1"/>
        <s v="Postupná obnova zariadení EZS a EPS( požiarna signalizácia) v kontajneroch" u="1"/>
        <s v="Implementácia bezpečnosti pre riadenie rizík" u="1"/>
        <s v="ŽST Maťovce, predĺženie koľaje a KR výhybiek s úpravou ŽZ, zab. zar. S TV&quot;" u="1"/>
        <s v="Nákup Cisco HW Firewall" u="1"/>
        <s v="DOZZ - Prešov - Strážske, I.etapa (tzv. cielené investície ŽSR)" u="1"/>
        <s v="DFŠ na stanovenie metodiky BIA" u="1"/>
        <s v="Kontajnerova trakčná meiareň pre OR Žilina" u="1"/>
        <s v="Rek. vybr. VB a PB, energ. úspory, časť 23- Tatranská Lomnica  " u="1"/>
        <s v="Zvýšenie priepustnosti trate BA – DS – KN, EIA + PD" u="1"/>
        <s v="dodanie a inštalácia softvérovej platformy Infinity Hub" u="1"/>
        <s v="dodanie a inštaláciu softvérovej platformy Infinity Hub" u="1"/>
        <s v="Rekonštrukcia priepustu v km 25,053, trate Poprad Tatry - Štrbské Pleso TEŽ" u="1"/>
        <s v="DFŠ - navrh dizajnu transportnej sietovej infrastruktury ZSR" u="1"/>
        <s v="Energet.úspora, OSMTT, Veľký Meder VB" u="1"/>
        <s v="ŽST Trenčín - Architektonicko stavebný zámer, projektová príprava a real. " u="1"/>
        <s v="Štúdie realizovateľnosti pre potreby projektov OPII, OPSK" u="1"/>
        <s v="ŽST Košice, KR komerčného obvodu" u="1"/>
        <s v="Výh. Slivník rekonštrukcia výh. č. 1 - č. 10 - projektová dokumentácia" u="1"/>
        <s v="Bratislava ÚNS-Petržalka, komplexná rekonštrukcia DŽM " u="1"/>
        <s v="Uzol ZA-dostavba stanice ZA, výkup nehnuteľností" u="1"/>
        <s v="Vybudovanie kanalizačnej prípojky TIP Žilina " u="1"/>
        <s v="ŽST Spišská Nová Ves, KR výhybiek č.7,8,9,10,17,18,20" u="1"/>
        <s v="Komplexná rekonštrukcia  DKS  č. 13 – 16 v ŽST Ľubochňa" u="1"/>
        <s v="ŽSR, Elektrifikácia trate Bánovce nad Ondavou – Humenné" u="1"/>
        <s v="Energet.úspora, Vyšné Hágy" u="1"/>
        <s v="Energet. úspora, Fiľakovo - nová VB" u="1"/>
        <s v="valorizácia" u="1"/>
        <s v="Implementácia SW pre procesy tepla a vody" u="1"/>
        <s v="Kysak, rekonštrukcia predstaničného priestoru " u="1"/>
        <s v="Dodávka meracích a prenosových zariadení na HKV" u="1"/>
        <s v="Energet.úspora - Plešivec - Výpravná bud" u="1"/>
        <s v="ŽSR, Modernizácia koridoru, štátna hranica ČR/SR - Čadca - Krásno nad Kysucou(mimo),železničná trať“, 3.etapa" u="1"/>
        <s v="SW a HW pre archiváciu dát v datacentrách etapa 1" u="1"/>
        <s v="Obstaranie identity management systém (IDM) (bola predložená PNO s PHZ 297 500 €);" u="1"/>
        <s v="Energet. úspora Levice-výpravna budova" u="1"/>
        <s v="ŽST ČNT, rekonštrukcia PB" u="1"/>
      </sharedItems>
    </cacheField>
    <cacheField name="Trať" numFmtId="0">
      <sharedItems containsBlank="1" containsMixedTypes="1" containsNumber="1" containsInteger="1" minValue="130" maxValue="190"/>
    </cacheField>
    <cacheField name="Poradie" numFmtId="0">
      <sharedItems containsBlank="1" containsMixedTypes="1" containsNumber="1" containsInteger="1" minValue="2" maxValue="40"/>
    </cacheField>
    <cacheField name="Typ projektu podľa priorizácie" numFmtId="0">
      <sharedItems containsBlank="1"/>
    </cacheField>
    <cacheField name="BCR" numFmtId="0">
      <sharedItems containsBlank="1" containsMixedTypes="1" containsNumber="1" minValue="0" maxValue="10.8"/>
    </cacheField>
    <cacheField name="Kategória" numFmtId="0">
      <sharedItems containsBlank="1"/>
    </cacheField>
    <cacheField name="Spoločnosť" numFmtId="0">
      <sharedItems containsBlank="1"/>
    </cacheField>
    <cacheField name="Fáza" numFmtId="0">
      <sharedItems containsBlank="1" count="8">
        <s v="Výstavba"/>
        <s v="MPV"/>
        <s v="Príprava bez MPV"/>
        <s v="-"/>
        <s v="výstavba "/>
        <s v="Náklady technologickej časti diela"/>
        <m/>
        <s v="Príprava"/>
      </sharedItems>
    </cacheField>
    <cacheField name="Zazmluvnený projekt" numFmtId="0">
      <sharedItems containsBlank="1" count="4">
        <s v="áno"/>
        <m/>
        <s v="-"/>
        <s v="nie"/>
      </sharedItems>
    </cacheField>
    <cacheField name="Dĺžka trate_x000a_ riešeného projektu - údaje ŽSR [km]" numFmtId="0">
      <sharedItems containsBlank="1" containsMixedTypes="1" containsNumber="1" minValue="0" maxValue="329.37400000000002"/>
    </cacheField>
    <cacheField name="Rok" numFmtId="0">
      <sharedItems containsBlank="1" containsMixedTypes="1" containsNumber="1" containsInteger="1" minValue="2023" maxValue="2033" count="13">
        <n v="2029"/>
        <n v="2023"/>
        <n v="2024"/>
        <s v="do 2022"/>
        <n v="2025"/>
        <n v="2026"/>
        <n v="2027"/>
        <n v="2028"/>
        <n v="2030"/>
        <n v="2031"/>
        <n v="2032"/>
        <n v="2033"/>
        <m/>
      </sharedItems>
    </cacheField>
    <cacheField name="Zdroj financovania" numFmtId="0">
      <sharedItems containsBlank="1" count="43">
        <s v="Vlastné zdroje"/>
        <s v="ŠR (NN) OPII"/>
        <s v="Vlastné zdroje/Iné"/>
        <s v="EU"/>
        <s v="Sp. EU"/>
        <s v="ŠR"/>
        <s v="Sp. z VZ"/>
        <s v="ŠR (NN) CEF"/>
        <s v="Sp. CEF"/>
        <s v="CEF"/>
        <s v="ŠR (NN) CEF doč. úhrada"/>
        <s v="CEF zo zálohy"/>
        <s v="CEF dočasné krytie"/>
        <s v="EU - PSK "/>
        <s v="Sp. PSK"/>
        <s v="ŠR (NN) PSK"/>
        <s v="nekryté"/>
        <s v="ŠR (NN)"/>
        <s v="EU - PSK"/>
        <s v="EU - PSK ERDF (179)"/>
        <s v="Sp. PSK  ERDF (179)"/>
        <s v="ŠR (NN) RRF"/>
        <s v="RRF"/>
        <s v="EU - PSK cieľ 2"/>
        <s v="Sp. PSK  cieľ 2"/>
        <s v="SIH"/>
        <s v="ŠR podp. obrany"/>
        <s v="úver (unicredit-úrok)"/>
        <s v="Vlastné zdroje "/>
        <m/>
        <s v="CEF " u="1"/>
        <s v="sp. PSK  " u="1"/>
        <s v="ŠR (NN) OPII Valorizácia" u="1"/>
        <s v="EU-PSK" u="1"/>
        <s v="EU PSK  ERDF (179)" u="1"/>
        <s v="EU -PSK" u="1"/>
        <s v="EU " u="1"/>
        <s v="ŠR " u="1"/>
        <s v="ŠR/CEF" u="1"/>
        <s v="ŠR (K)" u="1"/>
        <s v="ŠR (NN) CEF Valorizácia" u="1"/>
        <s v="úver" u="1"/>
        <s v="ŠR (NN) CEF doč. uhrada" u="1"/>
      </sharedItems>
    </cacheField>
    <cacheField name="Náklady" numFmtId="0">
      <sharedItems containsString="0" containsBlank="1" containsNumber="1" minValue="-3185351.6100000003" maxValue="196166168.55000004"/>
    </cacheField>
    <cacheField name="EU členenie/pozn." numFmtId="0">
      <sharedItems containsBlank="1"/>
    </cacheField>
    <cacheField name="V harmonograme" numFmtId="0">
      <sharedItems containsBlank="1"/>
    </cacheField>
    <cacheField name="Stupeň prípravy" numFmtId="0">
      <sharedItems containsBlank="1"/>
    </cacheField>
    <cacheField name="Použitie refundov KT" numFmtId="0">
      <sharedItems containsBlank="1" containsMixedTypes="1" containsNumber="1" containsInteger="1" minValue="601" maxValue="601"/>
    </cacheField>
    <cacheField name="ID" numFmtId="0">
      <sharedItems containsString="0" containsBlank="1" containsNumber="1" containsInteger="1" minValue="2" maxValue="27"/>
    </cacheField>
    <cacheField name="Priority" numFmtId="0">
      <sharedItems containsBlank="1" containsMixedTypes="1" containsNumber="1" containsInteger="1" minValue="1" maxValue="3"/>
    </cacheField>
    <cacheField name="Fáza2" numFmtId="0">
      <sharedItems containsBlank="1" containsMixedTypes="1" containsNumber="1" minValue="2028" maxValue="7705882.3529411741"/>
    </cacheField>
    <cacheField name="Počet" numFmtId="0">
      <sharedItems containsBlank="1" containsMixedTypes="1" containsNumber="1" containsInteger="1" minValue="1" maxValue="1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ktišová, Michaela" refreshedDate="45821.597659837964" createdVersion="6" refreshedVersion="6" minRefreshableVersion="3" recordCount="1934">
  <cacheSource type="worksheet">
    <worksheetSource ref="A1:V1048576" sheet="zdrojové dáta"/>
  </cacheSource>
  <cacheFields count="22">
    <cacheField name="id3" numFmtId="0">
      <sharedItems containsBlank="1"/>
    </cacheField>
    <cacheField name="Kapitola" numFmtId="0">
      <sharedItems containsBlank="1"/>
    </cacheField>
    <cacheField name="Priorita" numFmtId="0">
      <sharedItems containsBlank="1" containsMixedTypes="1" containsNumber="1" containsInteger="1" minValue="0" maxValue="2"/>
    </cacheField>
    <cacheField name="Oblasť" numFmtId="0">
      <sharedItems containsBlank="1"/>
    </cacheField>
    <cacheField name="Číslo IA" numFmtId="0">
      <sharedItems containsBlank="1"/>
    </cacheField>
    <cacheField name="ID projektu" numFmtId="0">
      <sharedItems containsBlank="1" containsMixedTypes="1" containsNumber="1" containsInteger="1" minValue="0" maxValue="0"/>
    </cacheField>
    <cacheField name="Názov stavby / projektu" numFmtId="0">
      <sharedItems containsBlank="1" count="676">
        <s v="ŽST Vajnory, rekonštrukcia a plynofikácia"/>
        <s v="ŽSR, Modernizácia železničnej trate Púchov - Žilina, pre traťovú rýchlosť do 160 km/hod. –  I. etapa (Púchov - Považská Teplá)"/>
        <s v="Žilina-Teplič., zriaď. st.2.stav.2.etapa"/>
        <s v="Modernizácia železničnej trate Žilina – Košice, úsek  trate Liptovský Mikuláš – Poprad Tatry (mimo) PD"/>
        <s v="Modernizácia železničnej trate Žilina – Košice, úsek Liptovský Mikuláš – Poprad Tatry (mimo), 1.etapa (Poprad - Lučivná)"/>
        <s v="Modernizácia železničnej trate Žilina – Košice, úsek  trate Liptovský Mikuláš – Poprad Tatry (mimo) 5. etapa, úsek Paludza - Liptovský Hrádok "/>
        <s v="Modernizácia železničnej trate Žilina – Košice, úsek trate Poprad Tatry (mimo) – Krompachy, 1.etapa A1 (Poprad – Spišská Nová Ves), projektová príprava a real. (I. etapa + DOZZ, ETCS)"/>
        <s v="Modernizácia železničnej trate Žilina – Košice, úsek trate Poprad Tatry (mimo) – Krompachy, 1.etapa A2 (Poprad – Spišská Nová Ves), projektová príprava a real. (I. etapa + DOZZ, ETCS)"/>
        <s v="Modernizácia žel. trate Žilina - Košice, úsek trate Krompachy (mimo) - Kysak, projektová príprava a real + DOZZ, ECTS"/>
        <s v="Modernizácia žel. trate Žilina - Košice, úsek Kysak (mimo) - Košice, projektová príprava a real."/>
        <s v="Lúky pod Makytou-št.hr. ČR, KR TV"/>
        <s v="Terminál inter. prepravy Leopoldov"/>
        <s v="Modernizácia železničného úseku Čadca - Svrčinovec - št. hranica ČR/SR "/>
        <s v="ŽSR, Modernizácia koridoru, štátna hranica ČR/SR - Čadca - Krásno nad Kysucou (mimo), železničná trať (1. a 2. etapa)"/>
        <s v="KR železničného mosta v km 7,892 trate Bratislava Nové Mesto-Dunajská Streda"/>
        <s v="Bratislava ÚNS-Petržalka, komplexná rekonštrukcia DŽM"/>
        <s v="Pial - Beša, sanácia zemného telesa"/>
        <s v="Rekonštrukcie zariadení EPS v sieti ŽSR"/>
        <s v="ŽSR, dostavba zriaďovacej stanice Žilina Teplička a nadväzujúcej železničnej infraštruktúry v uzle Žilina - projektová dokumentácia DSP, DRS a DVZ a real."/>
        <s v="ŽST Barca, modernizácia výhybiek č. 1-20"/>
        <s v="Náhrada telemechanizačného zariadenia duplexného TZD-751 v diaľkovo ovládaných dopravniach OR Košice "/>
        <s v="Náhrada nadzemného vedenia v úseku Humenné - Medzilaborce "/>
        <s v="Zastávka Nové Košariská – záchytné parkovisko pre IAD , projektová dokumentácia (DÚR, DSPRS) a real."/>
        <s v="Haniska pri Košiciach - Moldava nad Bodvou, elektrifikácia"/>
        <s v="Pomodernizačné úpravy Nové Mesto nad Váhom - Púchov - Žilina "/>
        <s v="Rekonštrukcia zastávok na trati TEŽ - Nový Smokovec, Dolný Smokovec, Popradské Pleso"/>
        <s v="Maťovce ŽST, KR výpravnej budovy NR"/>
        <s v="ŽSR, Rekonštrukcia zabezpečovacieho zariadenia a doplnenie diaľkového ovládania pre dispečerizáciu trate Maťovce ŠRT-Haniska pri Košiciach ŠRT"/>
        <s v="Prievidza - Jelšovce"/>
        <s v="ŽSR, Rekonštrukcia zabezpečovacieho zariadenia a doplnenie diaľkového ovládania pre dispečerizáciu trate Stakčín-Humenné-PD"/>
        <s v="ŽSR, Rekonštrukcia zabezpečovacieho zariadenia a doplnenie diaľkového ovládania pre dispečerizáciu trate Medzilaborce-Bánovce nad Ondavou-PD"/>
        <s v="ŽSR, Rekonštrukcia zabezpečovacieho zariadenia a doplnenie diaľkového ovládania pre dispečerizáciu trate Maťovce-Bánovce nad Ondavou-PD"/>
        <s v="ŽSR, Rekonštrukcia zabezpečovacieho zariadenia a doplnenie diaľkového ovládania pre dispečerizáciu trate Nálepkovo-Červená Skala"/>
        <s v="ŽSR, Rekonštrukcia zabezpečovacieho zariadenia a doplnenie diaľkového ovládania pre dispečerizáciu trate Leopoldov-Šurany"/>
        <s v="ŽSR, Elektrifikácia trate Bánovce nad Ondavou – Humenné, projektová dokumentácia pre stupeň DUR, DSP a DRS a real."/>
        <s v="Dispečerizácia trate Bánovce nad Ondavou – Humenné"/>
        <s v="ŽST Trnovec nad Váhom – ŽST Tvrdošovce, modernizácia koľaje č. 1 a č. 2"/>
        <s v="ŽST Nové Zámky – ŽST Palárikovo, modernizácia koľaje č. 1 a č. 2"/>
        <s v="ŽST Dvory nad Žitavou, modernizácia výhybiek č. 14 - 20"/>
        <s v="ŽST Lamač, rekonštrukcia výhybiek č. 9, 10, 11 až 14,"/>
        <s v="ŽSR, rekonštrukcia výhybiek č. 1 a 2 v ŽST Veľké Uherce"/>
        <s v="Železničný zárez pri Poriadí, IGP - orientačná etapa“  na trati Nové Mesto nad Váhom - Vrbovce - št. hr. ČR, na úseku trate v  záreze od km 31,625 – po km 32,050 („Poriadsky zárez“) - prieskum a monitoring"/>
        <s v="ŽST, výstavba novej žel. zastávky Handlová zastávka a súvisiacej infraštruktúry "/>
        <s v="Ruskov TM, rekonštrukcia"/>
        <s v="ŽST  Hronský Beňadik - z. Tekovská Breznica - ŽST Nová Baňa, rekonštrukcia dopravnej cesty"/>
        <s v="ŽST Fiľakovo – Výh. Holiša, modernizácia železničného zvršku a železničného spodku"/>
        <s v="Komplexná rekonštrukcia KO s koľajovým prijímačom WSSB"/>
        <s v="Výstavba automatického informačného zariadenia pre cestujúcu verejnosť na TEŽ vrátane optickej kabelizácie"/>
        <s v="Spádoviskový riadiaci systém Čierna nad Tisou ŠRT"/>
        <s v="Náhrada nadzemného vedenia v úseku Šurany - Prievidza - Horná Štubňa"/>
        <s v="Rekonštrukcia ESTW  AŽD-Siemens v ŽST Bratislava - Petržalka"/>
        <s v="TNS Nové Zámky vybudovanie filtračno-kompenzačné zariadenie a KR rozvodne 27 kV,"/>
        <s v="Komplexná rekonštrukcia SZZ v ŽST Jesenské, St1"/>
        <s v="Zastávka Martin, Fatra (projektová príprava a real.)"/>
        <s v="Zriadenie zabezpečeného priechodu pre peších Čierna nad Tisou - Košice žkm 43,640"/>
        <s v="Zriadenie zabezpečeného priecestia Červená Skala - Banská Bystrica žkm 15,620"/>
        <s v="Zriadenie zabezpečeného priecestia Snina - Stakčín žkm 26,328 (PZZ)"/>
        <s v="Zriadenie zabezpečeného priecestia Maťovce - Bánovce nad Ondavou žkm 15,170"/>
        <s v="Výhybňa Slivník, modernizácia výhybiek č. 1 - 10"/>
        <s v="ŽST Maťovce, predĺženie koľaje a KR výhybiek s úpravou ŽZ, zab. zar. s TV"/>
        <s v="ŽSR, Terminály integrovanej osobnej prepravy v Bratislave, úsek Devínska Nová Ves – Bratislava hlavná stanica – Podunajské Biskupice, TIOP Lamačská Brána_x000a_"/>
        <s v="ŽSR, Terminály integrovanej osobnej prepravy v Bratislave, úsek Devínska Nová Ves – Bratislava hlavná stanica – Podunajské Biskupice, TIOP č.6 Bratislava – Ružinov _x000a__x000a_časť TIOP Ružinov – odbočka a zastávka"/>
        <s v="ŽSR, Terminály integrovanej osobnej prepravy v Bratislave, úsek Devínska Nová Ves – Bratislava hlavná stanica – Podunajské Biskupice, TIOP Vrakuňa_x000a_"/>
        <s v="Terminál integrovanej osobnej prepravy Trebišov, realizácia"/>
        <s v="Štandardy železničných tratí a stavieb - OR Trnava - ŽST Nové Zámky, rekonštrukcia VB a prislúchajúcich objektov  "/>
        <s v="Štandardy železničných tratí a stavieb - OR Trnava - ŽST Bratislava hlavná stanica, rekonštrukcia VB a prislúchajúcich objektov"/>
        <s v="Štandardy železničných tratí a stavieb - OR Zvolen - ŽST Zvolen, rekonštrukcia PB"/>
        <s v="Rekonštrukcia objektu VB v ŽST Ružomberok"/>
        <s v="ŽST Košice – rekonštrukcia nástupíšť č. 1, 2, 3 a KRŽZ koľ. č. 11, 9, 8, 7, 6, 5, 3a, 1"/>
        <s v="Priecestie v km 7,215 Ivánska cesta Bratislava, rozšírenie o chodník pre chodcov"/>
        <s v="Elektrické predkurovacie zariadenia (EPZ) vo vybraných ŽST"/>
        <s v="Vybudovanie stojanov pre napätie 400 V pre DMJ r. 861 vo vybraných ŽST"/>
        <s v="Výmena PZZ, SZZ a doplnenie AH 2000 na úseku Nemšová - Horné Srnie"/>
        <s v="OR Košice - KR nástupíšť v rámci štandardizácie žel.staníc (Čierna nad Tisou, Michaľany, Vranov nad Topľou)"/>
        <s v="Terminál intermodálnej prepravy Lužianky_x000a_UČS 03 TIP Lužianky – Kontajnerové prekladisko"/>
        <s v="Zrušenie podchodu pre cestujúcich v zast. Drienovec v žkm 31,310 trate Barca-Rožňava"/>
        <s v="TNS Kozárovce - Komplexná rekonštrukcia rozvodne 110 kV"/>
        <s v="ŽST Kriváň, Vypracovanie projektovej dokumentácie pre TS 22/0,42 kV a real."/>
        <s v="ŽST Slanec, komplexná rekonštrukcia trakčného vedenia"/>
        <s v="Rekonštrukcia ozubnice Štrba – Štrbské Pleso"/>
        <s v="ŽST Čierna nad Tisou, rekonštrukcia vodovodu (pitný, úžitkový) a kanalizácie"/>
        <s v="ŽST Maťovce, rekonštrukcia ČOV"/>
        <s v="Veľký Horeš – Streda nad Bodrogom, rekonštrukcia  koľaje č. 1, 2"/>
        <s v="Zvolen - Podbrezová - Brezno , rekonštrukcia zárubných múrov"/>
        <s v="ŽST Krompachy, modernizácia výhybiek č. 23 - 30"/>
        <s v="Zvolen, budova OR, rekonštrukcia elektroinštalácie"/>
        <s v="ŽST Sliač kúpele, rekonštrukcia výpravnej budovy"/>
        <s v="ŽST Košice, KR výškovej budovy"/>
        <s v="ŽST Trebišov, rekonštrukcia 1. nástupištia  "/>
        <s v="ŽST Kežmarok, KR strechy a bleskozvodu"/>
        <s v="Rekonštrukcia ŽZ Fiľakovo - št.hr.SR/MR, km 134,546-145,442,dl.11,106km"/>
        <s v="Prístrešky pre cestujúcich na železničných zastávkach"/>
        <s v="Drážovce, Vojenská železničná rampa"/>
        <s v="Hul – Úľany, sanácia zemného telesa v km 34,850 – 35,050"/>
        <s v="Rekonštrukcia mostov (spodné stavby) v úseku Tisovec-Pohronská Polhora"/>
        <s v="ŽST Levice, OV + SZZ, DOZZ ŽST Veľké Kozmálovce (Komplexná rekonštrukcia výhybiek Levice a DOZZ Kalná n. H. (mimo)-Kozárovce (mimo))"/>
        <s v="Rekonštrukcia Štubnianskeho tunela na trati H. Štubňa - Handlová"/>
        <s v="Rekonštrukcia Ružbašského tunela na trati Podolínec-Plaveč "/>
        <s v="Kysak - Plaveč št.hr.,km 66,730-66,834,sanácia žel.spodku"/>
        <s v="Strážske - Prešov,km 38,490-38,520, sanácia žel.spodku"/>
        <s v="Margecany - Č.Skala,km 22,640-23,274, KRŽZ dl.634m"/>
        <s v="Michaľany - št.hr.PKP,km 21,880-30,400, KRŽZ dl.8,520km"/>
        <s v="ŽST Michaľany, v.č.39,40,44,45"/>
        <s v="Maťovce,v.č.2š,6š,8š,9š,10š,21š a koľ.č.2"/>
        <s v="ŽST Pribeník, KR výhybiek č.14 – 20"/>
        <s v="ČNT, NR , KR výh.č.891,892,893,873"/>
        <s v="Čierna nad Tisou ŠRT, rekonštrukcia koľají č. 602š, 603š a výhybiek v týchto koľajach"/>
        <s v="ČNT, KR výhybiek č. 145š-147š, 150š-152š,154š-159š,161š, 162š - 14 výhybiek"/>
        <s v="ŽST Kraľovany – ŽST Ľubochňa, rekonštrukcia koľají č. 1, 2"/>
        <s v="Vybudovanie kanalizačných prípojok v obvode OR Žilina"/>
        <s v="ŽST Trenčín, rekonštrukcia strechy Admin. budovy v parku"/>
        <s v="Rekonštrukcia strechy ŽST Nemšová Traťový obvod"/>
        <s v="ŽST Kraľovany, rekonštrukcia EOV výh.č.1-33,101 (34 v.j.)"/>
        <s v="Devínska Nová Ves- Bratislava Lamač, KRŽZ koľ.č.1,2 v dĺžke 13,5 km"/>
        <s v="ŽST Šurany rekonštrukcia dopravnej cesty"/>
        <s v="KR priecestí v obvode OR TT,ZA,ZV,KE"/>
        <s v="Most v km 23, 896 na trati Lužianky-Leopoldov posúdenie variantného riešenia prestavby objektu "/>
        <s v="Modernizácia bratislavského tunela č. 2, ŽST Bratislava hl. stanica"/>
        <s v="ŽST Sládkovičovo, rekonštrukcia nástupíšť"/>
        <s v="ŽSR, ŽST Dvory nad Žitavou, rekonštrukcia výhybiek č.  1,2,3,4,5,6, 7,8"/>
        <s v="ŽST Bajč, rekonštrukcia koľaje č.3"/>
        <s v="ŽST Hurbanovo, rekonštrukcia koľ.č.2 a 3"/>
        <s v="Rusovce – št. hranica MÁV, rekonštrukcia koľ. č. 1"/>
        <s v="ŽST Rusovce, rekonštrukcia dopravnej cesty"/>
        <s v="ŽST Gbelce, rekonštrukcia výhybiek.č. 1-9 a_x000a_č. 12-20 "/>
        <s v="Leopoldov - Lužianky, úprava traťového úseku"/>
        <s v="Interaktívne elektronické zobrazovacie jednotky pre cestujúcu verejnosť"/>
        <s v="ŽST Kúty, rekonštrukcia útulku SMSÚ ŽTS TO"/>
        <s v="ŽST Nitra, komplexná rekonštrukcia výpravnej budovy a priľahlých objektov"/>
        <s v="Bratislava, Námestie Franza Liszta, rekonštrukcia objektu BO a TO  "/>
        <s v="Dokončenie stavby ŽST Bratislava východ, stavadlo 5 - rekonštrukcia"/>
        <s v="Bratislava Nové Mesto, rekonštrukcia staničnej budovy a prislúchajúcich objektov, vrátane IS"/>
        <s v="Lisková - Ružomberok - Ľubochňa, rekonštrukcia DK a TK"/>
        <s v="ŽST Šaľa - Preloženie dopravnej kancelárie do prevádzkovej budovy"/>
        <s v="Výstavba nakladacích a vykladacích priestorov a prístupových ciest k týmto priestorom v železničných staniciach Sása Pliešovce, Dobrá Niva, Kamenica nad Cirochou. ŽST Dobrá Niva"/>
        <s v="Výstavba nakladacích a vykladacích priestorov a prístupových ciest k týmto priestorom v železničných staniciach Sása Pliešovce, Dobrá Niva, Kamenica nad Cirochou. ŽST Kamenica nad Cirochou"/>
        <s v="Boleráz - Smolenice, modernizácia železničného zvršku, koľaje č. 1"/>
        <s v="Komplexná rekonštrukcia ŽI vybraných úsekov trate  Trnava - Kúty, Šelpice – Boleráz"/>
        <s v="Šaštín - Kúty, modernizácia železničného zvršku koľaje č. 1"/>
        <s v="Rekonštrukcia výhybiek žst. Zvolen, os.st. II.etapa"/>
        <s v="Gáň – Sereď, rekonštrukcia koľaje. č. 1"/>
        <s v="Zlatno - Kokava nad Rimavicou - Utekáč, KRŽZ "/>
        <s v="Bratislava - Nové Mesto – Bratislava ÚNS, KRŽZ koľ. č. 1, 2"/>
        <s v="ÚNS – Petržalka (mimo DŽM), rekonštrukcia koľají č. 1, 2"/>
        <s v="Rekonštrukcia ŽZ Lučenec - št.hr.SR/MR, km 100,728-105,506,dl.11,116km"/>
        <s v="ŽST Tatranská Lomnica , rekonštrukcia budovy a nástupíšť"/>
        <s v="Stabilizácia a retrofit trakčných podpier SEE Žilina "/>
        <s v="ŽST Čadca, rekonštrukcia VB a AB"/>
        <s v="ŽST Zbehy predĺženie koľaje č. 1 a č. 3"/>
        <s v="ŽST Hlohovec, predĺženie užitočných dĺžok koľají č. 2 a č. 4"/>
        <s v="ŽSR, dopravný uzol Bratislava - štúdia realizovateľnosti"/>
        <s v="Modernizácia železničnej trate Bratislava hl. st.– Lamač – Devínska Nová Ves – štátna hranica SK/AT“ - EIA-západ"/>
        <s v="Uzol Bratislava (západ) fáza 1"/>
        <s v="Uzol Bratislava (východ) fáza 1"/>
        <s v="KR mosta Košice - Žilina km 302,191 (Šútovo) "/>
        <s v="NŽST Tornaľa - vybudovanie EOV"/>
        <s v="ŽST Hliník nad Hronom – vybudovanie EOV"/>
        <s v="Výhybňa Štrkovec - vybudovanie EOV"/>
        <s v="ŽST Štúrovo, KR ostrovných nástupíšť"/>
        <s v="Rekonštrukcia žel. priecestia v ŽST Bratislava Vajnory, žkm  64,889"/>
        <s v="Rekonštrukcia žel. priecestia v úseku trate  Hlohovec - Leopoldov, žkm 27,077"/>
        <s v="Rekonštrukcia žel.priecestia v ŽST Šaľa, žkm 114,666"/>
        <s v="ŽST Stará Turá, KR koľají č. 1,2 a 3 a rekonštrukcia nástupíšť"/>
        <s v="ŽST Lužianky, predĺženie nástupišťa pri koľaji č. 3, 5"/>
        <s v="Rekonštrukcia výmenníkovej stanice v budove ATU Žilina - PD+realizácia"/>
        <s v="ŽST Trenčianska Teplá, KR vnútorných priestorov VB - realizácia"/>
        <s v="ŽST Margecany - komplexná rekonštrukcia VO + TS"/>
        <s v="ŽST Čierna nad Tisou - diaľkové riadenie trafostaníc"/>
        <s v="ŽST Margecany, tunelový obvod - komplexná rekonštrukcia budovy+plynofikácia"/>
        <s v="ŽST Michaľany, KR objektov areálu MDS+BO"/>
        <s v="Nižná Myšľa - Ruskov, modernizácia koľaje č. 2"/>
        <s v="Barca, OV č.21 - 34"/>
        <s v="Prešov - Veľký Šariš km 17,313 (zv č.1 PO) - 22,220, koľaj č.1"/>
        <s v="ŽST Košice, obnova výhybiek č.176,178ab,186ab,188ab,194,197,198,197XA,198XA,182,185,187,199"/>
        <s v="ŽST Kysak, obnova výhybiek č. 23,25ab,27,29,30ab,31,32,33,34"/>
        <s v="Margecany - Červená Skala, modernizácia železničného zvršku"/>
        <s v="Spišské Vlachy - staničné zabezpečovacie zariadenie"/>
        <s v="Komplexná rekonštrukcia PZZ typu VÚD a ZSSR - OR Košice"/>
        <s v="Komplexná rekonštrukcia PZZ typu VÚD a ZSSR - OR Zvolen"/>
        <s v="Komplexná rekonštrukcia PZZ typu VÚD a ZSSR - OR Žilina"/>
        <s v="Komplexná rekonštrukcia PZZ typu VÚD a ZSSR - OR Trnava"/>
        <s v="Komplexná rekonštrukcia napájania výstražných svetiel na PZZ typu AŽD 71 -OR Trnava"/>
        <s v="Komplexná rekonštrukcia napájania výstražných svetiel na PZZ typu AŽD 71 -OR Zvolen"/>
        <s v="Komplexná rekonštrukcia napájania výstražných svetiel na PZZ typu AŽD 71 -OR Žilina"/>
        <s v="Komplexná rekonštrukcia napájania výstražných svetiel na PZZ typu AŽD 71 - OR Košice"/>
        <s v="Automatická stabilizácia parametrov prostredia v technologických miestnostiach ŽI "/>
        <s v="Komplexná rekonštrukcia KB B1, B2 vrátane ich ovládania v ŽST Žilina-Teplička"/>
        <s v="KRŽZ výhybky č. 10ab v ŽST Ružomberok + prípojné polia"/>
        <s v="Výstavba montovanej haly - PD+prehliadkový kanál+realizácia"/>
        <s v="priecestie Bánovce n/O -Michalovce km 37,497"/>
        <s v="Štandardy - ŽST Liptovská Teplá KR nástupíšť č. 1,2,3"/>
        <s v="ŽST Čadca, KR manipulačnej plochy pri k.č. 106 (makovské zhlavie) cca 2000 m2"/>
        <s v="Prístrešky pre bicykle Klemensova 8"/>
        <s v="Košice, SEE, Rampová 2 - rekonštrukcia transformátorovne"/>
        <s v="priecestie Michalovce -Petrovce n/L km 43,951"/>
        <s v="Doplnenie optickej kabelizácie v obvode OR Trnava"/>
        <s v="Rekonštrukcia informačných zariadení pre cestujúcu verejnosť v obvode OR Trnava"/>
        <s v="KR staničného a traťového zab. zar. Bratislava Nové Mesto - Bratislava Predmestie - Bratislava Hlavná stanica (mimo) "/>
        <s v="priecestie Trebišov-Vranov n/T km 27,353 -Ortáše"/>
        <s v="KR železničného priecestia v ŽST Martin, žkm 305,230 (ul.Robotnícka)"/>
        <s v="priecestie Trebišov-Vranov n/T km 23,600-Sačurov"/>
        <s v="KR železničného priecestia v ŽST Martin, žkm 306,077 (ul.Čsl.armády)"/>
        <s v="ŽSR, Rekonštrukcia zabezpečovacieho zariadenia a doplnenie diaľkového ovládania pre dispečerizáciu trate Leopoldov – Galanta vrátane Sereď – Trnava"/>
        <s v="Bratislava Petržalka, nástupište č. 1 a 2, odstránenie nevyhovujúceho stavu objektov a zariadení slúžiacich cestujúcej verejnosti "/>
        <s v="KR mosta  Kraľovany - Trstená , km 16,746"/>
        <s v="Modernizácia a elektrifikácia jednokoľajnej trate, úsek Dev. Nová Ves - SR/AT (Marcheg) a Komplexná rekonštrukcia mostného objektu v žkm 37,910 trate št. hr. (Marchegg) -Devínska Nová Ves, TÚ 2805, DÚ 02, št. hr. OBB Devínska Nová Ves"/>
        <s v="Železničné priecestie Rožňava"/>
        <s v="Modernizácia spojovacej chodby v SIP Strečno"/>
        <s v="Úprava PZZ v žkm 24,544 (Bodza) a PZZ _x000a_v žkm 29,252 (Veľký Meder), TÚ Dunajská Streda – Komárno"/>
        <s v="Bratislava Hlavná stanica - Bratislava Nové Mesto, stabilizácia systému trolejového vedenia"/>
        <s v="Zriadenie a prevádzkovanie kontrolných bodov (Check Points) v sieti ŽSR"/>
        <s v="Obnova koľají v depozitári MDC"/>
        <s v="Obnova oplotenia Železničného múzea"/>
        <s v="ŽST Bratislava Nové Mesto – ŽST Dunajská Streda, predĺženie nástupíšť v dopravniach"/>
        <s v="Žst. Krompachy, sanácia podchodu v km 144,163 trate Košice - Žilina                "/>
        <s v="Šahy - Krupina, KR mosta v km 18,765 "/>
        <s v="Maťovce št. hr. ŠRT - ŽST Haniska p/K  v km 67,050 - 68,100 zvýšenie únosnosti podvalového podložia"/>
        <s v="Prestavba priepustu v km 5,553 železničnej trate Kysak - Plaveč št. hr."/>
        <s v="Komplexná rekonštrukcia SZZ v ŽST Čierna nad Tisou"/>
        <s v="Zvýšenie zab. priecestí, trať.úsek ŽST Kapušany pri Prešove  – ŽST Bardejov, priecestné zabezpečovacie zariadenie v km 30,411"/>
        <s v="Cielené investície, ŽST Kuzmice – staničné zabezpečovacie zariadenie"/>
        <s v="Cielené investície, ŽST Michalovce – staničné zabezpečovacie zariadenie"/>
        <s v="Cielené investície, ŽST Pribeník "/>
        <s v="Cielené investície, ŽST Vranov nad Topľou"/>
        <s v="Cielené investície, ŽST Plaveč – staničné zabezpečovacie zariadenie"/>
        <s v="Cielené investície, ŽST Kapušany pri Prešove – staničné zabezpečovacie zariadenie"/>
        <s v="Cielené investície, ŽST Šarišské Lúky - staničné zabezpečovacie zariadenie"/>
        <s v="Cielené investície, ŽST Trebišov– staničné zabezpečovacie zariadenie"/>
        <s v="Cielené investície, ŽST Plešivec - staničné zabezpečovacie zariadenie"/>
        <s v="Cielené investície, ŽST Čierne nad Topľou"/>
        <s v="Cielené investície, ŽST Nižný Hrabovec"/>
        <s v="Cielené investície, ŽST Hanušovce nad Topľou"/>
        <s v="Cielené investície, PZZ v km 33,930 Revúca"/>
        <s v="Cielené investície, PZZ v km 15,751 Sečovská Polianka"/>
        <s v="Zvýšenie zab. priecestí, trať.úsek Brezno Halny – Tisovec, priecestné zabezpečovacie zariadenie v km 17,372"/>
        <s v="Zvýšenie zab.priecestí, trať.úsek Levice -Štúrovo, priecestné zabezpečovacie zariadenie v km 45,708"/>
        <s v="Cielené investície, Záv. stanovište Nová Maša"/>
        <s v="ŽST Slovenská Ľupča, ŽST Medzibrod, zabezpečovacie zariadenie"/>
        <s v="Výh. Slatinka, diaľkové ovládanie"/>
        <s v="Zvýšenie zab. priecestí, trať.úsek Šurany – Veľké Bielice, priecestné zabezpečovacie zariadenie v km 39,619"/>
        <s v="Zvýšenie zabezpečenia priecestí, TU Devínska Nová Ves – Štúrovo št.hr., PZZ v km 84,850"/>
        <s v="Cielené investície, Hradlo Mlynárce "/>
        <s v="Zvýšenie zabezpečenia priecestí ,,TÚ Žilina – Rajec, PZZ v km 5,425&quot;"/>
        <s v="ŽST Poprad Tatry, adaptácia priestorov a vybudovanie technológie ŽT v priestoroch ŽST"/>
        <s v="KRŽZ koľaje č.1 ŽST  Lúky pod Makytou - št. hr. SR/ČR"/>
        <s v="Komplexná rekonštrukcia DKS výhybiek  č.13-16 v ŽST Ľubochňa"/>
        <s v="Bzovík zast., priecestné zabezpečovacie zariadenie  v km 37,952"/>
        <s v="Dobrá Niva zast., priecestné zabezpečovacie zariadenie v km 13,342"/>
        <s v="Krupina, priecestné zabezpečovacie zariadenie v km 33,439"/>
        <s v="Podzámčok zast., priecestné zabezpečovacie zariadenie v km 10,088"/>
        <s v="Implementácia GSM-R do siete ŽSR, úsek  Varín - Košice - Čierna nad Tisou štátna hranica"/>
        <s v="Komplexná rekonštrukcia mosta Rožňava - Dobšiná, 68,290 km"/>
        <s v="Komplexná rekonštrukcia mosta Rožňava - Dobšiná, 57,836 km"/>
        <s v="Kompletná rekonštrukcia mosta Kysak- Plaveč, 18,060 km"/>
        <s v="Kompletná rekonštrukcia mosta Plešivec-Muráň, km 40,074 km"/>
        <s v="Komplexná rekonštrukcia mosta Kapušany - Bardejov v km 26,563"/>
        <s v="Rekonštrukcia žel. priecestia v úseku trate Hlohovec – Leopoldov, žkm 23,358"/>
        <s v="ŽST Bratislava hl. st. eliminovanie hluku z jázd koľajových vozidiel"/>
        <s v="ŽST Chynorany, rekonštrukcia výhybiek č. 1, 2ab, 7"/>
        <s v="ŽST Alekšince, rekonštrukcia k.1,2,3 a nástupíšť           "/>
        <s v="KR zárubných múrov v žkm 20,8-20,9 na trati Lúky p. Makytou -št.hr. SR/ČR k.č.1"/>
        <s v="Sanácia skalnej steny v km 3,150-3,750 Kraľovany-Párnica"/>
        <s v="Rekonštrukcia protilavínových zábran v km 2,450-2,710 Kraľovany-Párnica"/>
        <s v="Štandardy železničných staníc - ŽST Komárno - rekonštrukcia staničnej budovy a prislúchajúcich objektov (&quot;ŽST Komárno - rekonštrukcia staničnej budovy a prislúchajúcich objektov&quot;)"/>
        <s v="Štandardy železničných staníc - ŽST Štúrovo - rekonštrukcia staničnej budovy a prislúchajúcich objektov (&quot;ŽST Štúrovo - rekonštrukcia staničnej budovy a prislúchajúcich objektov&quot;)"/>
        <s v="Štandardy železnićných staníc - ŽST Bratislava Petržalka - rekonštrukcia staničnej budovy a prislúchajúcich objektov"/>
        <s v="Komplexná rekonštrukcia  prevoznej TM pre OR Košice a OR Žilina"/>
        <s v="Vybudovanie identifikácie dopravcu a vstupného merania EPZ - realizácia"/>
        <s v="ŽST Kraľovany - rekonštrukcia VB"/>
        <s v="ŽST Považská Bystrica - rekonštrukcia výpravnej budovy "/>
        <s v="ŽST Trenčín - Zlatovce - rekonštrukcia Výpravnej budovy "/>
        <s v="Stankovany, rekonštrukcia budovy zastávky"/>
        <s v="Zvýšenie zabezpečenia priecestí,  TÚ Žilina - Rajec, PZZ v km 12,880"/>
        <s v="Zvýšenie zabezpečenia priecestí,  TÚ Žilina - Rajec, PZZ v km 13,733"/>
        <s v="Zvýšenie zabezpečenia priecestí,  TÚ Čadca - Makov, PZZ v km 1,200"/>
        <s v="ŽST Sliač,zmena polohy nástupišťa pri k."/>
        <s v="Cielené investície, ŽST Streda nad Bodrogom"/>
        <s v="Cielené investície, ŽST Veľký Horeš"/>
        <s v="Cielené investície, ŽST Medzilaborce"/>
        <s v="Cielené investície, ŽST Bánovce nad Ondavou - Veľké Kapušany, diaľkové ovládanie"/>
        <s v="Cielené investície PZZ v km 77,883 Koškovce"/>
        <s v="Rožňava - Dobšiná v km 62,534"/>
        <s v="Zvýšenie zabezpečenia priecestí,  TÚ Michaľany - Medzilaborce, PZZ v km 73,645"/>
        <s v="Zvýšenie zabezpečenia priecestí,  TÚ Humenné - Stakčín, PZZ v km 16,747"/>
        <s v="Náhrada nadzemných vedení v úseku Čierne nad Topľou - Vranov nad Topľou a Vranov nad Topľou – Nižný Hrabovec"/>
        <s v="Rekonštrukcia analógového traťového rádia KAPSCH na úseku DOT Prešov – Plaveč digitálnym rádiovým systémom GSM-R"/>
        <s v="Zvýšenie zabezpečenia priecestí, TÚ 3104 Červená Skala, PZZ v km 35,060_x000a_"/>
        <s v="Zvýšenie zabezpečenia priecestí,  TÚ Hronská Dúbrava - Palárikovo, PZZ v km 25,995"/>
        <s v="Zvýšenie zabezpečenia priecestí,  TÚ Štúrovo - Levice, PZZ v km 38,537"/>
        <s v="Komplexná rekonštrukcia DOZZ v n. z. Okoč, zrušenie samovratných zariadení v ŽST Zlatna na Ostrove a v ŽST Veľký Meder"/>
        <s v="Zvýšenie zabezpečenia priecestí, TÚ Komárno - Nové Zámky, PZZ v km 25,389"/>
        <s v="Zvýšenie zabezpečenia priecestí,  TÚ Šurany - Veľké Bielice, PZZ v km 25,904"/>
        <s v="Vybudovanie rádiového systému GSMR Trnava mimo, Galanta mimo, Leopoldov mimo"/>
        <s v="Komplexná rekonštrukcia PZZ km 1,292  TU Šurany – Úľany nad Žitavou, "/>
        <s v="Vybudovanie stanovíšť TT 110/25 kV v OR Trnava"/>
        <s v="Spišská Nová Ves OTV- garáž MVTV- komplexná rekonštrukcia"/>
        <s v="Rekonštrukcia vetrania Čremošnianskeho tunela na trati Banská Bystrica - Dolná Štubňa"/>
        <s v="Studený Potok- železničná stanica- komplexná rekonštrukcia- vypracovanie PD"/>
        <s v="Modernizácia dvoch úsekov železničnej trate štátna hranica ČR/SR - Devínska Nová Ves (realizácia) + DOZZ, GSMR, ETCS"/>
        <s v="Modernizácia železničnej trate Devínska Nová Ves - štátna hranica SR/ČR, úsek Malacky - Kúty (PD), real."/>
        <s v="Čierna nad Tisou, ŠRT KR k.č. 715š; 716š"/>
        <s v="Dlhé nad Cirochou - rekonštrukcia nástupíšť ,PD"/>
        <s v="Rekonštrukcia Miľavského tunela"/>
        <s v="KR portálu Lupkovského tunela"/>
        <s v="ŽST Košice, vybudovanie koľajovej spojky z koľaje 8a na koľaj 2"/>
        <s v="Zvýšenie stability násypového telesa trate ŠRT Maťovce, Haniska pri Košiciach v km 40,960 - 41,200"/>
        <s v="Komplexná rekonštrukcia železničného priecestia v žkm 45,938 - Rožkovany"/>
        <s v="Úprava PZZ v žkm 27,936 (Veľká Paka) TÚ Bratislava - Nové Mesto - Dunajská Streda"/>
        <s v="ŽST Bratislava hl. st., zriadenie dočasného priechodu pre chodcov"/>
        <s v="ŽST Nové Košariská rekonštrukcia koľají a výhybiek"/>
        <s v="Zvýšenie priepustnosti trate Dunajská Streda - Komárno"/>
        <s v="KR zariadení OZT v nadväznosti na cielené investície SZZ"/>
        <s v="Obnova výhybiek v nadväznosti na cielené investície SZZ"/>
        <s v="KR zariadení EE v nadväznosti na cielené investície SZZ"/>
        <s v="ŠR Zvýšenie priepustnosti trate BA – DS – KN "/>
        <s v="Štúdie realizovateľnosti pre potreby projektov ŽSR"/>
        <s v="Komplexná rekonštrukcia PZZ v žkm 31,759 (Horné Krškany), TU Šurany - Veľké Bielice "/>
        <s v="Trnava – KR Sociálno-prevádzková budova"/>
        <s v="ŽSR, ŽST Čierna nad Tisou, obnova koľají č. 824 a 914"/>
        <s v="Zvýšenie zabezpečenia priecestí,  TÚ Čata - Šahy št.hranica , PZZ v km 5,257"/>
        <s v="Púchov-Lúky pod Makytou, prístupové chodníky na nástupištia na zastávkach Púchov závody, Púchov zastávka, Dohňany a Záriečie a spevnené plochy ŽST Lúky pod Makytou"/>
        <s v="ŽST Zvolen, rekonštrukcia striech s vonkajšej kanalizácie výpravnej budovy"/>
        <s v="Zvolen, budova OR, - KR strednotlakej regulačnej stanice plynu "/>
        <s v="ŽST Trenčín - Architektonicko stavebný zámer, projektová príprava "/>
        <s v="Čierna nad Tisou - Košice, PZS v km 27,013"/>
        <s v="BA hl.st., rekonšt.interiéru VB, projektová príprava a real."/>
        <s v="RSE Košice odstránenie statických nedostatkov objektu"/>
        <s v="Čierna nad Tisou - Úprava trakčného vedenia na Obecnej rampe (koľaj 102a)"/>
        <s v="Rekonštrukcia zabezpečeného priecestia, TÚ PS Čaňa št.hr. – ŽST Barca, PZZ v km 357,712"/>
        <s v="ŽST Plaveč - zriadenie EOV"/>
        <s v="Zriadenie železničnej zastávky Vranov nad Topľou - Juh, žkm 12,969"/>
        <s v="ŽST Plešivec - zriadenie EOV"/>
        <s v="Čierna nad Tisou, dieselcentrála"/>
        <s v="ŽST Svit, komplexná rekonštrukcia výpravnej budovy"/>
        <s v="Važec - Východná, sanácia skalného svahu a ochrana pred padaním skál - Vypracovanie projektovej dokumentácie a real."/>
        <s v="Rekonštrukcia vybraných výpravných budov a prevádzkových budov za účelom energetických úspor - projektová dokumentácia&quot;, Časť 1 - Príbovce"/>
        <s v="Rekonštrukcia vybraných výpravných budov a prevádzkových budov za účelom energetických úspor – Tatranská Lomnica"/>
        <s v="Riešenie zosuvu časti gabiónového zárubného múru v úseku ŽST Bytča – ŽST Dolný Hričov "/>
        <s v="ŽSR, Nové Mesto nad Váhom - Púchov, modernizácia trate na v=160 km/h, MPV"/>
        <s v="ŽST Dubová, KR výhybiek č.1,2 a A1"/>
        <s v="Dobudovanie oddeľovacieho transformátora pre skúšobňu vvn vo Vrútkach"/>
        <s v="Statické posúdenie, vypracovanie projektovej dokumentácie a rekonštrukcia budovy MDC Bratislava - východné"/>
        <s v="Tatranská Lomnica, budova TEŽ č. 95"/>
        <s v="Dopravné múzeum -  sklad na rampe, BA"/>
        <s v="Veľká vodáreň - obnova po požiari "/>
        <s v="TC 25 prístavba- stavebné povolenie"/>
        <s v="Nákup meracej techniky a drobnej mechanizácie (O460, SM, O430)"/>
        <s v="Nákup CV (osobné a úžitkové - vrátane dvojcestného vozidlo pre TEŽ)"/>
        <s v="Nákup a modernizácia KM"/>
        <s v="Motorový vozeň trakčného vedenia (MVTV)"/>
        <s v="Motorový univerzálny vozík (MUV)"/>
        <s v="Podbíjačka pre úpravu výškovej a smerovej polohy koľaje a výhybiek "/>
        <s v="Strojná čistička (celoprofilová)"/>
        <s v="Vybavenie TS systémom dozoru SVD a kapacitnými hladinomermi PHL _SZNR"/>
        <s v="SZNR - Nákup meracej techniky pre potreby VVUŽ"/>
        <s v="Vybudovanie merania elektrických predkurovacích zariadení (EPZ) a identiikácie dopravcu trakčnej sústavy pre potreby vyhodnotenia spotreby elektriny"/>
        <s v="Dodávka a sprevádzkovanie multinapäťového zdroja trakčného elektrického napätia "/>
        <s v="Dodávka a montáž merania spotreby elektrickej trakcie na výstupnej strane 38 ks trakčných napájacích staníc a trakčných meniarní - PD"/>
        <s v="Dod. a montáž merania spotreby el. trakcie na výstupnej str. 38 ks"/>
        <s v="Dodávka a montáž merania spotreby na hraničných bodoch distribučnej sústavy ŽSR"/>
        <s v="Dodávka a montáž merania spotreby na hraničných bodoch distribučnej sústavy ŽSR - realizácia -- neobsahuje úpravu na trakčnom vedení"/>
        <s v="Vybudovanie identifikácie dopravcu trakčnej sústavy na EPZ"/>
        <s v="Rekonštrukcia kompenzačných zariadení v transformačných staniciach ŽSR - PD"/>
        <s v="Rekonštrukcia kompenzačných zariadení v transformačných staniciach ŽSR - realizácia"/>
        <s v="Zariadenie na preskúšanie presnosti merania a diagnostikovanie chýb merania"/>
        <s v="Projekty Programu zvyšovania energetickej efektívnosti ŽSR"/>
        <s v="SAP prechod na SAP HANA"/>
        <s v="Diagnostické vozidlo pre meranie geometrickej polohy koľaje"/>
        <s v="Diagnostické vozidlo defektoskopie koľajníc"/>
        <s v="Komunikačná infraštruktúra služieb telematiky ŽSR"/>
        <s v="Nákup HW"/>
        <s v="Implementácia TSI v podmienkach ŽSR"/>
        <s v="Nákup geodetickej techniky – vysokorýchlostný 3D skener na meranie priestorovej priechodnosti tunelov a železničnej infraštruktúry"/>
        <s v="Dodávka a montáž kompenzačného zariadenia jalovej dodávky napájacej linky vlastnej spotreby TNS Púchov"/>
        <s v="Výmena ističov DEON"/>
        <s v="OED Zálohový/archivačný HW"/>
        <s v="Karty do DWDM"/>
        <s v="Merací prístroj na meranie dátovej siete"/>
        <s v="Kritická infraštruktúra"/>
        <s v="Rozvoj požiadavky - Vývoj informačného systému SAP ECC"/>
        <s v="Nákup SW"/>
        <s v="Bezpečnostná politika"/>
        <s v="Rozvojové moduly OLTIS "/>
        <s v="ARIS"/>
        <s v="Realizácia rozvojvých požiadaviek ISI, PIS"/>
        <s v="Nákup historických koľajových vozidiel pre Želez. múzeum"/>
        <s v="Majetkoprávne vysporiadanie "/>
        <s v="Galanta - Sereď"/>
        <s v="Horná Štubňa - Dolná Štubňa - Vrútky"/>
        <s v="Leopoldov - Sereď"/>
        <s v="Michaľany (Slivník) - Čierna nad Tisou (mimo) + Kuzmice (Dispečerizácia trate)"/>
        <s v="Modernizácia IV. koridoru BA Vajnory - NZ - Štúrovo/Komárno - št. hr."/>
        <s v="Štúdia uskutočniteľnosti Košice - Čierna nad Tisou (99 km)"/>
        <s v="Štúdia uskutočniteľnosti Kysak - Plaveč, PL hr. (76km)"/>
        <s v="Štúdia uskutočniteľnosti Nové Zámky/Palárikovo - Zvolen (74 km)"/>
        <s v="Štúdia uskutočniteľnosti Žilina - Košice (239 km)"/>
        <s v="Uzol Bratislava - aktualizácia"/>
        <s v="Bratislava-Petržalka - AT"/>
        <s v="Bratislava - Kvetoslavov"/>
        <s v="Bratislava - Pezinok - Trnava"/>
        <s v="Bratislava - Senec"/>
        <s v="Galanta - Palárikovo fáza 1"/>
        <s v="Košice - Kysak + DOZZ,  ETCS"/>
        <s v="Košice - Slivník"/>
        <s v="Kvetoslavov - Dunajská Streda"/>
        <s v="Kysak - Prešov"/>
        <s v="Nové Zámky - Štúrovo"/>
        <s v="Nové Zámky (mimo) - Šurany - Nitra - Leopoldov (mimo)/Jelšovce (Dispečerizácia trate)"/>
        <s v="Palárikovo - Šurany"/>
        <s v="Prešov - Lipany"/>
        <s v="Senec - Galanta"/>
        <s v="Spišská Nová Ves - Margecany"/>
        <s v="Šurany - Levice"/>
        <s v="Vrútky - Liptovský Mikuláš"/>
        <s v="Ružomberok - Ľubochňa, sanácia skalného svahu nad železničnou traťou a telesom cesty III/2211"/>
        <s v="ŽSR, Diaľkové ovládanie zabezpečovacieho zariadenia v úseku trate Strážske - Prešov"/>
        <s v="ŽSR, Zväčšenie priepustnosti trate Bratislava-Rača - Leopoldov"/>
        <s v="OED - nový energetický dispečing ŽE"/>
        <s v="TIOP Bratislava, Železničná zastávka Bratislava Železná studienka a jej okolie – Revitalizácia"/>
        <s v="ŽST Šarišské Lúky - zriadenie EOV + kiosková TS "/>
        <s v="ŽST Kapušany pri Prešove - zriadenie EOV + kiosková TS"/>
        <s v="ŽST Čierne nad Topľou- zriadenie EOV "/>
        <s v="ŽST Hanušovce nad Topľou - zriadenie EOV"/>
        <s v="ŽST Nižný Hrabovec - zriadenie EOV "/>
        <s v="ŽST Trebišov - zriadenie EOV"/>
        <s v="KOŠICE – ŽILINA, rekonštrukcia systému antikoróznej ochrany OK mosta km 297,876 koľaj č.1, koľaj č.2 /Kraľovany - Ľubochňa/_x000a_"/>
        <s v="ŽST Turany KR prevádzkovej plochy a nástupišťa č. 1"/>
        <s v="Rekonštrukcia prístupovej komunikácie a spevnených plôch v obvode v ŽST Slanec"/>
        <s v="Výh. Slančík ŠRT - Výh. Hornád ŠRT, KRŽZ 3,023 km"/>
        <s v="Priority v obnove a rozvoji železničnej infraštruktúry UHP"/>
        <s v="Zdvojkoľajnenie trate Devínska Nová Ves – štátna hranica SK/AT(Marchegg) – predprojektová a projektová príprava”"/>
        <s v="ASSR - nové moduly"/>
        <s v="Nakup Cisco HW firewallov "/>
        <s v="Implementácia RPA"/>
        <s v="Obnova klimatizácií"/>
        <s v="Obnova komponenetov v DC"/>
        <s v="Obnova koncových zariadení"/>
        <s v="Obnova Tlačového systému"/>
        <s v="Postupná obnova zariadení PZS a EPS( požiarna signalizácia) v kontajneroch"/>
        <s v="Podpora a rozvoj aplikačno-integračného prostredia ŽSR"/>
        <s v="Riesenie videokonferencii po ukonceni Skype for Business + Interaktivne tabule a projektory pre zasadacky"/>
        <s v="Rozvoj prostredia Microsoft"/>
        <s v="Správa liniového majetku ŽSR"/>
        <s v="Zvýšenie výkonu datacentier ŽSR Trnavská, 2. časť"/>
        <s v="Zýšenie automatizácie plánovacích procesov"/>
        <s v="Aplikačné zmeny v KIS"/>
        <s v="Varín - Paludza EIA podľa nového zákona (EIA (SoH) + DSZ + DÚR)"/>
        <s v="Modernizácia uzal Bratislava Vetva JUH"/>
        <s v="ŽST Valaliky, kontajnerova trakčná meniareň"/>
        <s v="ŽST Barca, modernizácia zabezpečovacieho zariadenia"/>
        <s v="Nová dopravná koľaj v rámci TIOP Valaliky"/>
        <s v="Kontajnerova trakčná meiareň pre OR "/>
        <s v="kumulatívna položka pre mimoriadnosti"/>
        <s v="NŽST Michalovce, výpravná budova – komplexná rekonštrukcia objektu"/>
        <s v="Modernizácia koridoru Bratislava Vajnory - Nové Zámky - Štúrovo/Komárno"/>
        <s v="Výhybňa Konská pri Rajci"/>
        <s v="Sklené pri Handlovej – Handlová, rekonštrukcia Bralského tunela "/>
        <s v="Cisco ACI - výmena komponentov siete v datacentre"/>
        <s v="Riešenie antivírovej ochrany ŽSR"/>
        <s v="Pilot Chastia pre SM - schválená výnimka"/>
        <s v="Riešenie zálohovania a archivácie dát ŽSR"/>
        <s v="GTN"/>
        <s v="MOK - Bratislava Bazová 2 "/>
        <s v="Podávanie žiadostí o stavbu v OPD-prototyp"/>
        <s v="Technologický upgrade web ŽSR"/>
        <s v="Modernizácia sieťovej infraštruktúry mimo dátových centier ŽSR"/>
        <s v="implementácia bezpečnosti pre riadenie rizík."/>
        <s v="Výmena náhradných zdrojov 48V typu ELTECO za nové"/>
        <s v="Doplnenie HW MPLS a DWDM na úseku ZA - KE - ČnT"/>
        <s v="Konzultačné služby pre SAP/DVMS - to má byť tiež zúčtované na CPN"/>
        <s v="úpravu EDD na komunikáciu s ILTIS obdobne"/>
        <s v="Implementácia projektu TTR v SR "/>
        <s v="Implementácia projektu TENtec v SR"/>
        <s v="Modernizácia dátového centra Trnavská cesta 25"/>
        <s v="Flowmon - výmena HW za podporovaný výrobcom"/>
        <s v="MOK - Bratislava hl.st. - Bratislava hl. st. budova VOJ SM Holekova 6"/>
        <s v="MOK - Bratislava hl.st. - Bratislava hl. st. budova VOJ SM Šancova 5/C"/>
        <s v="MOK - Bratislava hl.st. - Bratislava hl. st. budova VOJ ORTT a O22O Pražská ul."/>
        <s v="WiFi outdoor AP BA Východné"/>
        <s v="Štruktúrovaná kabeláž  BA Východné"/>
        <s v="Štruktúrovaná kabeláž  BA Pražská"/>
        <s v="MOK Nové Zámky ATÚ - MDS Nové Zámky (Wolkerova)"/>
        <s v="MOK Palárikovo kontajner ŽT - Traťový obvod"/>
        <s v="MOK Šaľa kontajner ŽT - Traťový obvod"/>
        <s v="MOK Galanta ATÚ - Traťový obvod"/>
        <s v="Štruktúrovaná kabeláž v žst. Ružomberok - výpravná budova"/>
        <s v="Štruktúrovaná kabeláž v žst. Kráľová lehota- výpravná budova"/>
        <s v="MOK - Hronská Dúbrava ATÚ - Hronská Dúbrava žst."/>
        <s v="MOK - Hronská Dúbrava ATÚ - Hronská Dúbrava TNS"/>
        <s v="DOK Varín (Dubná Skala) - Banská Bystrica      "/>
        <s v="Optické prepojenie Budov PO  ATU Radlinského 2  - PO Radlinského 10,  VVUŽ"/>
        <s v="Vybudovanie archívneho datacentra"/>
        <s v="Rozvoj technológií GIS na ŽSR"/>
        <s v="Demontáž klimatizácií a výmena"/>
        <s v="dodanie a inštaláciu softvérovej platformy Infinity Hub "/>
        <s v="Riešenie archivácie dát IS  - HW a SW"/>
        <s v="MOK - žst. Banská Bystrica (ATÚ) - Banská Bystrica budova Atrakčného obvodu (TO)"/>
        <s v="Dátový sklad diagnostiky"/>
        <s v="Náhrada nadzemného vedenia v úseku Kraľovany - Párnica "/>
        <s v="Geodetický GNSS prijímač"/>
        <s v="KR Stavadlo č. 2 Vrútky nákladná stanica"/>
        <s v="Rozvoj aplikačno-integračného prostredia"/>
        <s v="Optimalizácia riešenia bezpečnostných incidentov"/>
        <s v="Nástroj na aktívnu ochrana proti DDos útokom "/>
        <s v="Nástroj na penetračné testovanie webových aplikácií"/>
        <s v="Bezpečnostný nástroj eliminovanie rizík kybernetickej bezpečnosti NDR na analýzuu sieťovej prevádzky na báze NDR"/>
        <s v="HW potrebný pre Bezpečnostný monitoring OT "/>
        <s v="Zavedenie metodiky BIA"/>
        <s v="ŽST Čierna nad Tisou, rekonštrukcia prijímacej budovy"/>
        <s v="Košice - Čierna nad Tisou, projektová dokumentácia"/>
        <s v="Meranie spotreby EOV napájaného z TV"/>
        <s v="ŽST Trenčín, KR budovy"/>
        <s v="ŽST Žilina - Architektonicko stavebný zámer"/>
        <s v="Rekonštrukcia vybraných výpravných budov a prevádzkových budov za účelom energetických úspor – Veľký Meder- výpravná budova"/>
        <s v="Energet.úspora, OSMTT, BA Petržalka, AB"/>
        <s v="Rekonštrukcia vybraných výpravných budov a prevádzkových budov za účelom energetických úspor – Nové Zámky – admin. budova EaE"/>
        <s v="Rekonštrukcia vybraných výpravných budov a prevádzkových budov za účelom energetických úspor – Fiľakovo - nová výpravná budova"/>
        <s v="Rekonštrukcia vybraných výpravných budov a prevádzkových budov za účelom energetických úspor – Levice - TO SMSÚ administratívna budova "/>
        <s v="Rekonštrukcia vybraných výpravných budov a prevádzkových budov za účelom energetických úspor – Levice - výpravná budova"/>
        <s v="Rekonštrukcia vybraných výpravných budov a prevádzkových budov za účelom energetických úspor – Plešivec - výpravná budova"/>
        <s v="Rekonštrukcia vybraných výpravných budov a prevádzkových budov za účelom energetických úspor – SMSÚ TO Mníšek nad Hnilcom"/>
        <s v="Rekonštrukcia vybraných výpravných budov a prevádzkových budov za účelom energetických úspor – Vyšné Hágy"/>
        <s v="KR optiky návest. za LED OR"/>
        <s v="PP Tatry-Š.PlesoTEŽ;KR priepust km25,053"/>
        <s v="Obstaranie identity management systém (IDM) "/>
        <s v="Digitalizácia agendy ľudských zdrojov "/>
        <s v="Integrácia hlasových služieb do VDS, EDD"/>
        <s v="Verejná interaktívna mapa "/>
        <s v="Rozvoj VDS Kontrola času vlakového výkonu rušňovodiča (PHZ 330 000,00 eur) (O410)"/>
        <s v="Simulátor"/>
        <s v="ŽST Prešov, výpravná budova - Komplexná rekonštrucia objektu, vypracovanie PD"/>
        <s v="Bratislava hl. stanica rekonštrukcia budovy ŽST"/>
        <s v="Bratislava hl. st., žilinské zhlavie - jednoduchá reprodukcia výhybiek"/>
        <s v="ŽST Nové Zámky, reprodukcia výhybiek č. 48, 49, 52, 53, 54 a 55"/>
        <s v="JR ŽST Tvrdošovce, k.č.1,2"/>
        <s v="JR ŽST Tvrdošovce-ŽST Palárikovo - prvky OZT"/>
        <s v="JR ŽST Palárikovo k. č.1,2, výh.č. 3,5, stred DKS, 21,22,24,25,26,27"/>
        <s v="ŽST Bratislava Nové Mesto - OKLK a OKLV koľají a výhybiek"/>
        <s v="Hlohovec - Alekšince rekonštrukčné práce na zlepšenie dynamiky jazdy"/>
        <s v="Odstránenie nedostatočnej šuntovej citlivosti KO v úseku Diviaky - Príbovce - Rakovo"/>
        <s v="ŽST Uľanka, vybudovanie nového NZE"/>
        <s v="ŽST Lučenec, ŽST Radvaň. (jednoduchá reprodukcia výhybiek)"/>
        <s v="ŽST Žilina, KR výhybiek 15, 20N, 21N a koľají č. 7b, 9a a 11a"/>
        <s v="ŽST Liptovský Hrádok, jednoduchá reprodukcia výhybiek 12, 13, 14, 15, 16, 17 a prípojných polí."/>
        <s v="Výhybňa Lučivná - doplnenie infraštruktúry "/>
        <s v="ŽST Štrba - jednoduchá reprodukcia výhybiek výhybiek."/>
        <s v="Komplexná rekonštrukcia napájania výstražných svetiel na PZZ typu AŽD 71 - OR "/>
        <s v="Spevnená plocha pre pätkové zdviháky na zdvíhanie a váženie dráhových vozidiel "/>
        <s v="ŽST Vrútky rekonštrukcia VB, nástupíšť a informačného systému pre cestujúcich“ - I. ETAPA - rekonštrukcia VB a nový  informačný systém pre cestujúcich (HAVIS)"/>
        <s v="ŽST Čierna nad Tisou, rekonštrukcia ČOV"/>
        <s v="Rekonštrukcia vybraných výpravných budov a prevádzkových budov za účelom energetických úspor – Studený Potok"/>
        <s v="Rekonštrukcia vybraných výpravných budov a prevádzkových budov za účelom energetických úspor – Matejovce pri Poprade"/>
        <s v="Rekonštrukcia vybraných výpravných budov a prevádzkových budov za účelom energetických úspor – Stará Ľubovňa - Výpravná budova žst."/>
        <s v="Rekonštrukcia vybraných výpravných budov a prevádzkových budov za účelom energetických úspor – SMSÚ TO Krompachy kancelárie a sklady TO"/>
        <s v="Rekonštrukcia vybraných výpravných budov a prevádzkových budov za účelom energetických úspor – Bratislava východ - adm. bud. ŽST,soc.prev.bud. St. II"/>
        <s v="Rekonštrukcia vybraných výpravných budov a prevádzkových budov za účelom energetických úspor – Štrbské Pleso"/>
        <s v="Rekonštrukcia vybraných výpravných budov a prevádzkových budov za účelom energetických úspor – Slovenské Nové Mesto - výpravná budova"/>
        <s v="Rekonštrukcia vybraných výpravných budov a prevádzkových budov za účelom energetických úspor – OTV Margecany"/>
        <s v="Rekonštrukcia vybraných výpravných budov a prevádzkových budov za účelom energetických úspor – Trnava - budovný obvod, sklad+kancelárie"/>
        <s v="ŽST Čierna nad Tisou - ochrana podzemných vôd, III. etapa"/>
        <s v="Komplexná rekonštrukcia ochrannej stavby, odolného úkrytu civilnej ochrany (BV-12), Bratislava hlavná stanica"/>
        <s v="Šahy - VB, rekonštrukcia vykurovania s vybudovaním novej kotolne"/>
        <s v="Vybudovanie kanalizačnej prípojky pre Administratívnu budovu v areáli TIP Žilina v k. ú. Teplička nad Váhom"/>
        <s v="ŽST Dolný Kubín - rekonštrukcia objektov stanice"/>
        <s v="Odstránenie kritických stavov kotolní - časť 4, OSM Košice"/>
        <s v="ŽST Poriadie, rekonštrukcia koľají a výhybiek"/>
        <s v="ŽST Bratislava hlavná stanica, transformačná stanica 22/0,42 kV, 50Hz a náhradný zdroj elektriny"/>
        <s v="Výh. Podrečany, zabezpečovacie zariadenie"/>
        <s v="Čadca (mimo) – Makov, rekonštrukcia vonkajšieho osvetlenia s diaľkovým ovládaním a diagnostikou svetelných zdrojov "/>
        <s v="ŽST Žilina – Teplička, protihlukové opatrenia – rekonštrukcia protihlukovej steny v mieste stožiara TV č.267"/>
        <s v="Zvýšenie bezpečnosti priecestí, TÚ Čadca – Makov, PZZ v km 4,506"/>
        <s v="Zvýšenie zabezpečenia priecestí na trati Žilina - Košice, PZZ v km 291,997 -Svošov"/>
        <s v="Dobrá výh.179,180,181,182"/>
        <s v="TM Spišská Nová Ves - PdM Vydrník KR vn linky 22kV č. 437"/>
        <s v="Rekonštrukcia priepustu v km 7,043 Michaľany – Palota št. hr"/>
        <s v="Rekonštrukcia priepustu v km 24,510,  trate Poprad Tatry - Štrbské Pleso TEŽ"/>
        <s v="Rekonštrukcia priepustu v km 5,860, trate Poprad Tatry – Podolínec"/>
        <s v="Rekonštrukcia priepustu v km 53,529 Čierna nad Tisou št.hr. – ŽST Košice"/>
        <s v="Rekonštrukcia priepustu v km 54,285 Čn/T št.hr.-Košice"/>
        <s v="Rekonštrukcia priepustu v km 30,125 tr. Plešivec-Muráň"/>
        <s v="Rekonštrukcia priepustu v km 15,542, trate Barca – ŽST Rožňava "/>
        <s v="Zvýšenie  zabezpečenia priecestí, TÚ ŽST Kysak – PPS. Štátna hranica (PKP) -nz. Orlov, PZZ v km 40,329                                         "/>
        <s v="Zriadenie zabezpečeného priechodu pre peších Košice - Žilina žkm 168,446"/>
        <s v="rezerva"/>
        <s v="KRHS 25"/>
        <s v="Elektrifikácia a zdvojkoľajnenie trate BA - Dunajská Streda - Komárno) – predprojektová a projektová príprava”"/>
        <s v="Energetická úspora OSM TT, BA Petržalka AB"/>
        <m/>
        <s v="Rekonštrukcia Ružbašského tunela na trati Podolínec-Plaveč - PD" u="1"/>
        <s v="TIOP Bratislava - Železná studienka" u="1"/>
        <s v="ŽST Čaňa, modernizácia zabezpečovacieho zariadenia" u="1"/>
        <s v="Zvýšenie zabezpečenia priecestí, TÚ 3104 Červená Skala, PZZ v km 35,060" u="1"/>
        <s v="Zvýšenie zabezpečenia priecestí, TÚ ŽST Kapušany prie Prešove – ŽST Bardejov, PZZ v km 30,441" u="1"/>
        <s v="ŽSR, dostavba zriaďovacej stanice Žilina-Teplička a nadväzujúcej železničnej infraštruktúry v uzle Žilina – Rekonštrukcia autobusovej stanice – Etapa C" u="1"/>
        <s v="KR nástupíšť v obvode OR TT,ZA,ZV,KE" u="1"/>
        <s v="Detailná funkčná špecifikácia 5G/FRMCS na železničnom koridore Brno (CZ) - Bratislava (SK)" u="1"/>
        <s v="Digitalizácia agendy ľudských zdrojov (bola predložená PNO s PHZ 289 000 €" u="1"/>
        <s v="ŽST Braca, modernizácia zabezpečovacieho zariadenia" u="1"/>
        <s v="Model líniových rizík na ŽSR" u="1"/>
        <s v="Rekonštrukcia vybraných výpravných budov a prevádzk. budov za účelom energet. úspor - PD - časť 27 - Bytča - Nemšová" u="1"/>
        <s v="ŽST Kriváň, Vypracovanie projektovej dokumentácie pre TS 22/0,42 kV" u="1"/>
        <s v="Štandardy železničných staníc - ŽST Komárno - rekonštrukcia staničnej budovy a prislúchajúcich objektov" u="1"/>
        <s v="Štandardy železničných staníc - ŽST Štúrovo - rekonštrukcia staničnej budovy a prislúchajúcich objektov" u="1"/>
        <s v="Energet.úspora, OSMTT,  N. Zámky, admin." u="1"/>
        <s v="Trakčná meniareň Valaliky" u="1"/>
        <s v="Rekonštrukcia káblov 6kV-UAB (úsek Bratislava, hl.st.-Kúty, š.hr.) " u="1"/>
        <s v="HW pre potreby TTR " u="1"/>
        <s v="DOZZ - Prešov - Strážske (2. etapa)" u="1"/>
        <s v="Modernizácia železničnej trate Žilina – Košice, úsek trate Poprad Tatry (mimo) – Krompachy, 1.etapa (Poprad – Spišská Nová Ves)" u="1"/>
        <s v="Komplexná rekonštrukcia miestností pre umiestnenie simulátorov" u="1"/>
        <s v="ŽST Krompachy, sanácia podchodu v km 144,163 trate Košice - Žilina                " u="1"/>
        <s v="DFŠ -návrh dizajnu implementacie sietovej infrastruktury DC ZSR" u="1"/>
        <s v="Zvýšenie stability násypového telesa trate ŠRT Maťovce – ŠRT Haniska pri Košiciach v km 40,960 – 41,200" u="1"/>
        <s v="Šaštín - Kúty, KRŽZ  koľ.č. 1" u="1"/>
        <s v="žst. Michalovce - komplexná rekonštrukcia" u="1"/>
        <s v="Dostavba archívu a rekonštrukcia" u="1"/>
        <s v="Žst. Lužianky, predĺženie nástupišťa pri koľaji č. 3 a obnova koľaje č. 5" u="1"/>
        <s v="zabezpečenie realizácie projektu priamych vlakov Kyjev - Haniska pri Košiciach" u="1"/>
        <s v="Ruskov TM, rekonštrukcia " u="1"/>
        <s v="Rekonštrukcia kotolne a kúrenia budovy Pri Plynárni, Košice, dielne meracieho vozňa GPK" u="1"/>
        <s v="Zvýšenie zabezpečenia priecestí, TÚ 3104 Zvolen nákl. st. Podbrezová, PZZ v km 35,060 - vypracovanie projektovej dokumentácie s realizáciou stavby" u="1"/>
        <s v="Prešov - Veľký Šariš km 17,313 - 22,220, koľaj č.1" u="1"/>
        <s v="Projektová príprava a IČ budovy pre POO" u="1"/>
        <s v="ŽST Sliač kúpele, výstavba novej prevádzkovej budovy" u="1"/>
        <s v="Energet. úspora, Levice SMSÚ TO adm.bud" u="1"/>
        <s v="Košice - Čierna nad Tisou, Budovy" u="1"/>
        <s v="Devínska Nová Ves – Bratislava Lamač, oprava koľajového lôžka koľaje č. 1 a 2, s výmenou koľajového roštu v k.č. 2" u="1"/>
        <s v="KR plynofikácie budovy ŽST Turňa n/Bodvou VB + TO" u="1"/>
        <s v="ŽSR, ŽST Dvory nad Žitavou, rekonštrukcia výhybiek č.  1,2,3,4,5,6, 7,8  " u="1"/>
        <s v="Komplexná rekonštrukcia mostného objektu v žkm 37,910 trate št. hr. (Marchegg) -Devínska Nová Ves, TÚ 2805, DÚ 02, št. hr. OBB Devínska Nová Ves" u="1"/>
        <s v="Riešenie zálohovania dát ŽSR" u="1"/>
        <s v="Modernizácia železničnej trate Žilina – Košice, úsek trate Liptovský Mikuláš – Poprad – Tatry (mimo)" u="1"/>
        <s v="Vymena komponentov Cisco HW mimo DC" u="1"/>
        <s v="DFŠ - návrh dizajnu implementacia sietovej infrastruktury Zeleznicnej energetiky do siete ZSR" u="1"/>
        <s v="ŽSR, Modernizácia železničnej trate Púchov - Žilina, pre traťovú rýchlosť do 160 km/hod. –  I. etapa (Púchov - Považská Teplá)- MPV + dodatok" u="1"/>
        <s v="Vypracovanie projektovej dokumentácie – KR železničného priecestia v ŽST Martin, žkm 305,230 (ul. Robotnícka) " u="1"/>
        <s v="Redesign procesu medzinárodného cestovného poriadku (TTR)" u="1"/>
        <s v="Energ.úspora, SMSÚ TO Mníšek nad Hnilcom" u="1"/>
        <s v="Veľký Horeš – Streda nad Bodrogom, RK koľ. č. 1,2" u="1"/>
        <s v="Rekonštrukcia vybraných výpravných budov a prevádzkových budov za účelom energetických úspor - projektová dokumentácia&quot;, Časť 1 - Žiar nad Hronom - Príbovce" u="1"/>
        <s v="ŽST Lužianky, predĺženie nástupišťa pri koľaji č. 3" u="1"/>
        <s v="ŽST Košice – rekonštrukcia nástupíšť č. 1, 2, 3 a KRŽZ koľ.č.11,9,8,7,6,5,3a,1" u="1"/>
        <s v="Postupná obnova zariadení EZS a EPS( požiarna signalizácia) v kontajneroch" u="1"/>
        <s v="Implementácia bezpečnosti pre riadenie rizík" u="1"/>
        <s v="ŽST Maťovce, predĺženie koľaje a KR výhybiek s úpravou ŽZ, zab. zar. S TV&quot;" u="1"/>
        <s v="Nákup Cisco HW Firewall" u="1"/>
        <s v="DOZZ - Prešov - Strážske, I.etapa (tzv. cielené investície ŽSR)" u="1"/>
        <s v="DFŠ na stanovenie metodiky BIA" u="1"/>
        <s v="Kontajnerova trakčná meiareň pre OR Žilina" u="1"/>
        <s v="Rek. vybr. VB a PB, energ. úspory, časť 23- Tatranská Lomnica  " u="1"/>
        <s v="Zvýšenie priepustnosti trate BA – DS – KN, EIA + PD" u="1"/>
        <s v="dodanie a inštalácia softvérovej platformy Infinity Hub" u="1"/>
        <s v="Rekonštrukcia priepustu v km 25,053, trate Poprad Tatry - Štrbské Pleso TEŽ" u="1"/>
        <s v="DFŠ - navrh dizajnu transportnej sietovej infrastruktury ZSR" u="1"/>
        <s v="Energet.úspora, OSMTT, Veľký Meder VB" u="1"/>
        <s v="ŽST Trenčín - Architektonicko stavebný zámer, projektová príprava a real. " u="1"/>
        <s v="Štúdie realizovateľnosti pre potreby projektov OPII, OPSK" u="1"/>
        <s v="ŽST Košice, KR komerčného obvodu" u="1"/>
        <s v="Výh. Slivník rekonštrukcia výh. č. 1 - č. 10 - projektová dokumentácia" u="1"/>
        <s v="Bratislava ÚNS-Petržalka, komplexná rekonštrukcia DŽM " u="1"/>
        <s v="Uzol ZA-dostavba stanice ZA, výkup nehnuteľností" u="1"/>
        <s v="Vybudovanie kanalizačnej prípojky TIP Žilina " u="1"/>
        <s v="ŽST Spišská Nová Ves, KR výhybiek č.7,8,9,10,17,18,20" u="1"/>
        <s v="Komplexná rekonštrukcia  DKS  č. 13 – 16 v ŽST Ľubochňa" u="1"/>
        <s v="Energet.úspora, Vyšné Hágy" u="1"/>
        <s v="Energet. úspora, Fiľakovo - nová VB" u="1"/>
        <s v="valorizácia" u="1"/>
        <s v="Implementácia SW pre procesy tepla a vody" u="1"/>
        <s v="Kysak, rekonštrukcia predstaničného priestoru " u="1"/>
        <s v="Dodávka meracích a prenosových zariadení na HKV" u="1"/>
        <s v="Energet.úspora - Plešivec - Výpravná bud" u="1"/>
        <s v="ŽSR, Modernizácia koridoru, štátna hranica ČR/SR - Čadca - Krásno nad Kysucou(mimo),železničná trať“, 3.etapa" u="1"/>
        <s v="SW a HW pre archiváciu dát v datacentrách etapa 1" u="1"/>
        <s v="Obstaranie identity management systém (IDM) (bola predložená PNO s PHZ 297 500 €);" u="1"/>
        <s v="Energet. úspora Levice-výpravna budova" u="1"/>
        <s v="ŽST ČNT, rekonštrukcia PB" u="1"/>
      </sharedItems>
    </cacheField>
    <cacheField name="Trať" numFmtId="0">
      <sharedItems containsBlank="1" containsMixedTypes="1" containsNumber="1" containsInteger="1" minValue="130" maxValue="190"/>
    </cacheField>
    <cacheField name="Poradie" numFmtId="0">
      <sharedItems containsBlank="1" containsMixedTypes="1" containsNumber="1" containsInteger="1" minValue="2" maxValue="40"/>
    </cacheField>
    <cacheField name="Typ projektu podľa priorizácie" numFmtId="0">
      <sharedItems containsBlank="1"/>
    </cacheField>
    <cacheField name="BCR" numFmtId="0">
      <sharedItems containsBlank="1" containsMixedTypes="1" containsNumber="1" minValue="0" maxValue="10.8"/>
    </cacheField>
    <cacheField name="Kategória" numFmtId="0">
      <sharedItems containsBlank="1"/>
    </cacheField>
    <cacheField name="Spoločnosť" numFmtId="0">
      <sharedItems containsBlank="1"/>
    </cacheField>
    <cacheField name="Fáza" numFmtId="0">
      <sharedItems containsBlank="1"/>
    </cacheField>
    <cacheField name="Zazmluvnený projekt" numFmtId="0">
      <sharedItems containsBlank="1"/>
    </cacheField>
    <cacheField name="Dĺžka trate_x000a_ riešeného projektu - údaje ŽSR [km]" numFmtId="0">
      <sharedItems containsBlank="1" containsMixedTypes="1" containsNumber="1" minValue="0" maxValue="329.37400000000002"/>
    </cacheField>
    <cacheField name="Rok" numFmtId="0">
      <sharedItems containsBlank="1" containsMixedTypes="1" containsNumber="1" containsInteger="1" minValue="2023" maxValue="2033" count="13">
        <n v="2029"/>
        <n v="2023"/>
        <n v="2024"/>
        <s v="do 2022"/>
        <n v="2025"/>
        <n v="2026"/>
        <n v="2027"/>
        <n v="2028"/>
        <n v="2030"/>
        <n v="2031"/>
        <n v="2032"/>
        <n v="2033"/>
        <m/>
      </sharedItems>
    </cacheField>
    <cacheField name="Zdroj financovania" numFmtId="0">
      <sharedItems containsBlank="1" count="30">
        <s v="Vlastné zdroje"/>
        <s v="ŠR (NN) OPII"/>
        <s v="Vlastné zdroje/Iné"/>
        <s v="EU"/>
        <s v="Sp. EU"/>
        <s v="ŠR"/>
        <s v="Sp. z VZ"/>
        <s v="ŠR (NN) CEF"/>
        <s v="Sp. CEF"/>
        <s v="CEF"/>
        <s v="ŠR (NN) CEF doč. úhrada"/>
        <s v="CEF zo zálohy"/>
        <s v="CEF dočasné krytie"/>
        <s v="EU - PSK "/>
        <s v="Sp. PSK"/>
        <s v="ŠR (NN) PSK"/>
        <s v="nekryté"/>
        <s v="ŠR (NN)"/>
        <s v="EU - PSK"/>
        <s v="EU - PSK ERDF (179)"/>
        <s v="Sp. PSK  ERDF (179)"/>
        <s v="ŠR (NN) RRF"/>
        <s v="RRF"/>
        <s v="EU - PSK cieľ 2"/>
        <s v="Sp. PSK  cieľ 2"/>
        <s v="SIH"/>
        <s v="ŠR podp. obrany"/>
        <s v="úver (unicredit-úrok)"/>
        <s v="Vlastné zdroje "/>
        <m/>
      </sharedItems>
    </cacheField>
    <cacheField name="Náklady" numFmtId="0">
      <sharedItems containsString="0" containsBlank="1" containsNumber="1" minValue="-3185351.6100000003" maxValue="196166168.55000004"/>
    </cacheField>
    <cacheField name="EU členenie/pozn." numFmtId="0">
      <sharedItems containsBlank="1"/>
    </cacheField>
    <cacheField name="V harmonograme" numFmtId="0">
      <sharedItems containsBlank="1" count="4">
        <s v="nie"/>
        <s v="áno"/>
        <s v="-"/>
        <m/>
      </sharedItems>
    </cacheField>
    <cacheField name="Stupeň príprav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4">
  <r>
    <s v="A01344S:Výstavba"/>
    <s v="MD SR"/>
    <n v="0"/>
    <s v="Doprava - železničná infraštruktúra"/>
    <x v="0"/>
    <s v="-"/>
    <x v="0"/>
    <s v="119C"/>
    <s v="-"/>
    <s v="-"/>
    <n v="0"/>
    <s v="Budovy"/>
    <s v="ŽSR"/>
    <x v="0"/>
    <x v="0"/>
    <n v="0"/>
    <x v="0"/>
    <x v="0"/>
    <n v="1143174.49"/>
    <s v="-"/>
    <s v="nie"/>
    <s v="Stavebné povolenie (SP)"/>
    <m/>
    <n v="2"/>
    <m/>
    <s v="Zámer EIA (posudzovanie) prebieha/ukončené"/>
    <n v="7"/>
  </r>
  <r>
    <s v="A04001: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1"/>
    <x v="0"/>
    <n v="15.920999999999999"/>
    <x v="1"/>
    <x v="1"/>
    <n v="45778.67"/>
    <s v="-"/>
    <s v="áno"/>
    <s v="ukončené"/>
    <m/>
    <n v="4"/>
    <m/>
    <s v="Štúdia realizovateľnosti (ŠtRe)"/>
    <n v="15"/>
  </r>
  <r>
    <s v="A04001: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1"/>
    <x v="0"/>
    <n v="15.920999999999999"/>
    <x v="1"/>
    <x v="2"/>
    <n v="8.43"/>
    <s v="-"/>
    <s v="áno"/>
    <s v="ukončené"/>
    <m/>
    <n v="5"/>
    <m/>
    <s v="Dokumentácia pre územné rozhodnutie (DUR)"/>
    <n v="1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1"/>
    <x v="1"/>
    <n v="1566084.49"/>
    <s v="-"/>
    <s v="áno"/>
    <s v="ukončené"/>
    <s v="Ref"/>
    <n v="8"/>
    <m/>
    <s v="Prebieha dokumentácia na stavebné povolenie (DSP)"/>
    <n v="3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1"/>
    <x v="3"/>
    <n v="1304168.7099999487"/>
    <s v="OPII"/>
    <s v="áno"/>
    <s v="ukončené"/>
    <m/>
    <n v="9"/>
    <m/>
    <s v="Majetkoprávne vysporiadanie (MPV)"/>
    <n v="1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1"/>
    <x v="4"/>
    <n v="230147.43999999762"/>
    <s v="OPII"/>
    <s v="áno"/>
    <s v="ukončené"/>
    <m/>
    <n v="10"/>
    <m/>
    <s v="Dokumentácia stavebného zámeru (DSZ)"/>
    <n v="2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1"/>
    <x v="2"/>
    <n v="10344328.51"/>
    <s v="-"/>
    <s v="áno"/>
    <s v="ukončené"/>
    <m/>
    <n v="11"/>
    <m/>
    <s v="PD pre SP v rozsahu pre realizáciu stavby (DSPRS)"/>
    <n v="25"/>
  </r>
  <r>
    <s v="A04001:Príprava bez 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2"/>
    <x v="0"/>
    <n v="15.920999999999999"/>
    <x v="1"/>
    <x v="1"/>
    <n v="155795"/>
    <s v="-"/>
    <s v="áno"/>
    <s v="ukončené"/>
    <m/>
    <n v="12"/>
    <m/>
    <s v="Príprava podkladov o stavebné povolenie (SP)"/>
    <n v="1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s v="-"/>
    <x v="1"/>
    <x v="2"/>
    <n v="88730.839999999851"/>
    <s v="-"/>
    <s v="áno"/>
    <s v="ukončené"/>
    <m/>
    <n v="13"/>
    <m/>
    <s v="Stavebné povolenie (SP)"/>
    <n v="25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1"/>
    <x v="1"/>
    <n v="56962.5"/>
    <s v="-"/>
    <s v="áno"/>
    <s v="ukončené"/>
    <m/>
    <n v="15"/>
    <m/>
    <s v="Príprava podkladov VO na zhotoviteľa stavby"/>
    <n v="14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1"/>
    <x v="1"/>
    <n v="18297290.440000001"/>
    <s v="-"/>
    <s v="áno"/>
    <s v="ukončené"/>
    <s v="Ref"/>
    <n v="17"/>
    <m/>
    <s v="Výstavba"/>
    <n v="20"/>
  </r>
  <r>
    <s v="A04001:Výstavba"/>
    <s v="MD SR"/>
    <s v="-"/>
    <s v="Doprava - železničná infraštruktúra"/>
    <x v="1"/>
    <s v="D120g (časť)"/>
    <x v="1"/>
    <s v="-"/>
    <s v="-"/>
    <s v="-"/>
    <s v="-"/>
    <s v="Veľké projekty"/>
    <s v="ŽSR"/>
    <x v="0"/>
    <x v="0"/>
    <s v="-"/>
    <x v="2"/>
    <x v="1"/>
    <n v="16537.5"/>
    <s v="-"/>
    <s v="áno"/>
    <s v="ukončené"/>
    <m/>
    <n v="18"/>
    <m/>
    <s v="Prevádzka"/>
    <n v="23"/>
  </r>
  <r>
    <s v="A04001:MPV"/>
    <s v="MD SR"/>
    <s v="-"/>
    <s v="Doprava - železničná infraštruktúra"/>
    <x v="1"/>
    <s v="D120g (časť)"/>
    <x v="1"/>
    <s v="120g (časť)"/>
    <s v="-"/>
    <s v="3b"/>
    <n v="0"/>
    <s v="Veľké projekty"/>
    <s v="ŽSR"/>
    <x v="1"/>
    <x v="0"/>
    <n v="15.920999999999999"/>
    <x v="2"/>
    <x v="1"/>
    <n v="17811.39"/>
    <s v="-"/>
    <s v="áno"/>
    <s v="ukončené"/>
    <m/>
    <n v="19"/>
    <m/>
    <s v="Dokumentácia na realizáciu stavby (DRS) prebieha/ukonč."/>
    <n v="1"/>
  </r>
  <r>
    <s v="A04001: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1"/>
    <x v="0"/>
    <n v="15.920999999999999"/>
    <x v="3"/>
    <x v="5"/>
    <n v="13501777.43"/>
    <s v="-"/>
    <s v="áno"/>
    <s v="ukončené"/>
    <m/>
    <n v="20"/>
    <m/>
    <s v="N/A"/>
    <n v="3"/>
  </r>
  <r>
    <s v="A04001:Príprava bez 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2"/>
    <x v="0"/>
    <n v="15.920999999999999"/>
    <x v="3"/>
    <x v="5"/>
    <n v="18742166.810000002"/>
    <s v="-"/>
    <s v="áno"/>
    <s v="ukončené"/>
    <m/>
    <n v="21"/>
    <m/>
    <s v="Pozastavená príprava"/>
    <n v="7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3"/>
    <x v="1"/>
    <n v="153996615.40999997"/>
    <s v="-"/>
    <s v="áno"/>
    <s v="ukončené"/>
    <m/>
    <n v="24"/>
    <m/>
    <s v="Investičný zámer"/>
    <n v="2"/>
  </r>
  <r>
    <s v="A04001:Príprava bez 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2"/>
    <x v="0"/>
    <n v="15.920999999999999"/>
    <x v="3"/>
    <x v="2"/>
    <n v="870939.14"/>
    <s v="-"/>
    <s v="áno"/>
    <s v="ukončené"/>
    <m/>
    <n v="27"/>
    <m/>
    <s v="Ukončené (VO)"/>
    <n v="1"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3"/>
    <x v="2"/>
    <n v="6224546.7600000007"/>
    <s v="-"/>
    <s v="áno"/>
    <s v="ukončené"/>
    <m/>
    <m/>
    <m/>
    <m/>
    <n v="151"/>
  </r>
  <r>
    <s v="A04001:Príprava bez 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2"/>
    <x v="0"/>
    <n v="15.920999999999999"/>
    <x v="3"/>
    <x v="6"/>
    <n v="21116.19"/>
    <s v="-"/>
    <s v="áno"/>
    <s v="ukončené"/>
    <m/>
    <m/>
    <m/>
    <m/>
    <m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3"/>
    <x v="3"/>
    <n v="196166168.55000004"/>
    <s v="OPII"/>
    <s v="áno"/>
    <s v="ukončené"/>
    <m/>
    <m/>
    <m/>
    <m/>
    <m/>
  </r>
  <r>
    <s v="A04001:Výstavba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0"/>
    <x v="0"/>
    <n v="15.920999999999999"/>
    <x v="3"/>
    <x v="4"/>
    <n v="34617559.080000013"/>
    <s v="OPII"/>
    <s v="áno"/>
    <s v="ukončené"/>
    <m/>
    <m/>
    <m/>
    <m/>
    <m/>
  </r>
  <r>
    <s v="A04001:MPV"/>
    <s v="MD SR"/>
    <n v="0"/>
    <s v="Doprava - železničná infraštruktúra"/>
    <x v="1"/>
    <s v="D120g (časť)"/>
    <x v="1"/>
    <s v="120g (časť)"/>
    <s v="-"/>
    <s v="3b"/>
    <n v="0"/>
    <s v="Veľké projekty"/>
    <s v="ŽSR"/>
    <x v="1"/>
    <x v="0"/>
    <n v="15.920999999999999"/>
    <x v="3"/>
    <x v="6"/>
    <n v="24437.16"/>
    <s v="-"/>
    <s v="áno"/>
    <s v="ukončené"/>
    <m/>
    <m/>
    <m/>
    <m/>
    <m/>
  </r>
  <r>
    <m/>
    <m/>
    <m/>
    <m/>
    <x v="1"/>
    <s v="D120g (časť)"/>
    <x v="1"/>
    <m/>
    <m/>
    <m/>
    <m/>
    <m/>
    <s v="ŽSR"/>
    <x v="0"/>
    <x v="1"/>
    <m/>
    <x v="2"/>
    <x v="1"/>
    <n v="10324676.67"/>
    <m/>
    <m/>
    <s v="ukončené"/>
    <s v="Ref"/>
    <m/>
    <m/>
    <m/>
    <m/>
  </r>
  <r>
    <s v="A04004:MPV"/>
    <s v="MD SR"/>
    <n v="0"/>
    <s v="Doprava - železničná infraštruktúra"/>
    <x v="2"/>
    <n v="0"/>
    <x v="2"/>
    <s v="-"/>
    <s v="-"/>
    <s v="-"/>
    <s v="-"/>
    <s v="Veľké projekty"/>
    <s v="ŽSR"/>
    <x v="1"/>
    <x v="2"/>
    <s v="-"/>
    <x v="1"/>
    <x v="2"/>
    <n v="5205.8999999999996"/>
    <s v="-"/>
    <s v="-"/>
    <s v="ukončené"/>
    <m/>
    <m/>
    <m/>
    <m/>
    <m/>
  </r>
  <r>
    <s v="A06048:Príprava bez MPV"/>
    <s v="MD SR"/>
    <n v="0"/>
    <s v="Doprava - železničná infraštruktúra"/>
    <x v="3"/>
    <s v="D180c_; T180cE; T180cM"/>
    <x v="3"/>
    <s v="-"/>
    <s v="-"/>
    <s v="-"/>
    <n v="0"/>
    <s v="Veľké projekty"/>
    <s v="ŽSR"/>
    <x v="2"/>
    <x v="0"/>
    <n v="0"/>
    <x v="3"/>
    <x v="3"/>
    <n v="11651975.560000001"/>
    <s v="-"/>
    <s v="áno"/>
    <s v="Prebieha dokumentácia na stavebné povolenie (DSP)"/>
    <m/>
    <m/>
    <m/>
    <m/>
    <m/>
  </r>
  <r>
    <s v="A06048:Príprava bez MPV"/>
    <s v="MD SR"/>
    <n v="0"/>
    <s v="Doprava - železničná infraštruktúra"/>
    <x v="3"/>
    <s v="D180c_; T180cE; T180cM"/>
    <x v="3"/>
    <s v="-"/>
    <s v="-"/>
    <s v="-"/>
    <n v="0"/>
    <s v="Veľké projekty"/>
    <s v="ŽSR"/>
    <x v="2"/>
    <x v="0"/>
    <n v="0"/>
    <x v="3"/>
    <x v="4"/>
    <n v="2664682.4299999997"/>
    <s v="-"/>
    <s v="áno"/>
    <s v="Prebieha dokumentácia na stavebné povolenie (DSP)"/>
    <m/>
    <m/>
    <m/>
    <m/>
    <m/>
  </r>
  <r>
    <s v="A06048:Príprava bez MPV"/>
    <s v="MD SR"/>
    <n v="0"/>
    <s v="Doprava - železničná infraštruktúra"/>
    <x v="3"/>
    <s v="D180c_; T180cE; T180cM"/>
    <x v="3"/>
    <s v="-"/>
    <s v="-"/>
    <s v="-"/>
    <n v="0"/>
    <s v="Veľké projekty"/>
    <s v="ŽSR"/>
    <x v="2"/>
    <x v="0"/>
    <n v="0"/>
    <x v="3"/>
    <x v="6"/>
    <n v="575759.74"/>
    <s v="-"/>
    <s v="áno"/>
    <s v="Prebieha dokumentácia na stavebné povolenie (DSP)"/>
    <m/>
    <m/>
    <m/>
    <m/>
    <m/>
  </r>
  <r>
    <s v="A06048:Príprava bez MPV"/>
    <s v="MD SR"/>
    <n v="0"/>
    <s v="Doprava - železničná infraštruktúra"/>
    <x v="3"/>
    <s v="D180c_; T180cE; T180cM"/>
    <x v="3"/>
    <s v="-"/>
    <s v="-"/>
    <s v="-"/>
    <n v="0"/>
    <s v="Veľké projekty"/>
    <s v="ŽSR"/>
    <x v="2"/>
    <x v="0"/>
    <n v="0"/>
    <x v="3"/>
    <x v="2"/>
    <n v="120000"/>
    <s v="-"/>
    <s v="áno"/>
    <s v="Prebieha dokumentácia na stavebné povolenie (DSP)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1"/>
    <x v="7"/>
    <n v="8469593.3499999996"/>
    <s v="-"/>
    <s v="áno"/>
    <s v="ukončené"/>
    <m/>
    <m/>
    <m/>
    <m/>
    <m/>
  </r>
  <r>
    <s v="A06048.1: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1"/>
    <x v="0"/>
    <n v="12.868"/>
    <x v="1"/>
    <x v="7"/>
    <n v="7950.33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1"/>
    <x v="8"/>
    <n v="3371152.76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1"/>
    <x v="9"/>
    <n v="7347219.3700000001"/>
    <s v="potreba dočas. Krytia EU zdroja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2"/>
    <x v="9"/>
    <n v="6259214.4500000002"/>
    <s v="-"/>
    <s v="áno"/>
    <s v="ukončené"/>
    <m/>
    <m/>
    <m/>
    <m/>
    <m/>
  </r>
  <r>
    <s v="A06048.1:Príprava bez 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2"/>
    <x v="0"/>
    <n v="12.868"/>
    <x v="1"/>
    <x v="2"/>
    <n v="68265.59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1"/>
    <x v="2"/>
    <n v="1683905.57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2"/>
    <x v="0"/>
    <n v="12.868"/>
    <x v="1"/>
    <x v="7"/>
    <n v="253859.31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2"/>
    <n v="12.868"/>
    <x v="1"/>
    <x v="2"/>
    <n v="505025.75999999978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2"/>
    <n v="12.868"/>
    <x v="1"/>
    <x v="2"/>
    <n v="12818389.68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2"/>
    <x v="8"/>
    <n v="872666.4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2"/>
    <x v="10"/>
    <n v="3438926.53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2"/>
    <x v="7"/>
    <n v="14122712.08"/>
    <s v="-"/>
    <s v="áno"/>
    <s v="ukončené"/>
    <m/>
    <m/>
    <m/>
    <m/>
    <m/>
  </r>
  <r>
    <s v="A06048.1:Príprava bez 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2"/>
    <x v="0"/>
    <n v="12.868"/>
    <x v="2"/>
    <x v="7"/>
    <n v="207024.37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3"/>
    <x v="9"/>
    <n v="41425177.689999998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3"/>
    <x v="8"/>
    <n v="12685068.119999999"/>
    <s v="-"/>
    <s v="áno"/>
    <s v="ukončené"/>
    <m/>
    <m/>
    <m/>
    <m/>
    <m/>
  </r>
  <r>
    <s v="A06048.1:Príprava bez 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2"/>
    <x v="0"/>
    <n v="12.868"/>
    <x v="3"/>
    <x v="8"/>
    <n v="21977"/>
    <s v="-"/>
    <s v="áno"/>
    <s v="ukončené"/>
    <m/>
    <m/>
    <m/>
    <m/>
    <m/>
  </r>
  <r>
    <s v="A06048.1: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1"/>
    <x v="0"/>
    <n v="12.868"/>
    <x v="3"/>
    <x v="7"/>
    <n v="3172595.28"/>
    <s v="-"/>
    <s v="áno"/>
    <s v="ukončené"/>
    <m/>
    <m/>
    <m/>
    <m/>
    <m/>
  </r>
  <r>
    <s v="A06048.1:Príprava bez 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2"/>
    <x v="0"/>
    <n v="12.868"/>
    <x v="3"/>
    <x v="9"/>
    <n v="86605"/>
    <s v="-"/>
    <s v="áno"/>
    <s v="ukončené"/>
    <m/>
    <m/>
    <m/>
    <m/>
    <m/>
  </r>
  <r>
    <s v="A06048.1:Príprava bez 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2"/>
    <x v="0"/>
    <n v="12.868"/>
    <x v="3"/>
    <x v="7"/>
    <n v="979971.43"/>
    <s v="-"/>
    <s v="áno"/>
    <s v="ukončené"/>
    <m/>
    <m/>
    <m/>
    <m/>
    <m/>
  </r>
  <r>
    <s v="A06048.1:Príprava bez 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2"/>
    <x v="0"/>
    <n v="12.868"/>
    <x v="3"/>
    <x v="2"/>
    <n v="27899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3"/>
    <x v="2"/>
    <n v="19220.38"/>
    <s v="-"/>
    <s v="áno"/>
    <s v="ukončené"/>
    <m/>
    <m/>
    <m/>
    <m/>
    <m/>
  </r>
  <r>
    <s v="A06048.1:MPV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1"/>
    <x v="0"/>
    <n v="12.868"/>
    <x v="3"/>
    <x v="2"/>
    <n v="1402.4"/>
    <s v="-"/>
    <s v="áno"/>
    <s v="ukončené"/>
    <m/>
    <m/>
    <m/>
    <m/>
    <m/>
  </r>
  <r>
    <s v="A06048.1:Výstavba"/>
    <s v="MD SR"/>
    <n v="0"/>
    <s v="Doprava - železničná infraštruktúra"/>
    <x v="4"/>
    <s v="D180e_; T180eE; T180eM"/>
    <x v="4"/>
    <s v="180e"/>
    <s v="8 v 1b; 35 v 2b; 13 v 3a; 5 v 3b"/>
    <s v="1b; 3a; 3b"/>
    <n v="0"/>
    <s v="Veľké projekty"/>
    <s v="ŽSR"/>
    <x v="0"/>
    <x v="0"/>
    <n v="12.868"/>
    <x v="3"/>
    <x v="7"/>
    <n v="8105599"/>
    <s v="-"/>
    <s v="áno"/>
    <s v="ukončené"/>
    <m/>
    <m/>
    <m/>
    <m/>
    <m/>
  </r>
  <r>
    <s v="A06048.5: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1"/>
    <x v="0"/>
    <n v="0"/>
    <x v="1"/>
    <x v="5"/>
    <n v="7880.27"/>
    <s v="-"/>
    <s v="áno"/>
    <s v="Prebieha dokumentácia na stavebné povolenie (DSP)"/>
    <m/>
    <m/>
    <m/>
    <m/>
    <m/>
  </r>
  <r>
    <s v="A06048.5:Príprava bez 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2"/>
    <x v="0"/>
    <n v="0"/>
    <x v="1"/>
    <x v="5"/>
    <n v="743.33"/>
    <s v="-"/>
    <s v="áno"/>
    <s v="Prebieha dokumentácia na stavebné povolenie (DSP)"/>
    <m/>
    <m/>
    <m/>
    <m/>
    <m/>
  </r>
  <r>
    <s v="A06048.5:Príprava bez 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2"/>
    <x v="0"/>
    <n v="0"/>
    <x v="1"/>
    <x v="2"/>
    <n v="541.30999999999995"/>
    <s v="-"/>
    <s v="áno"/>
    <s v="Prebieha dokumentácia na stavebné povolenie (DSP)"/>
    <m/>
    <m/>
    <m/>
    <m/>
    <m/>
  </r>
  <r>
    <s v="A06048.5:Príprava bez 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2"/>
    <x v="0"/>
    <n v="0"/>
    <x v="2"/>
    <x v="5"/>
    <n v="3033631.48"/>
    <s v="-"/>
    <s v="áno"/>
    <s v="Prebieha dokumentácia na stavebné povolenie (DSP)"/>
    <m/>
    <m/>
    <m/>
    <m/>
    <m/>
  </r>
  <r>
    <s v="A06048.5: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1"/>
    <x v="0"/>
    <n v="0"/>
    <x v="4"/>
    <x v="5"/>
    <n v="150000"/>
    <s v="-"/>
    <s v="áno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5"/>
    <x v="11"/>
    <n v="4250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5"/>
    <x v="8"/>
    <n v="1500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5"/>
    <x v="12"/>
    <n v="4250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6"/>
    <x v="13"/>
    <n v="15300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6"/>
    <x v="14"/>
    <n v="2700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6"/>
    <x v="15"/>
    <n v="5500000"/>
    <s v="-"/>
    <s v="nie"/>
    <s v="Prebieha dokumentácia na stavebné povolenie (DSP)"/>
    <m/>
    <m/>
    <m/>
    <m/>
    <m/>
  </r>
  <r>
    <s v="A06048.5: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2"/>
    <x v="2"/>
    <s v="-"/>
    <x v="6"/>
    <x v="5"/>
    <n v="600000"/>
    <s v="-"/>
    <s v="nie"/>
    <s v="Prebieha dokumentácia na stavebné povolenie (DSP)"/>
    <m/>
    <m/>
    <n v="1"/>
    <m/>
    <m/>
  </r>
  <r>
    <m/>
    <m/>
    <m/>
    <m/>
    <x v="5"/>
    <s v="D180c_; T180cE; T180cM"/>
    <x v="5"/>
    <m/>
    <m/>
    <m/>
    <n v="0"/>
    <s v="Veľké projekty"/>
    <s v="ŽSR"/>
    <x v="2"/>
    <x v="1"/>
    <m/>
    <x v="5"/>
    <x v="5"/>
    <n v="600000"/>
    <m/>
    <m/>
    <s v="Prebieha dokumentácia na stavebné povolenie (DSP)"/>
    <m/>
    <m/>
    <n v="1"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7"/>
    <x v="13"/>
    <n v="16575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7"/>
    <x v="14"/>
    <n v="2925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7"/>
    <x v="15"/>
    <n v="550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0"/>
    <x v="13"/>
    <n v="18275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0"/>
    <x v="14"/>
    <n v="3225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0"/>
    <x v="15"/>
    <n v="6000000"/>
    <s v="-"/>
    <s v="nie"/>
    <s v="Prebieha dokumentácia na stavebné povolenie (DSP)"/>
    <m/>
    <m/>
    <m/>
    <m/>
    <m/>
  </r>
  <r>
    <s v="A06048.5:Výstavba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0"/>
    <x v="3"/>
    <n v="0"/>
    <x v="8"/>
    <x v="15"/>
    <n v="4000000"/>
    <s v="-"/>
    <s v="nie"/>
    <s v="Prebieha dokumentácia na stavebné povolenie (DSP)"/>
    <m/>
    <m/>
    <m/>
    <m/>
    <m/>
  </r>
  <r>
    <s v="A06048.5: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1"/>
    <x v="0"/>
    <n v="0"/>
    <x v="3"/>
    <x v="5"/>
    <n v="13303770.050000001"/>
    <s v="-"/>
    <s v="áno"/>
    <s v="Prebieha dokumentácia na stavebné povolenie (DSP)"/>
    <m/>
    <m/>
    <m/>
    <m/>
    <m/>
  </r>
  <r>
    <s v="A06048.5:Príprava bez 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2"/>
    <x v="0"/>
    <n v="0"/>
    <x v="3"/>
    <x v="5"/>
    <n v="2754262.2399999998"/>
    <s v="-"/>
    <s v="áno"/>
    <s v="Prebieha dokumentácia na stavebné povolenie (DSP)"/>
    <m/>
    <m/>
    <m/>
    <m/>
    <m/>
  </r>
  <r>
    <s v="A06048.5:MPV"/>
    <s v="MD SR"/>
    <n v="0"/>
    <s v="Doprava - železničná infraštruktúra"/>
    <x v="5"/>
    <s v="D180c_; T180cE; T180cM"/>
    <x v="5"/>
    <s v="180c"/>
    <s v="55 v 1b; 12 v 2a; 17 v 2b; 20 v 3a; 16 v 3b"/>
    <s v="-"/>
    <n v="0"/>
    <s v="Veľké projekty"/>
    <s v="ŽSR"/>
    <x v="1"/>
    <x v="0"/>
    <n v="0"/>
    <x v="3"/>
    <x v="2"/>
    <n v="84014.11"/>
    <s v="-"/>
    <s v="áno"/>
    <s v="Prebieha dokumentácia na stavebné povolenie (DSP)"/>
    <m/>
    <m/>
    <m/>
    <m/>
    <m/>
  </r>
  <r>
    <s v="A06099.1: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1"/>
    <x v="0"/>
    <n v="14.852"/>
    <x v="1"/>
    <x v="5"/>
    <n v="9562197.8599999994"/>
    <s v="OPSK"/>
    <s v="áno"/>
    <s v="vo výstavbe"/>
    <m/>
    <m/>
    <m/>
    <m/>
    <m/>
  </r>
  <r>
    <s v="A06099.1:Príprava bez 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2"/>
    <x v="0"/>
    <n v="14.852"/>
    <x v="1"/>
    <x v="2"/>
    <n v="12157.910000000002"/>
    <s v="-"/>
    <s v="áno"/>
    <s v="vo výstavbe"/>
    <m/>
    <m/>
    <m/>
    <m/>
    <m/>
  </r>
  <r>
    <s v="A06099.1:Príprava bez 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2"/>
    <x v="0"/>
    <n v="14.852"/>
    <x v="1"/>
    <x v="5"/>
    <n v="4286360.28"/>
    <s v="OPSK"/>
    <s v="áno"/>
    <s v="vo výstavbe"/>
    <m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1"/>
    <x v="2"/>
    <n v="173877.86000000002"/>
    <s v="-"/>
    <s v="áno"/>
    <s v="vo výstavbe"/>
    <m/>
    <m/>
    <m/>
    <m/>
    <m/>
  </r>
  <r>
    <s v="A06099.1: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1"/>
    <x v="0"/>
    <n v="14.852"/>
    <x v="4"/>
    <x v="15"/>
    <n v="300000"/>
    <s v="-"/>
    <s v="áno"/>
    <s v="vo výstavbe"/>
    <n v="601"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4"/>
    <x v="13"/>
    <n v="48042686.119999997"/>
    <s v="OPSK"/>
    <s v="áno"/>
    <s v="vo výstavbe"/>
    <m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1"/>
    <x v="3"/>
    <n v="14.852"/>
    <x v="4"/>
    <x v="16"/>
    <n v="200000"/>
    <s v="OPSK"/>
    <s v="áno"/>
    <s v="vo výstavbe"/>
    <m/>
    <m/>
    <m/>
    <s v="poníženie z KT 2025"/>
    <s v="ŠR (NN) PSK"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4"/>
    <x v="14"/>
    <n v="8478121.0800000001"/>
    <s v="OPSK"/>
    <s v="áno"/>
    <s v="vo výstavbe"/>
    <m/>
    <m/>
    <m/>
    <m/>
    <m/>
  </r>
  <r>
    <s v="A06099.1:Príprava bez MPV"/>
    <s v="MD SR"/>
    <s v="-"/>
    <s v="Doprava - železničná infraštruktúra"/>
    <x v="6"/>
    <s v="-"/>
    <x v="6"/>
    <s v="-"/>
    <s v="-"/>
    <s v="-"/>
    <s v="-"/>
    <s v="Veľké projekty"/>
    <s v="ŽSR"/>
    <x v="2"/>
    <x v="2"/>
    <s v="-"/>
    <x v="4"/>
    <x v="15"/>
    <n v="82457.900000000009"/>
    <s v="-"/>
    <s v="áno"/>
    <s v="vo výstavbe"/>
    <n v="601"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5"/>
    <x v="13"/>
    <n v="142816023.33000001"/>
    <s v="OPSK"/>
    <s v="áno"/>
    <s v="vo výstavbe"/>
    <m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5"/>
    <x v="15"/>
    <n v="4500000"/>
    <s v="OPSK"/>
    <s v="áno"/>
    <s v="vo výstavbe"/>
    <m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5"/>
    <x v="14"/>
    <n v="25202827.649999999"/>
    <s v="OPSK"/>
    <s v="áno"/>
    <s v="vo výstavbe"/>
    <m/>
    <m/>
    <m/>
    <m/>
    <m/>
  </r>
  <r>
    <s v="A06099.1:Príprava bez MPV"/>
    <s v="MD SR"/>
    <s v="-"/>
    <s v="Doprava - železničná infraštruktúra"/>
    <x v="6"/>
    <s v="-"/>
    <x v="6"/>
    <s v="-"/>
    <s v="-"/>
    <s v="-"/>
    <s v="-"/>
    <s v="Veľké projekty"/>
    <s v="ŽSR"/>
    <x v="2"/>
    <x v="2"/>
    <s v="-"/>
    <x v="5"/>
    <x v="15"/>
    <n v="696713.64"/>
    <s v="-"/>
    <s v="áno"/>
    <s v="vo výstavbe"/>
    <m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6"/>
    <x v="13"/>
    <n v="100833463.23999999"/>
    <s v="OPSK"/>
    <s v="áno"/>
    <s v="vo výstavbe"/>
    <m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6"/>
    <x v="15"/>
    <n v="4500000"/>
    <s v="OPSK"/>
    <s v="áno"/>
    <s v="vo výstavbe"/>
    <m/>
    <m/>
    <m/>
    <m/>
    <m/>
  </r>
  <r>
    <s v="A06099.1:Výstavba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0"/>
    <x v="3"/>
    <n v="14.852"/>
    <x v="6"/>
    <x v="14"/>
    <n v="17794140.57"/>
    <s v="OPSK"/>
    <s v="áno"/>
    <s v="vo výstavbe"/>
    <m/>
    <m/>
    <m/>
    <m/>
    <m/>
  </r>
  <r>
    <s v="A06099.1: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1"/>
    <x v="0"/>
    <n v="14.852"/>
    <x v="3"/>
    <x v="5"/>
    <n v="5478838.0300000003"/>
    <s v="-"/>
    <s v="áno"/>
    <s v="vo výstavbe"/>
    <m/>
    <m/>
    <m/>
    <m/>
    <m/>
  </r>
  <r>
    <s v="A06099.1:Príprava bez 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2"/>
    <x v="0"/>
    <n v="14.852"/>
    <x v="3"/>
    <x v="5"/>
    <n v="7025293.9800000004"/>
    <s v="-"/>
    <s v="áno"/>
    <s v="vo výstavbe"/>
    <m/>
    <m/>
    <m/>
    <m/>
    <m/>
  </r>
  <r>
    <s v="A06099.1:Príprava bez 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2"/>
    <x v="0"/>
    <n v="14.852"/>
    <x v="3"/>
    <x v="2"/>
    <n v="687848.66999999993"/>
    <s v="-"/>
    <s v="áno"/>
    <s v="vo výstavbe"/>
    <m/>
    <m/>
    <m/>
    <m/>
    <m/>
  </r>
  <r>
    <s v="A06099.1: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1"/>
    <x v="0"/>
    <n v="14.852"/>
    <x v="3"/>
    <x v="2"/>
    <n v="5225.25"/>
    <s v="-"/>
    <s v="áno"/>
    <s v="vo výstavbe"/>
    <m/>
    <m/>
    <m/>
    <m/>
    <m/>
  </r>
  <r>
    <s v="A06099.1:Príprava bez 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2"/>
    <x v="0"/>
    <n v="14.852"/>
    <x v="3"/>
    <x v="3"/>
    <n v="4228504.8899999997"/>
    <s v="OPII"/>
    <s v="áno"/>
    <s v="vo výstavbe"/>
    <m/>
    <m/>
    <m/>
    <m/>
    <m/>
  </r>
  <r>
    <s v="A06099.1:Príprava bez MPV"/>
    <s v="MD SR"/>
    <n v="0"/>
    <s v="Doprava - železničná infraštruktúra"/>
    <x v="6"/>
    <s v="D180f1; B180f_; T180fE; T180fM"/>
    <x v="6"/>
    <s v="180f"/>
    <s v="10 v 1b; 13 v 2a; 14 v 3a; 9 v 3b"/>
    <s v="-"/>
    <n v="0"/>
    <s v="Veľké projekty"/>
    <s v="ŽSR"/>
    <x v="2"/>
    <x v="0"/>
    <n v="14.852"/>
    <x v="3"/>
    <x v="4"/>
    <n v="1460043.99"/>
    <s v="OPII"/>
    <s v="áno"/>
    <s v="vo výstavbe"/>
    <m/>
    <m/>
    <m/>
    <m/>
    <m/>
  </r>
  <r>
    <s v="A06099.2:Príprava bez MPV"/>
    <s v="MD SR"/>
    <s v="-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2"/>
    <x v="0"/>
    <n v="18.390999999999998"/>
    <x v="2"/>
    <x v="5"/>
    <n v="4396031.1900000004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6"/>
    <x v="11"/>
    <n v="1275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0"/>
    <x v="13"/>
    <n v="12750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7"/>
    <x v="15"/>
    <n v="4000000"/>
    <s v="-"/>
    <s v="áno"/>
    <s v="IČ, výber zhotoviteľa stavby"/>
    <m/>
    <m/>
    <m/>
    <m/>
    <m/>
  </r>
  <r>
    <s v="A06099.2:MPV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1"/>
    <x v="3"/>
    <s v="-"/>
    <x v="4"/>
    <x v="5"/>
    <n v="50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7"/>
    <x v="13"/>
    <n v="11900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7"/>
    <x v="14"/>
    <n v="21000000"/>
    <s v="-"/>
    <s v="áno"/>
    <s v="IČ, výber zhotoviteľa stavby"/>
    <m/>
    <m/>
    <m/>
    <m/>
    <m/>
  </r>
  <r>
    <s v="A06099.2:Príprava bez MPV"/>
    <s v="MD SR"/>
    <s v="-"/>
    <s v="Doprava - železničná infraštruktúra"/>
    <x v="7"/>
    <s v="D180f1; B180f_; T180fE; T180fM"/>
    <x v="7"/>
    <s v="180f"/>
    <s v="10 v 1b; 13 v 2a; 14 v 3a; 9 v 3b"/>
    <s v="-"/>
    <s v="-"/>
    <s v="Veľké projekty"/>
    <s v="ŽSR"/>
    <x v="2"/>
    <x v="2"/>
    <s v="-"/>
    <x v="4"/>
    <x v="5"/>
    <n v="4334153.7300000004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5"/>
    <x v="11"/>
    <n v="8500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5"/>
    <x v="8"/>
    <n v="1500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0"/>
    <x v="14"/>
    <n v="2250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8"/>
    <x v="13"/>
    <n v="94806055.709999993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8"/>
    <x v="14"/>
    <n v="16730480.42"/>
    <s v="-"/>
    <s v="áno"/>
    <s v="IČ, výber zhotoviteľa stavby"/>
    <m/>
    <m/>
    <m/>
    <m/>
    <m/>
  </r>
  <r>
    <s v="A06099.2:Príprava bez MPV"/>
    <s v="MD SR"/>
    <s v="-"/>
    <s v="Doprava - železničná infraštruktúra"/>
    <x v="7"/>
    <s v="D180f1; B180f_; T180fE; T180fM"/>
    <x v="7"/>
    <s v="180f"/>
    <s v="10 v 1b; 13 v 2a; 14 v 3a; 9 v 3b"/>
    <s v="-"/>
    <s v="-"/>
    <s v="Veľké projekty"/>
    <s v="ŽSR"/>
    <x v="2"/>
    <x v="2"/>
    <s v="-"/>
    <x v="5"/>
    <x v="15"/>
    <n v="618787.71"/>
    <s v="-"/>
    <s v="áno"/>
    <s v="IČ, výber zhotoviteľa stavby"/>
    <m/>
    <m/>
    <n v="1"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6"/>
    <x v="12"/>
    <n v="86275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6"/>
    <x v="8"/>
    <n v="1545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6"/>
    <x v="7"/>
    <n v="400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6"/>
    <x v="13"/>
    <n v="22950000"/>
    <s v="-"/>
    <s v="áno"/>
    <s v="IČ, výber zhotoviteľa stavby"/>
    <m/>
    <m/>
    <m/>
    <m/>
    <m/>
  </r>
  <r>
    <s v="A06099.2:Výstavba"/>
    <s v="MD SR"/>
    <n v="0"/>
    <s v="Doprava - železničná infraštruktúra"/>
    <x v="7"/>
    <s v="D180f1; B180f_; T180fE; T180fM"/>
    <x v="7"/>
    <s v="180f"/>
    <s v="10 v 1b; 13 v 2a; 14 v 3a; 9 v 3b"/>
    <s v="-"/>
    <n v="0"/>
    <s v="Veľké projekty"/>
    <s v="ŽSR"/>
    <x v="0"/>
    <x v="3"/>
    <n v="18.390999999999998"/>
    <x v="6"/>
    <x v="14"/>
    <n v="4050000"/>
    <s v="-"/>
    <s v="áno"/>
    <s v="IČ, výber zhotoviteľa stavby"/>
    <m/>
    <m/>
    <m/>
    <m/>
    <m/>
  </r>
  <r>
    <m/>
    <m/>
    <m/>
    <m/>
    <x v="7"/>
    <m/>
    <x v="7"/>
    <m/>
    <m/>
    <m/>
    <m/>
    <m/>
    <s v="ŽSR"/>
    <x v="1"/>
    <x v="0"/>
    <m/>
    <x v="2"/>
    <x v="5"/>
    <n v="1086227.58"/>
    <m/>
    <s v="áno"/>
    <s v="IČ, výber zhotoviteľa stavby"/>
    <m/>
    <m/>
    <m/>
    <m/>
    <m/>
  </r>
  <r>
    <s v="A06100:Príprava bez MPV"/>
    <s v="MD SR"/>
    <n v="0"/>
    <s v="Doprava - železničná infraštruktúra"/>
    <x v="8"/>
    <s v="D180h_ (Margecany - Kysak); T180hE; T180hM; T180g2M (Krompachy - Margecany)"/>
    <x v="8"/>
    <s v="180h"/>
    <s v="58 v 1b; 21 v 2a; 16 v 3a; 17 a 22 v 3b"/>
    <s v="-"/>
    <n v="0"/>
    <s v="Veľké projekty"/>
    <s v="ŽSR"/>
    <x v="2"/>
    <x v="0"/>
    <n v="0"/>
    <x v="2"/>
    <x v="5"/>
    <n v="1267653.67"/>
    <s v="-"/>
    <s v="áno"/>
    <s v="Dokumentácia stavebného zámeru (DSZ)"/>
    <m/>
    <m/>
    <m/>
    <m/>
    <m/>
  </r>
  <r>
    <s v="A06100:Príprava bez MPV"/>
    <s v="MD SR"/>
    <n v="0"/>
    <s v="Doprava - železničná infraštruktúra"/>
    <x v="8"/>
    <s v="D180h_ (Margecany - Kysak); T180hE; T180hM; T180g2M (Krompachy - Margecany)"/>
    <x v="8"/>
    <s v="180h"/>
    <s v="58 v 1b; 21 v 2a; 16 v 3a; 17 a 22 v 3b"/>
    <s v="-"/>
    <n v="0"/>
    <s v="Veľké projekty"/>
    <s v="ŽSR"/>
    <x v="2"/>
    <x v="0"/>
    <n v="0"/>
    <x v="4"/>
    <x v="5"/>
    <n v="1211890"/>
    <s v="-"/>
    <s v="áno"/>
    <s v="Dokumentácia stavebného zámeru (DSZ)"/>
    <m/>
    <m/>
    <m/>
    <s v="už mám 130 000 EUR"/>
    <m/>
  </r>
  <r>
    <s v="A06100:Príprava bez MPV"/>
    <s v="MD SR"/>
    <n v="0"/>
    <s v="Doprava - železničná infraštruktúra"/>
    <x v="8"/>
    <s v="D180h_ (Margecany - Kysak); T180hE; T180hM; T180g2M (Krompachy - Margecany)"/>
    <x v="8"/>
    <s v="180h"/>
    <s v="58 v 1b; 21 v 2a; 16 v 3a; 17 a 22 v 3b"/>
    <s v="-"/>
    <n v="0"/>
    <s v="Veľké projekty"/>
    <s v="ŽSR"/>
    <x v="2"/>
    <x v="0"/>
    <n v="0"/>
    <x v="5"/>
    <x v="5"/>
    <n v="398815"/>
    <s v="-"/>
    <s v="áno"/>
    <s v="Dokumentácia stavebného zámeru (DSZ)"/>
    <m/>
    <m/>
    <n v="3"/>
    <m/>
    <m/>
  </r>
  <r>
    <s v="A06100:Príprava bez MPV"/>
    <s v="MD SR"/>
    <n v="0"/>
    <s v="Doprava - železničná infraštruktúra"/>
    <x v="8"/>
    <s v="D180h_ (Margecany - Kysak); T180hE; T180hM; T180g2M (Krompachy - Margecany)"/>
    <x v="8"/>
    <s v="180h"/>
    <s v="58 v 1b; 21 v 2a; 16 v 3a; 17 a 22 v 3b"/>
    <s v="-"/>
    <n v="0"/>
    <s v="Veľké projekty"/>
    <s v="ŽSR"/>
    <x v="2"/>
    <x v="0"/>
    <n v="0"/>
    <x v="3"/>
    <x v="5"/>
    <n v="143928"/>
    <s v="-"/>
    <s v="áno"/>
    <s v="Dokumentácia stavebného zámeru (DSZ)"/>
    <m/>
    <m/>
    <m/>
    <m/>
    <m/>
  </r>
  <r>
    <s v="A06100:Príprava bez MPV"/>
    <s v="MD SR"/>
    <n v="0"/>
    <s v="Doprava - železničná infraštruktúra"/>
    <x v="8"/>
    <s v="D180h_ (Margecany - Kysak); T180hE; T180hM; T180g2M (Krompachy - Margecany)"/>
    <x v="8"/>
    <s v="180h"/>
    <s v="58 v 1b; 21 v 2a; 16 v 3a; 17 a 22 v 3b"/>
    <s v="-"/>
    <n v="0"/>
    <s v="Veľké projekty"/>
    <s v="ŽSR"/>
    <x v="2"/>
    <x v="0"/>
    <n v="0"/>
    <x v="3"/>
    <x v="3"/>
    <n v="2168750.38"/>
    <s v="-"/>
    <s v="áno"/>
    <s v="Dokumentácia stavebného zámeru (DSZ)"/>
    <m/>
    <m/>
    <m/>
    <m/>
    <m/>
  </r>
  <r>
    <s v="A06100:Príprava bez MPV"/>
    <s v="MD SR"/>
    <n v="0"/>
    <s v="Doprava - železničná infraštruktúra"/>
    <x v="8"/>
    <s v="D180h_ (Margecany - Kysak); T180hE; T180hM; T180g2M (Krompachy - Margecany)"/>
    <x v="8"/>
    <s v="180h"/>
    <s v="58 v 1b; 21 v 2a; 16 v 3a; 17 a 22 v 3b"/>
    <s v="-"/>
    <n v="0"/>
    <s v="Veľké projekty"/>
    <s v="ŽSR"/>
    <x v="2"/>
    <x v="0"/>
    <n v="0"/>
    <x v="3"/>
    <x v="4"/>
    <n v="774897.88"/>
    <s v="-"/>
    <s v="áno"/>
    <s v="Dokumentácia stavebného zámeru (DSZ)"/>
    <m/>
    <m/>
    <m/>
    <m/>
    <m/>
  </r>
  <r>
    <s v="A06100:Príprava bez MPV"/>
    <s v="MD SR"/>
    <n v="0"/>
    <s v="Doprava - železničná infraštruktúra"/>
    <x v="8"/>
    <s v="D180h_ (Margecany - Kysak); T180hE; T180hM; T180g2M (Krompachy - Margecany)"/>
    <x v="8"/>
    <s v="180h"/>
    <s v="58 v 1b; 21 v 2a; 16 v 3a; 17 a 22 v 3b"/>
    <s v="-"/>
    <n v="0"/>
    <s v="Veľké projekty"/>
    <s v="ŽSR"/>
    <x v="2"/>
    <x v="0"/>
    <n v="0"/>
    <x v="3"/>
    <x v="2"/>
    <n v="35982"/>
    <s v="-"/>
    <s v="áno"/>
    <s v="Dokumentácia stavebného zámeru (DSZ)"/>
    <m/>
    <m/>
    <m/>
    <m/>
    <m/>
  </r>
  <r>
    <s v="A06101:Príprava bez MPV"/>
    <s v="MD SR"/>
    <n v="0"/>
    <s v="Doprava - železničná infraštruktúra"/>
    <x v="9"/>
    <s v="D180i1"/>
    <x v="9"/>
    <s v="180i"/>
    <s v="11 v 1b"/>
    <s v="-"/>
    <n v="0"/>
    <s v="Veľké projekty"/>
    <s v="ŽSR"/>
    <x v="2"/>
    <x v="0"/>
    <n v="0"/>
    <x v="1"/>
    <x v="5"/>
    <n v="936783.39"/>
    <s v="-"/>
    <s v="áno"/>
    <s v="Dokumentácia pre územné rozhodnutie (DUR)"/>
    <m/>
    <m/>
    <m/>
    <m/>
    <m/>
  </r>
  <r>
    <s v="A06101:Príprava bez MPV"/>
    <s v="MD SR"/>
    <n v="0"/>
    <s v="Doprava - železničná infraštruktúra"/>
    <x v="9"/>
    <s v="D180i1"/>
    <x v="9"/>
    <s v="180i"/>
    <s v="11 v 1b"/>
    <s v="-"/>
    <n v="0"/>
    <s v="Veľké projekty"/>
    <s v="ŽSR"/>
    <x v="2"/>
    <x v="2"/>
    <s v="-"/>
    <x v="1"/>
    <x v="2"/>
    <n v="-122704.34"/>
    <s v="-"/>
    <s v="áno"/>
    <s v="Dokumentácia pre územné rozhodnutie (DUR)"/>
    <m/>
    <m/>
    <m/>
    <m/>
    <m/>
  </r>
  <r>
    <s v="A06101:Príprava bez MPV"/>
    <s v="MD SR"/>
    <n v="0"/>
    <s v="Doprava - železničná infraštruktúra"/>
    <x v="9"/>
    <s v="D180i1"/>
    <x v="9"/>
    <s v="180i"/>
    <s v="11 v 1b"/>
    <s v="-"/>
    <n v="0"/>
    <s v="Veľké projekty"/>
    <s v="ŽSR"/>
    <x v="2"/>
    <x v="0"/>
    <n v="0"/>
    <x v="3"/>
    <x v="2"/>
    <n v="402875.48"/>
    <s v="-"/>
    <s v="áno"/>
    <s v="Dokumentácia pre územné rozhodnutie (DUR)"/>
    <m/>
    <m/>
    <m/>
    <m/>
    <m/>
  </r>
  <r>
    <s v="A06101:Výstavba"/>
    <s v="MD SR"/>
    <n v="0"/>
    <s v="Doprava - železničná infraštruktúra"/>
    <x v="9"/>
    <s v="D180i1"/>
    <x v="9"/>
    <s v="180i"/>
    <s v="11 v 1b"/>
    <s v="-"/>
    <n v="0"/>
    <s v="Veľké projekty"/>
    <s v="ŽSR"/>
    <x v="0"/>
    <x v="3"/>
    <n v="0"/>
    <x v="3"/>
    <x v="2"/>
    <n v="285575.63"/>
    <s v="-"/>
    <s v="áno"/>
    <s v="Dokumentácia pre územné rozhodnutie (DUR)"/>
    <m/>
    <m/>
    <m/>
    <m/>
    <m/>
  </r>
  <r>
    <s v="A06101:Príprava bez MPV"/>
    <s v="MD SR"/>
    <n v="0"/>
    <s v="Doprava - železničná infraštruktúra"/>
    <x v="9"/>
    <s v="D180i1"/>
    <x v="9"/>
    <s v="180i"/>
    <s v="11 v 1b"/>
    <s v="-"/>
    <n v="0"/>
    <s v="Veľké projekty"/>
    <s v="ŽSR"/>
    <x v="2"/>
    <x v="0"/>
    <n v="0"/>
    <x v="3"/>
    <x v="4"/>
    <n v="734800.31"/>
    <s v="-"/>
    <s v="áno"/>
    <s v="Dokumentácia pre územné rozhodnutie (DUR)"/>
    <m/>
    <m/>
    <m/>
    <m/>
    <m/>
  </r>
  <r>
    <s v="A06101:Príprava bez MPV"/>
    <s v="MD SR"/>
    <n v="0"/>
    <s v="Doprava - železničná infraštruktúra"/>
    <x v="9"/>
    <s v="D180i1"/>
    <x v="9"/>
    <s v="180i"/>
    <s v="11 v 1b"/>
    <s v="-"/>
    <n v="0"/>
    <s v="Veľké projekty"/>
    <s v="ŽSR"/>
    <x v="2"/>
    <x v="0"/>
    <n v="0"/>
    <x v="3"/>
    <x v="3"/>
    <n v="2204400.9300000002"/>
    <s v="-"/>
    <s v="áno"/>
    <s v="Dokumentácia pre územné rozhodnutie (DUR)"/>
    <m/>
    <m/>
    <m/>
    <m/>
    <m/>
  </r>
  <r>
    <s v="A07304:Príprava bez MPV"/>
    <s v="MD SR"/>
    <n v="0"/>
    <s v="Doprava - železničná infraštruktúra"/>
    <x v="10"/>
    <s v="časť 125a"/>
    <x v="10"/>
    <s v="125a"/>
    <s v="-"/>
    <s v="1b"/>
    <n v="0"/>
    <s v="Veľké projekty"/>
    <s v="ŽSR"/>
    <x v="2"/>
    <x v="0"/>
    <n v="20.216000000000001"/>
    <x v="3"/>
    <x v="5"/>
    <n v="25905"/>
    <s v="-"/>
    <s v="áno"/>
    <s v="vo výstavbe"/>
    <m/>
    <m/>
    <m/>
    <m/>
    <m/>
  </r>
  <r>
    <s v="A07304:Výstavba"/>
    <s v="MD SR"/>
    <n v="0"/>
    <s v="Doprava - železničná infraštruktúra"/>
    <x v="10"/>
    <s v="časť 125a"/>
    <x v="10"/>
    <s v="125a"/>
    <s v="-"/>
    <s v="1b"/>
    <n v="0"/>
    <s v="Veľké projekty"/>
    <s v="ŽSR"/>
    <x v="0"/>
    <x v="0"/>
    <n v="20.216000000000001"/>
    <x v="3"/>
    <x v="5"/>
    <n v="4487605.9800000004"/>
    <s v="-"/>
    <s v="áno"/>
    <s v="vo výstavbe"/>
    <m/>
    <m/>
    <m/>
    <m/>
    <m/>
  </r>
  <r>
    <s v="A07304:Príprava bez MPV"/>
    <s v="MD SR"/>
    <n v="0"/>
    <s v="Doprava - železničná infraštruktúra"/>
    <x v="10"/>
    <s v="časť 125a"/>
    <x v="10"/>
    <s v="125a"/>
    <s v="-"/>
    <s v="1b"/>
    <n v="0"/>
    <s v="Veľké projekty"/>
    <s v="ŽSR"/>
    <x v="2"/>
    <x v="0"/>
    <n v="20.216000000000001"/>
    <x v="3"/>
    <x v="2"/>
    <n v="531375"/>
    <s v="-"/>
    <s v="áno"/>
    <s v="vo výstavbe"/>
    <m/>
    <m/>
    <m/>
    <m/>
    <m/>
  </r>
  <r>
    <s v="A07304:Výstavba"/>
    <s v="MD SR"/>
    <n v="0"/>
    <s v="Doprava - železničná infraštruktúra"/>
    <x v="10"/>
    <s v="časť 125a"/>
    <x v="10"/>
    <s v="125a"/>
    <s v="-"/>
    <s v="1b"/>
    <n v="0"/>
    <s v="Veľké projekty"/>
    <s v="ŽSR"/>
    <x v="0"/>
    <x v="0"/>
    <n v="20.216000000000001"/>
    <x v="3"/>
    <x v="2"/>
    <n v="6589564.5899999999"/>
    <s v="-"/>
    <s v="áno"/>
    <s v="vo výstavbe"/>
    <m/>
    <m/>
    <m/>
    <m/>
    <m/>
  </r>
  <r>
    <s v="A09122:Príprava bez MPV"/>
    <s v="MD SR"/>
    <n v="0"/>
    <s v="Doprava - železničná infraštruktúra"/>
    <x v="11"/>
    <n v="0"/>
    <x v="11"/>
    <s v="-"/>
    <s v="-"/>
    <s v="-"/>
    <s v="n/a"/>
    <s v="Veľké projekty"/>
    <s v="ŽSR"/>
    <x v="2"/>
    <x v="2"/>
    <s v="-"/>
    <x v="1"/>
    <x v="2"/>
    <n v="15"/>
    <s v="-"/>
    <s v="-"/>
    <s v="PD pre SP v rozsahu pre realizáciu stavby (DSPRS)"/>
    <m/>
    <m/>
    <m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0"/>
    <n v="4.9370000000000003"/>
    <x v="1"/>
    <x v="1"/>
    <n v="215647.2"/>
    <s v="-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1"/>
    <x v="3"/>
    <n v="140560.34"/>
    <s v="Sekcia B OPII/PSK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1"/>
    <x v="4"/>
    <n v="24804.76"/>
    <s v="Sekcia B OPII/PSK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1"/>
    <x v="9"/>
    <n v="4168478.15"/>
    <s v="Sekcia A CEF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1"/>
    <x v="2"/>
    <n v="5105409.4000000004"/>
    <s v="Sekcia B OPII/PSK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1"/>
    <x v="2"/>
    <n v="735613.78"/>
    <s v="Sekcia A CEF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2"/>
    <x v="3"/>
    <n v="4521525.3499999996"/>
    <s v="-"/>
    <s v="áno"/>
    <s v="vo výstavbe"/>
    <m/>
    <m/>
    <m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2"/>
    <s v="-"/>
    <x v="1"/>
    <x v="2"/>
    <n v="168538.8"/>
    <s v="-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2"/>
    <x v="4"/>
    <n v="797916.24"/>
    <s v="-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2"/>
    <x v="12"/>
    <n v="2890443.66"/>
    <s v="potreba dočas. Krytia EU zdroja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2"/>
    <x v="11"/>
    <n v="15755143.18"/>
    <s v="-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2"/>
    <x v="13"/>
    <n v="4139094.87"/>
    <s v="OPSK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2"/>
    <x v="15"/>
    <n v="8811698.9299999997"/>
    <s v="OPSK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2"/>
    <x v="8"/>
    <n v="3682403.73"/>
    <s v="-"/>
    <s v="áno"/>
    <s v="vo výstavbe"/>
    <m/>
    <m/>
    <m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0"/>
    <n v="4.9370000000000003"/>
    <x v="2"/>
    <x v="15"/>
    <n v="221130"/>
    <s v="OPSK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4"/>
    <x v="8"/>
    <n v="656331.4"/>
    <s v="-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4"/>
    <x v="13"/>
    <n v="10124210"/>
    <s v="OPSK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4"/>
    <x v="14"/>
    <n v="1786625.29"/>
    <s v="OPSK"/>
    <s v="áno"/>
    <s v="vo výstavbe"/>
    <m/>
    <m/>
    <m/>
    <m/>
    <m/>
  </r>
  <r>
    <m/>
    <m/>
    <m/>
    <m/>
    <x v="12"/>
    <s v="D127a_; T127aM"/>
    <x v="12"/>
    <m/>
    <m/>
    <m/>
    <m/>
    <m/>
    <s v="ŽSR"/>
    <x v="0"/>
    <x v="1"/>
    <m/>
    <x v="4"/>
    <x v="12"/>
    <n v="3719211.26"/>
    <m/>
    <m/>
    <s v="vo výstavbe"/>
    <s v="REF25 - aktual. 3 719 211,26 EUR"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4"/>
    <x v="12"/>
    <n v="551465.02000000048"/>
    <s v="CEF EÚ zo zálohy"/>
    <s v="áno"/>
    <s v="vo výstavbe"/>
    <m/>
    <m/>
    <m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0"/>
    <n v="4.9370000000000003"/>
    <x v="4"/>
    <x v="15"/>
    <n v="200000"/>
    <s v="OPSK"/>
    <s v="áno"/>
    <s v="vo výstavbe"/>
    <m/>
    <m/>
    <m/>
    <s v="už mám 2 000 (Q asi 50 000)"/>
    <m/>
  </r>
  <r>
    <m/>
    <m/>
    <m/>
    <m/>
    <x v="12"/>
    <s v="D127a_; T127aM"/>
    <x v="12"/>
    <m/>
    <m/>
    <m/>
    <m/>
    <m/>
    <s v="ŽSR"/>
    <x v="0"/>
    <x v="1"/>
    <m/>
    <x v="4"/>
    <x v="7"/>
    <n v="8426346.9499999993"/>
    <m/>
    <m/>
    <s v="vo výstavbe"/>
    <s v="REF25 (8,426 mil. EUR), "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4"/>
    <x v="7"/>
    <n v="8190334.4899999993"/>
    <s v="-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5"/>
    <x v="15"/>
    <n v="97799.2"/>
    <s v="OPSK"/>
    <s v="áno"/>
    <s v="vo výstavbe"/>
    <m/>
    <m/>
    <m/>
    <s v="stav.dozor"/>
    <m/>
  </r>
  <r>
    <m/>
    <s v="MD SR"/>
    <s v="-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5"/>
    <x v="7"/>
    <n v="1155603.33"/>
    <s v="-"/>
    <s v="áno"/>
    <s v="vo výstavbe"/>
    <m/>
    <m/>
    <s v="pôv. 1048605"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0"/>
    <n v="4.9370000000000003"/>
    <x v="3"/>
    <x v="3"/>
    <n v="2283101.87"/>
    <s v="OPII"/>
    <s v="áno"/>
    <s v="vo výstavbe"/>
    <m/>
    <m/>
    <m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0"/>
    <n v="4.9370000000000003"/>
    <x v="3"/>
    <x v="4"/>
    <n v="833324.00999999989"/>
    <s v="OPII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3"/>
    <x v="9"/>
    <n v="17997.05"/>
    <s v="Sekcia A CEF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3"/>
    <x v="8"/>
    <n v="3175.95"/>
    <s v="Sekcia A CEF"/>
    <s v="áno"/>
    <s v="vo výstavbe"/>
    <m/>
    <m/>
    <m/>
    <m/>
    <m/>
  </r>
  <r>
    <s v="A10044: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1"/>
    <x v="0"/>
    <n v="4.9370000000000003"/>
    <x v="3"/>
    <x v="17"/>
    <n v="626959.46"/>
    <s v="-"/>
    <s v="áno"/>
    <s v="vo výstavbe"/>
    <m/>
    <m/>
    <m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0"/>
    <n v="4.9370000000000003"/>
    <x v="3"/>
    <x v="5"/>
    <n v="4378962.8099999996"/>
    <s v="-"/>
    <s v="áno"/>
    <s v="vo výstavbe"/>
    <m/>
    <m/>
    <m/>
    <m/>
    <m/>
  </r>
  <r>
    <s v="A10044: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1"/>
    <x v="0"/>
    <n v="4.9370000000000003"/>
    <x v="3"/>
    <x v="6"/>
    <n v="740637.02"/>
    <s v="-"/>
    <s v="áno"/>
    <s v="vo výstavbe"/>
    <m/>
    <m/>
    <m/>
    <m/>
    <m/>
  </r>
  <r>
    <s v="A10044:Príprava bez MPV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2"/>
    <x v="0"/>
    <n v="4.9370000000000003"/>
    <x v="3"/>
    <x v="2"/>
    <n v="1130892.3600000001"/>
    <s v="-"/>
    <s v="áno"/>
    <s v="vo výstavbe"/>
    <m/>
    <m/>
    <m/>
    <m/>
    <m/>
  </r>
  <r>
    <s v="A10044:Výstavba"/>
    <s v="MD SR"/>
    <n v="0"/>
    <s v="Doprava - železničná infraštruktúra"/>
    <x v="12"/>
    <s v="D127a_; T127aM"/>
    <x v="12"/>
    <s v="127a"/>
    <s v="23 v 1b; 15 v 3b"/>
    <s v="1b; 3b"/>
    <n v="0"/>
    <s v="Veľké projekty"/>
    <s v="ŽSR"/>
    <x v="0"/>
    <x v="0"/>
    <n v="4.9370000000000003"/>
    <x v="3"/>
    <x v="0"/>
    <n v="246418.31"/>
    <s v="Sekcia B OPII/PSK"/>
    <s v="áno"/>
    <s v="vo výstavbe"/>
    <m/>
    <m/>
    <m/>
    <m/>
    <m/>
  </r>
  <r>
    <s v="A10044.1:Príprava bez MPV"/>
    <s v="MD SR"/>
    <n v="0"/>
    <s v="Doprava - železničná infraštruktúra"/>
    <x v="13"/>
    <s v="D127b"/>
    <x v="13"/>
    <s v="-"/>
    <s v="-"/>
    <s v="-"/>
    <s v="n/a"/>
    <s v="Projekty podľa priorizácie"/>
    <s v="ŽSR"/>
    <x v="2"/>
    <x v="3"/>
    <e v="#N/A"/>
    <x v="2"/>
    <x v="5"/>
    <n v="17136"/>
    <s v="-"/>
    <s v="áno"/>
    <s v="EIA - záverečné stanovisko k SoH"/>
    <m/>
    <m/>
    <m/>
    <m/>
    <m/>
  </r>
  <r>
    <s v="A10044.1:Príprava bez MPV"/>
    <s v="MD SR"/>
    <n v="0"/>
    <s v="Doprava - železničná infraštruktúra"/>
    <x v="13"/>
    <s v="D127b"/>
    <x v="13"/>
    <s v="-"/>
    <s v="-"/>
    <s v="-"/>
    <n v="0"/>
    <s v="Projekty podľa priorizácie"/>
    <s v="ŽSR"/>
    <x v="2"/>
    <x v="3"/>
    <e v="#N/A"/>
    <x v="4"/>
    <x v="5"/>
    <n v="772494"/>
    <s v="-"/>
    <s v="áno"/>
    <s v="EIA - záverečné stanovisko k SoH"/>
    <m/>
    <m/>
    <m/>
    <m/>
    <m/>
  </r>
  <r>
    <s v="A10044.1:MPV"/>
    <s v="MD SR"/>
    <n v="0"/>
    <s v="Doprava - železničná infraštruktúra"/>
    <x v="13"/>
    <s v="D127b"/>
    <x v="13"/>
    <s v="-"/>
    <s v="-"/>
    <s v="-"/>
    <n v="0"/>
    <s v="Projekty podľa priorizácie"/>
    <s v="ŽSR"/>
    <x v="1"/>
    <x v="3"/>
    <e v="#N/A"/>
    <x v="5"/>
    <x v="5"/>
    <n v="50000"/>
    <s v="-"/>
    <s v="áno"/>
    <s v="EIA - záverečné stanovisko k SoH"/>
    <m/>
    <m/>
    <n v="1"/>
    <m/>
    <m/>
  </r>
  <r>
    <s v="A10044.1:Výstavba"/>
    <s v="MD SR"/>
    <n v="0"/>
    <s v="Doprava - železničná infraštruktúra"/>
    <x v="13"/>
    <s v="D127b"/>
    <x v="13"/>
    <s v="-"/>
    <s v="-"/>
    <s v="-"/>
    <n v="0"/>
    <s v="Projekty podľa priorizácie"/>
    <s v="ŽSR"/>
    <x v="0"/>
    <x v="3"/>
    <e v="#N/A"/>
    <x v="0"/>
    <x v="5"/>
    <n v="11828849.384145275"/>
    <s v="-"/>
    <s v="áno"/>
    <s v="EIA - záverečné stanovisko k SoH"/>
    <m/>
    <m/>
    <m/>
    <m/>
    <m/>
  </r>
  <r>
    <s v="A10044.1:Výstavba"/>
    <s v="MD SR"/>
    <n v="0"/>
    <s v="Doprava - železničná infraštruktúra"/>
    <x v="13"/>
    <s v="D127b"/>
    <x v="13"/>
    <s v="-"/>
    <s v="-"/>
    <s v="-"/>
    <s v="n/a"/>
    <s v="Projekty podľa priorizácie"/>
    <s v="ŽSR"/>
    <x v="0"/>
    <x v="3"/>
    <e v="#N/A"/>
    <x v="7"/>
    <x v="5"/>
    <n v="11828849.384145275"/>
    <s v="-"/>
    <s v="áno"/>
    <s v="EIA - záverečné stanovisko k SoH"/>
    <m/>
    <m/>
    <n v="1"/>
    <m/>
    <m/>
  </r>
  <r>
    <s v="A10044.1:Výstavba"/>
    <s v="MD SR"/>
    <n v="0"/>
    <s v="Doprava - železničná infraštruktúra"/>
    <x v="13"/>
    <s v="D127b"/>
    <x v="13"/>
    <s v="-"/>
    <s v="-"/>
    <s v="-"/>
    <s v="n/a"/>
    <s v="Projekty podľa priorizácie"/>
    <s v="ŽSR"/>
    <x v="0"/>
    <x v="3"/>
    <e v="#N/A"/>
    <x v="0"/>
    <x v="5"/>
    <n v="11828849.384145275"/>
    <s v="-"/>
    <s v="áno"/>
    <s v="EIA - záverečné stanovisko k SoH"/>
    <m/>
    <m/>
    <m/>
    <m/>
    <m/>
  </r>
  <r>
    <s v="A10044.1:Výstavba"/>
    <s v="MD SR"/>
    <n v="0"/>
    <s v="Doprava - železničná infraštruktúra"/>
    <x v="13"/>
    <s v="D127b"/>
    <x v="13"/>
    <s v="-"/>
    <s v="-"/>
    <s v="-"/>
    <s v="n/a"/>
    <s v="Projekty podľa priorizácie"/>
    <s v="ŽSR"/>
    <x v="0"/>
    <x v="3"/>
    <e v="#N/A"/>
    <x v="8"/>
    <x v="5"/>
    <n v="11828849.384145275"/>
    <s v="-"/>
    <s v="áno"/>
    <s v="EIA - záverečné stanovisko k SoH"/>
    <m/>
    <m/>
    <m/>
    <m/>
    <m/>
  </r>
  <r>
    <s v="A11108:MPV"/>
    <s v="MD SR"/>
    <n v="0"/>
    <s v="Doprava - železničná infraštruktúra"/>
    <x v="14"/>
    <s v="Uzol Bačasť 131a"/>
    <x v="14"/>
    <s v="131a"/>
    <s v="-"/>
    <s v="1b"/>
    <s v="8,9 pre 131a"/>
    <s v="Malé projekty"/>
    <s v="ŽSR"/>
    <x v="2"/>
    <x v="0"/>
    <s v="Stavba do 3 km"/>
    <x v="2"/>
    <x v="0"/>
    <n v="2905"/>
    <s v="-"/>
    <s v="áno"/>
    <s v="IČ - úprava DSPRS pre MPV"/>
    <m/>
    <m/>
    <m/>
    <m/>
    <m/>
  </r>
  <r>
    <s v="A11108:Výstavba"/>
    <s v="MD SR"/>
    <n v="0"/>
    <s v="Doprava - železničná infraštruktúra"/>
    <x v="14"/>
    <s v="Uzol Bačasť 131a"/>
    <x v="14"/>
    <s v="131a"/>
    <s v="-"/>
    <s v="1b"/>
    <s v="8,9 pre 131a"/>
    <s v="Malé projekty"/>
    <s v="ŽSR"/>
    <x v="0"/>
    <x v="0"/>
    <s v="Stavba do 3 km"/>
    <x v="6"/>
    <x v="5"/>
    <n v="3500000"/>
    <s v="-"/>
    <s v="áno"/>
    <s v="IČ - úprava DSPRS pre MPV"/>
    <m/>
    <m/>
    <n v="1"/>
    <m/>
    <m/>
  </r>
  <r>
    <s v="A11108:Výstavba"/>
    <s v="MD SR"/>
    <n v="0"/>
    <s v="Doprava - železničná infraštruktúra"/>
    <x v="14"/>
    <s v="Uzol Bačasť 131a"/>
    <x v="14"/>
    <s v="131a"/>
    <s v="-"/>
    <s v="1b"/>
    <s v="8,9 pre 131a"/>
    <s v="Malé projekty"/>
    <s v="ŽSR"/>
    <x v="0"/>
    <x v="0"/>
    <s v="Stavba do 3 km"/>
    <x v="5"/>
    <x v="5"/>
    <n v="8371000"/>
    <s v="-"/>
    <s v="áno"/>
    <s v="IČ - úprava DSPRS pre MPV"/>
    <m/>
    <m/>
    <n v="1"/>
    <m/>
    <m/>
  </r>
  <r>
    <s v="A11108:Príprava bez MPV"/>
    <s v="MD SR"/>
    <n v="0"/>
    <s v="Doprava - železničná infraštruktúra"/>
    <x v="14"/>
    <s v="Uzol Bačasť 131a"/>
    <x v="14"/>
    <s v="131a"/>
    <s v="-"/>
    <s v="1b"/>
    <s v="8,9 pre 131a"/>
    <s v="Malé projekty"/>
    <s v="ŽSR"/>
    <x v="2"/>
    <x v="0"/>
    <s v="Stavba do 3 km"/>
    <x v="3"/>
    <x v="2"/>
    <n v="341190.75"/>
    <s v="-"/>
    <s v="áno"/>
    <s v="IČ - úprava DSPRS pre MPV"/>
    <m/>
    <m/>
    <m/>
    <m/>
    <m/>
  </r>
  <r>
    <s v="A11108:MPV"/>
    <s v="MD SR"/>
    <n v="0"/>
    <s v="Doprava - železničná infraštruktúra"/>
    <x v="14"/>
    <s v="Uzol Bačasť 131a"/>
    <x v="14"/>
    <s v="131a"/>
    <s v="-"/>
    <s v="1b"/>
    <s v="8,9 pre 131a"/>
    <s v="Malé projekty"/>
    <s v="ŽSR"/>
    <x v="1"/>
    <x v="0"/>
    <s v="Stavba do 3 km"/>
    <x v="3"/>
    <x v="2"/>
    <n v="17836.71"/>
    <s v="-"/>
    <s v="áno"/>
    <s v="IČ - úprava DSPRS pre MPV"/>
    <m/>
    <m/>
    <m/>
    <m/>
    <m/>
  </r>
  <r>
    <s v="A12018:Výstavba"/>
    <s v="MD SR"/>
    <n v="0"/>
    <s v="Doprava - železničná infraštruktúra"/>
    <x v="15"/>
    <s v="Uzol BA (Juh)"/>
    <x v="15"/>
    <s v="BAJ"/>
    <s v="-"/>
    <s v="1b"/>
    <s v="1,2 pre BAJ"/>
    <s v="Veľké projekty"/>
    <s v="ŽSR"/>
    <x v="0"/>
    <x v="3"/>
    <s v="Stavba do 3 km"/>
    <x v="6"/>
    <x v="5"/>
    <n v="8947566"/>
    <s v="-"/>
    <s v="áno"/>
    <s v="Majetkoprávne vysporiadanie (MPV)"/>
    <m/>
    <m/>
    <n v="2"/>
    <m/>
    <m/>
  </r>
  <r>
    <s v="A12018:Výstavba"/>
    <s v="MD SR"/>
    <n v="0"/>
    <s v="Doprava - železničná infraštruktúra"/>
    <x v="15"/>
    <s v="Uzol BA (Juh)"/>
    <x v="15"/>
    <s v="BAJ"/>
    <s v="-"/>
    <s v="1b"/>
    <s v="1,2 pre BAJ"/>
    <s v="Veľké projekty"/>
    <s v="ŽSR"/>
    <x v="0"/>
    <x v="3"/>
    <s v="Stavba do 3 km"/>
    <x v="7"/>
    <x v="5"/>
    <n v="8937066"/>
    <s v="-"/>
    <s v="áno"/>
    <s v="Majetkoprávne vysporiadanie (MPV)"/>
    <m/>
    <m/>
    <n v="2"/>
    <m/>
    <m/>
  </r>
  <r>
    <s v="A12018:Príprava bez MPV"/>
    <s v="MD SR"/>
    <n v="0"/>
    <s v="Doprava - železničná infraštruktúra"/>
    <x v="15"/>
    <s v="Uzol BA (Juh)"/>
    <x v="15"/>
    <s v="BAJ"/>
    <s v="-"/>
    <s v="1b"/>
    <s v="1,2 pre BAJ"/>
    <s v="Veľké projekty"/>
    <s v="ŽSR"/>
    <x v="2"/>
    <x v="0"/>
    <s v="Stavba do 3 km"/>
    <x v="3"/>
    <x v="2"/>
    <n v="12700"/>
    <s v="-"/>
    <s v="áno"/>
    <s v="Majetkoprávne vysporiadanie (MPV)"/>
    <m/>
    <m/>
    <m/>
    <m/>
    <m/>
  </r>
  <r>
    <s v="A12018:Výstavba"/>
    <s v="MD SR"/>
    <n v="0"/>
    <s v="Doprava - železničná infraštruktúra"/>
    <x v="15"/>
    <s v="Uzol BA (Juh)"/>
    <x v="15"/>
    <s v="BAJ"/>
    <s v="-"/>
    <s v="1b"/>
    <s v="1,2 pre BAJ"/>
    <s v="Veľké projekty"/>
    <s v="ŽSR"/>
    <x v="0"/>
    <x v="3"/>
    <s v="Stavba do 3 km"/>
    <x v="3"/>
    <x v="2"/>
    <n v="277700"/>
    <s v="-"/>
    <s v="áno"/>
    <s v="Majetkoprávne vysporiadanie (MPV)"/>
    <m/>
    <m/>
    <m/>
    <m/>
    <m/>
  </r>
  <r>
    <s v="A12027:Výstavba"/>
    <s v="MD SR"/>
    <n v="0"/>
    <s v="Doprava - železničná infraštruktúra"/>
    <x v="16"/>
    <s v="časť projektu D150b"/>
    <x v="16"/>
    <s v="150b"/>
    <s v="-"/>
    <s v="1b"/>
    <n v="0"/>
    <s v="Malé projekty"/>
    <s v="ŽSR"/>
    <x v="0"/>
    <x v="0"/>
    <n v="2.66"/>
    <x v="1"/>
    <x v="5"/>
    <n v="530128.01"/>
    <s v="-"/>
    <s v="áno"/>
    <s v="ukončené"/>
    <m/>
    <m/>
    <m/>
    <m/>
    <m/>
  </r>
  <r>
    <s v="A12027:Výstavba"/>
    <s v="MD SR"/>
    <n v="0"/>
    <s v="Doprava - železničná infraštruktúra"/>
    <x v="16"/>
    <s v="časť projektu D150b"/>
    <x v="16"/>
    <s v="150b"/>
    <s v="-"/>
    <s v="1b"/>
    <n v="0"/>
    <s v="Malé projekty"/>
    <s v="ŽSR"/>
    <x v="0"/>
    <x v="0"/>
    <n v="2.66"/>
    <x v="1"/>
    <x v="2"/>
    <n v="10895.93"/>
    <s v="-"/>
    <s v="áno"/>
    <s v="ukončené"/>
    <m/>
    <m/>
    <m/>
    <m/>
    <m/>
  </r>
  <r>
    <s v="A12027:Príprava bez MPV"/>
    <s v="MD SR"/>
    <n v="0"/>
    <s v="Doprava - železničná infraštruktúra"/>
    <x v="16"/>
    <s v="časť projektu D150b"/>
    <x v="16"/>
    <s v="150b"/>
    <s v="-"/>
    <s v="1b"/>
    <n v="0"/>
    <s v="Malé projekty"/>
    <s v="ŽSR"/>
    <x v="1"/>
    <x v="0"/>
    <n v="2.66"/>
    <x v="2"/>
    <x v="5"/>
    <n v="621.36"/>
    <s v="-"/>
    <s v="áno"/>
    <s v="ukončené"/>
    <m/>
    <m/>
    <m/>
    <m/>
    <m/>
  </r>
  <r>
    <s v="A12027:MPV"/>
    <s v="MD SR"/>
    <n v="0"/>
    <s v="Doprava - železničná infraštruktúra"/>
    <x v="16"/>
    <s v="časť projektu D150b"/>
    <x v="16"/>
    <s v="150b"/>
    <s v="-"/>
    <s v="1b"/>
    <n v="0"/>
    <s v="Malé projekty"/>
    <s v="ŽSR"/>
    <x v="1"/>
    <x v="0"/>
    <n v="2.66"/>
    <x v="3"/>
    <x v="5"/>
    <n v="40369.49"/>
    <s v="-"/>
    <s v="áno"/>
    <s v="ukončené"/>
    <m/>
    <m/>
    <m/>
    <m/>
    <m/>
  </r>
  <r>
    <s v="A12027:Príprava bez MPV"/>
    <s v="MD SR"/>
    <n v="0"/>
    <s v="Doprava - železničná infraštruktúra"/>
    <x v="16"/>
    <s v="časť projektu D150b"/>
    <x v="16"/>
    <s v="150b"/>
    <s v="-"/>
    <s v="1b"/>
    <n v="0"/>
    <s v="Malé projekty"/>
    <s v="ŽSR"/>
    <x v="2"/>
    <x v="0"/>
    <n v="2.66"/>
    <x v="3"/>
    <x v="5"/>
    <n v="19020"/>
    <s v="-"/>
    <s v="áno"/>
    <s v="ukončené"/>
    <m/>
    <m/>
    <m/>
    <m/>
    <m/>
  </r>
  <r>
    <s v="A12027:Výstavba"/>
    <s v="MD SR"/>
    <n v="0"/>
    <s v="Doprava - železničná infraštruktúra"/>
    <x v="16"/>
    <s v="časť projektu D150b"/>
    <x v="16"/>
    <s v="150b"/>
    <s v="-"/>
    <s v="1b"/>
    <n v="0"/>
    <s v="Malé projekty"/>
    <s v="ŽSR"/>
    <x v="0"/>
    <x v="0"/>
    <n v="2.66"/>
    <x v="3"/>
    <x v="5"/>
    <n v="5931979.5599999996"/>
    <s v="-"/>
    <s v="áno"/>
    <s v="ukončené"/>
    <m/>
    <m/>
    <m/>
    <m/>
    <m/>
  </r>
  <r>
    <s v="A12027:MPV"/>
    <s v="MD SR"/>
    <n v="0"/>
    <s v="Doprava - železničná infraštruktúra"/>
    <x v="16"/>
    <s v="časť projektu D150b"/>
    <x v="16"/>
    <s v="150b"/>
    <s v="-"/>
    <s v="1b"/>
    <n v="0"/>
    <s v="Malé projekty"/>
    <s v="ŽSR"/>
    <x v="1"/>
    <x v="0"/>
    <n v="2.66"/>
    <x v="3"/>
    <x v="2"/>
    <n v="136397.87"/>
    <s v="-"/>
    <s v="áno"/>
    <s v="ukončené"/>
    <m/>
    <m/>
    <m/>
    <m/>
    <m/>
  </r>
  <r>
    <s v="A12027:Príprava bez MPV"/>
    <s v="MD SR"/>
    <n v="0"/>
    <s v="Doprava - železničná infraštruktúra"/>
    <x v="16"/>
    <s v="časť projektu D150b"/>
    <x v="16"/>
    <s v="150b"/>
    <s v="-"/>
    <s v="1b"/>
    <n v="0"/>
    <s v="Malé projekty"/>
    <s v="ŽSR"/>
    <x v="2"/>
    <x v="0"/>
    <n v="2.66"/>
    <x v="3"/>
    <x v="2"/>
    <n v="122434"/>
    <s v="-"/>
    <s v="áno"/>
    <s v="ukončené"/>
    <m/>
    <m/>
    <m/>
    <m/>
    <m/>
  </r>
  <r>
    <s v="A12027:Výstavba"/>
    <s v="MD SR"/>
    <n v="0"/>
    <s v="Doprava - železničná infraštruktúra"/>
    <x v="16"/>
    <s v="časť projektu D150b"/>
    <x v="16"/>
    <s v="150b"/>
    <s v="-"/>
    <s v="1b"/>
    <n v="0"/>
    <s v="Malé projekty"/>
    <s v="ŽSR"/>
    <x v="0"/>
    <x v="0"/>
    <n v="2.66"/>
    <x v="3"/>
    <x v="2"/>
    <n v="312209.46000000002"/>
    <s v="-"/>
    <s v="áno"/>
    <s v="ukončené"/>
    <m/>
    <m/>
    <m/>
    <m/>
    <m/>
  </r>
  <r>
    <s v="A12047:Výstavba"/>
    <s v="MD SR"/>
    <n v="0"/>
    <s v="Doprava - železničná infraštruktúra"/>
    <x v="17"/>
    <n v="0"/>
    <x v="17"/>
    <s v="-"/>
    <s v="-"/>
    <s v="-"/>
    <n v="0"/>
    <s v="Malé projekty"/>
    <s v="ŽSR"/>
    <x v="0"/>
    <x v="0"/>
    <n v="0"/>
    <x v="6"/>
    <x v="0"/>
    <n v="148000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1"/>
    <n v="7078949.4400000004"/>
    <s v="OPII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1"/>
    <x v="1"/>
    <n v="440510"/>
    <s v="-"/>
    <s v="áno"/>
    <s v="vo výstavbe"/>
    <m/>
    <m/>
    <m/>
    <m/>
    <m/>
  </r>
  <r>
    <s v="A12084: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1"/>
    <x v="0"/>
    <s v="cca 14 km (v smere V - Z);_x000a__x000a_2,3 km ( v smere S-J) "/>
    <x v="1"/>
    <x v="1"/>
    <n v="16024.28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3"/>
    <n v="52227876.43999999"/>
    <s v="OPII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4"/>
    <n v="9216684.0500000007"/>
    <s v="OPII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9"/>
    <n v="10099767.890000001"/>
    <s v="CEF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8"/>
    <n v="5591219.9400000004"/>
    <s v="CEF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2"/>
    <x v="9"/>
    <n v="6227135.6600000001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2"/>
    <n v="-3185351.6100000003"/>
    <s v="OPII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2"/>
    <n v="12253474.09"/>
    <s v="CEF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1"/>
    <x v="7"/>
    <n v="9861046.8899999987"/>
    <s v="CEF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2"/>
    <s v="-"/>
    <x v="1"/>
    <x v="2"/>
    <n v="62668.66"/>
    <s v="-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1"/>
    <x v="2"/>
    <n v="5573881.358"/>
    <s v="-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1"/>
    <x v="2"/>
    <n v="983626.12199999997"/>
    <s v="-"/>
    <s v="áno"/>
    <s v="vo výstavbe"/>
    <m/>
    <m/>
    <m/>
    <m/>
    <m/>
  </r>
  <r>
    <s v="A12084:Výstavba"/>
    <s v="MD SR"/>
    <n v="0"/>
    <s v="Doprava - železničná infraštruktúra"/>
    <x v="19"/>
    <s v="DZAO__; TZAO_E"/>
    <x v="19"/>
    <s v="ZAO"/>
    <s v="5 v 1b; 2 v 3a"/>
    <s v="-"/>
    <n v="0"/>
    <s v="Veľké projekty"/>
    <s v="ŽSR"/>
    <x v="0"/>
    <x v="0"/>
    <s v="cca 14 km (v smere V - Z);_x000a__x000a_2,3 km ( v smere S-J) "/>
    <x v="1"/>
    <x v="1"/>
    <n v="616859.59"/>
    <s v="-"/>
    <s v="áno"/>
    <s v="ukončené"/>
    <s v="Ref"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2"/>
    <x v="13"/>
    <n v="33554068.449999999"/>
    <s v="OPSK"/>
    <s v="áno"/>
    <s v="vo výstavbe"/>
    <m/>
    <m/>
    <m/>
    <m/>
    <m/>
  </r>
  <r>
    <s v="A12084: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1"/>
    <x v="0"/>
    <s v="cca 14 km (v smere V - Z);_x000a__x000a_2,3 km ( v smere S-J) "/>
    <x v="2"/>
    <x v="15"/>
    <n v="31548.82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2"/>
    <x v="7"/>
    <n v="60293.55"/>
    <s v="-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2"/>
    <x v="15"/>
    <n v="396981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2"/>
    <x v="15"/>
    <n v="2882372.57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2"/>
    <x v="15"/>
    <n v="16205097"/>
    <s v="OPSK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2"/>
    <x v="7"/>
    <n v="4730240.1900000004"/>
    <s v="OPSK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2"/>
    <s v="cca 14 km (v smere V - Z);_x000a__x000a_2,3 km ( v smere S-J) "/>
    <x v="2"/>
    <x v="3"/>
    <n v="2160950.79"/>
    <s v="-"/>
    <s v="áno"/>
    <s v="vo výstavbe"/>
    <m/>
    <m/>
    <m/>
    <m/>
    <m/>
  </r>
  <r>
    <s v="A12084:Výstavba"/>
    <s v="MD SR"/>
    <s v="-"/>
    <s v="Doprava - železničná infraštruktúra"/>
    <x v="18"/>
    <s v="-"/>
    <x v="18"/>
    <s v="-"/>
    <s v="-"/>
    <s v="-"/>
    <s v="-"/>
    <s v="Veľké projekty"/>
    <s v="ŽSR"/>
    <x v="0"/>
    <x v="2"/>
    <s v="-"/>
    <x v="2"/>
    <x v="4"/>
    <n v="381344.28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4"/>
    <x v="13"/>
    <n v="53056494.630000003"/>
    <s v="OPSK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4"/>
    <x v="14"/>
    <n v="9362910.8200000003"/>
    <s v="OPSK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4"/>
    <x v="15"/>
    <n v="2162842.62"/>
    <s v="OPSK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4"/>
    <x v="15"/>
    <n v="600000"/>
    <s v="OPSK"/>
    <s v="áno"/>
    <s v="vo výstavbe"/>
    <m/>
    <m/>
    <m/>
    <s v="(odhad)"/>
    <m/>
  </r>
  <r>
    <s v="A12084: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1"/>
    <x v="0"/>
    <s v="cca 14 km (v smere V - Z);_x000a__x000a_2,3 km ( v smere S-J) "/>
    <x v="4"/>
    <x v="15"/>
    <n v="1100000"/>
    <s v="-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3"/>
    <x v="3"/>
    <n v="67051266.980000004"/>
    <s v="OPII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3"/>
    <x v="4"/>
    <n v="11832576.530000001"/>
    <s v="OPII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17"/>
    <n v="6630878.1500000004"/>
    <s v="Sekcia 1 CEF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3"/>
    <x v="5"/>
    <n v="6303714.5800000001"/>
    <s v="-"/>
    <s v="áno"/>
    <s v="vo výstavbe"/>
    <m/>
    <m/>
    <m/>
    <m/>
    <m/>
  </r>
  <r>
    <s v="A12084: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1"/>
    <x v="0"/>
    <s v="cca 14 km (v smere V - Z);_x000a__x000a_2,3 km ( v smere S-J) "/>
    <x v="3"/>
    <x v="5"/>
    <n v="6126404.2699999996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17"/>
    <n v="6041707.9400000004"/>
    <s v="Sekcia 2 OPII/PSK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9"/>
    <n v="23928610.059999999"/>
    <s v="Sekcia 1 CEF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8"/>
    <n v="8642809.0500000007"/>
    <s v="Sekcia 1 CEF"/>
    <s v="áno"/>
    <s v="vo výstavbe"/>
    <m/>
    <m/>
    <m/>
    <m/>
    <m/>
  </r>
  <r>
    <s v="A12084: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1"/>
    <x v="0"/>
    <s v="cca 14 km (v smere V - Z);_x000a__x000a_2,3 km ( v smere S-J) "/>
    <x v="3"/>
    <x v="6"/>
    <n v="1106.19"/>
    <s v="-"/>
    <s v="áno"/>
    <s v="vo výstavbe"/>
    <m/>
    <m/>
    <m/>
    <m/>
    <m/>
  </r>
  <r>
    <s v="A12084:Príprava bez MPV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2"/>
    <x v="0"/>
    <s v="cca 14 km (v smere V - Z);_x000a__x000a_2,3 km ( v smere S-J) "/>
    <x v="3"/>
    <x v="6"/>
    <n v="200029"/>
    <s v="-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0"/>
    <n v="1664.5"/>
    <s v="Sekcia 1 CEF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3"/>
    <n v="53397270.630000003"/>
    <s v="Sekcia 2 OPII/PSK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4"/>
    <n v="9423047.7599999998"/>
    <s v="Sekcia 2 OPII/PSK"/>
    <s v="áno"/>
    <s v="vo výstavbe"/>
    <m/>
    <m/>
    <m/>
    <m/>
    <m/>
  </r>
  <r>
    <s v="A12084:Výstavba"/>
    <s v="MD SR"/>
    <n v="0"/>
    <s v="Doprava - železničná infraštruktúra"/>
    <x v="18"/>
    <s v="DZAO__; TZAO_E"/>
    <x v="18"/>
    <s v="ZAO"/>
    <s v="5 v 1b; 2 v 3a"/>
    <s v="-"/>
    <n v="0"/>
    <s v="Veľké projekty"/>
    <s v="ŽSR"/>
    <x v="0"/>
    <x v="0"/>
    <s v="cca 14 km (v smere V - Z);_x000a__x000a_2,3 km ( v smere S-J) "/>
    <x v="3"/>
    <x v="0"/>
    <n v="3006143.78"/>
    <s v="Sekcia 2 OPII/PSK"/>
    <s v="áno"/>
    <s v="vo výstavbe"/>
    <m/>
    <m/>
    <m/>
    <m/>
    <m/>
  </r>
  <r>
    <m/>
    <m/>
    <m/>
    <m/>
    <x v="18"/>
    <s v="DZAO__; TZAO_E"/>
    <x v="18"/>
    <m/>
    <m/>
    <m/>
    <m/>
    <m/>
    <s v="ŽSR"/>
    <x v="0"/>
    <x v="1"/>
    <m/>
    <x v="2"/>
    <x v="0"/>
    <n v="13989541.989999998"/>
    <s v="MP27 OPSK"/>
    <m/>
    <s v="vo výstavbe"/>
    <m/>
    <m/>
    <m/>
    <m/>
    <m/>
  </r>
  <r>
    <s v="A13026:Výstavba"/>
    <s v="MD SR"/>
    <n v="0"/>
    <s v="Doprava - železničná infraštruktúra"/>
    <x v="20"/>
    <n v="0"/>
    <x v="20"/>
    <s v="109A"/>
    <s v="-"/>
    <s v="-"/>
    <n v="0"/>
    <s v="Malé projekty"/>
    <s v="ŽSR"/>
    <x v="0"/>
    <x v="3"/>
    <n v="0"/>
    <x v="5"/>
    <x v="0"/>
    <n v="7463819"/>
    <s v="-"/>
    <s v="áno"/>
    <s v="Stavebné povolenie (SP)"/>
    <m/>
    <m/>
    <m/>
    <m/>
    <m/>
  </r>
  <r>
    <s v="A13026:Príprava bez MPV"/>
    <s v="MD SR"/>
    <n v="0"/>
    <s v="Doprava - železničná infraštruktúra"/>
    <x v="20"/>
    <n v="0"/>
    <x v="20"/>
    <s v="109A"/>
    <s v="-"/>
    <s v="-"/>
    <n v="0"/>
    <s v="Malé projekty"/>
    <s v="ŽSR"/>
    <x v="2"/>
    <x v="0"/>
    <n v="0"/>
    <x v="3"/>
    <x v="2"/>
    <n v="144443.70000000001"/>
    <s v="-"/>
    <s v="áno"/>
    <s v="Stavebné povolenie (SP)"/>
    <m/>
    <m/>
    <m/>
    <m/>
    <m/>
  </r>
  <r>
    <s v="A13032:Príprava bez MPV"/>
    <s v="MD SR"/>
    <n v="0"/>
    <s v="Doprava - železničná infraštruktúra"/>
    <x v="21"/>
    <n v="0"/>
    <x v="21"/>
    <s v="103A"/>
    <s v="-"/>
    <s v="-"/>
    <n v="0"/>
    <s v="Malé projekty"/>
    <s v="ŽSR"/>
    <x v="2"/>
    <x v="0"/>
    <n v="0"/>
    <x v="6"/>
    <x v="0"/>
    <n v="101500"/>
    <s v="-"/>
    <s v="áno"/>
    <s v="Stavebné povolenie (SP)"/>
    <m/>
    <m/>
    <m/>
    <m/>
    <m/>
  </r>
  <r>
    <s v="A13032:Výstavba"/>
    <s v="MD SR"/>
    <n v="0"/>
    <s v="Doprava - železničná infraštruktúra"/>
    <x v="21"/>
    <n v="0"/>
    <x v="21"/>
    <s v="103A"/>
    <s v="-"/>
    <s v="-"/>
    <n v="0"/>
    <s v="Malé projekty"/>
    <s v="ŽSR"/>
    <x v="0"/>
    <x v="3"/>
    <n v="0"/>
    <x v="7"/>
    <x v="0"/>
    <n v="913500"/>
    <s v="-"/>
    <s v="áno"/>
    <s v="Stavebné povolenie (SP)"/>
    <m/>
    <m/>
    <m/>
    <m/>
    <m/>
  </r>
  <r>
    <s v="A13042:Príprava bez MPV"/>
    <s v="MD SR"/>
    <n v="0"/>
    <s v="Doprava - železničná infraštruktúra"/>
    <x v="22"/>
    <n v="0"/>
    <x v="22"/>
    <s v="-"/>
    <s v="-"/>
    <s v="-"/>
    <n v="0"/>
    <s v="Malé projekty"/>
    <s v="ŽSR"/>
    <x v="2"/>
    <x v="0"/>
    <n v="0"/>
    <x v="1"/>
    <x v="3"/>
    <n v="105289.5"/>
    <s v="OPII"/>
    <s v="áno"/>
    <s v="PD pre SP v rozsahu pre realizáciu stavby (DSPRS)"/>
    <m/>
    <m/>
    <m/>
    <m/>
    <m/>
  </r>
  <r>
    <s v="A13042:Príprava bez MPV"/>
    <s v="MD SR"/>
    <n v="0"/>
    <s v="Doprava - železničná infraštruktúra"/>
    <x v="22"/>
    <n v="0"/>
    <x v="22"/>
    <s v="-"/>
    <s v="-"/>
    <s v="-"/>
    <n v="0"/>
    <s v="Malé projekty"/>
    <s v="ŽSR"/>
    <x v="2"/>
    <x v="0"/>
    <n v="0"/>
    <x v="1"/>
    <x v="4"/>
    <n v="18580.5"/>
    <s v="OPII"/>
    <s v="áno"/>
    <s v="PD pre SP v rozsahu pre realizáciu stavby (DSPRS)"/>
    <m/>
    <m/>
    <m/>
    <m/>
    <m/>
  </r>
  <r>
    <s v="A13042:Príprava bez MPV"/>
    <s v="MD SR"/>
    <n v="0"/>
    <s v="Doprava - železničná infraštruktúra"/>
    <x v="22"/>
    <n v="0"/>
    <x v="22"/>
    <s v="-"/>
    <s v="-"/>
    <s v="-"/>
    <n v="0"/>
    <s v="Malé projekty"/>
    <s v="ŽSR"/>
    <x v="2"/>
    <x v="0"/>
    <n v="0"/>
    <x v="2"/>
    <x v="15"/>
    <n v="2400"/>
    <s v="-"/>
    <s v="áno"/>
    <s v="PD pre SP v rozsahu pre realizáciu stavby (DSPRS)"/>
    <m/>
    <m/>
    <m/>
    <m/>
    <m/>
  </r>
  <r>
    <s v="A13042:MPV"/>
    <s v="MD SR"/>
    <n v="0"/>
    <s v="Doprava - železničná infraštruktúra"/>
    <x v="22"/>
    <n v="0"/>
    <x v="22"/>
    <s v="-"/>
    <s v="-"/>
    <s v="-"/>
    <n v="0"/>
    <s v="Malé projekty"/>
    <s v="ŽSR"/>
    <x v="1"/>
    <x v="0"/>
    <n v="0"/>
    <x v="4"/>
    <x v="15"/>
    <n v="10000"/>
    <s v="-"/>
    <s v="áno"/>
    <s v="PD pre SP v rozsahu pre realizáciu stavby (DSPRS)"/>
    <m/>
    <m/>
    <m/>
    <m/>
    <m/>
  </r>
  <r>
    <s v="A13042:Výstavba"/>
    <s v="MD SR"/>
    <n v="0"/>
    <s v="Doprava - železničná infraštruktúra"/>
    <x v="22"/>
    <n v="0"/>
    <x v="22"/>
    <s v="-"/>
    <s v="-"/>
    <s v="-"/>
    <n v="0"/>
    <s v="Malé projekty"/>
    <s v="ŽSR"/>
    <x v="0"/>
    <x v="0"/>
    <n v="0"/>
    <x v="5"/>
    <x v="18"/>
    <n v="2858592.5"/>
    <s v="-"/>
    <s v="áno"/>
    <s v="PD pre SP v rozsahu pre realizáciu stavby (DSPRS)"/>
    <m/>
    <m/>
    <m/>
    <m/>
    <m/>
  </r>
  <r>
    <s v="A13042:Príprava bez MPV"/>
    <s v="MD SR"/>
    <n v="0"/>
    <s v="Doprava - železničná infraštruktúra"/>
    <x v="22"/>
    <n v="0"/>
    <x v="22"/>
    <s v="-"/>
    <s v="-"/>
    <s v="-"/>
    <n v="0"/>
    <s v="Malé projekty"/>
    <s v="ŽSR"/>
    <x v="2"/>
    <x v="0"/>
    <n v="0"/>
    <x v="3"/>
    <x v="3"/>
    <n v="37282.71"/>
    <s v="OPII"/>
    <s v="áno"/>
    <s v="PD pre SP v rozsahu pre realizáciu stavby (DSPRS)"/>
    <m/>
    <m/>
    <m/>
    <m/>
    <m/>
  </r>
  <r>
    <s v="A13042:Príprava bez MPV"/>
    <s v="MD SR"/>
    <n v="0"/>
    <s v="Doprava - železničná infraštruktúra"/>
    <x v="22"/>
    <n v="0"/>
    <x v="22"/>
    <s v="-"/>
    <s v="-"/>
    <s v="-"/>
    <n v="0"/>
    <s v="Malé projekty"/>
    <s v="ŽSR"/>
    <x v="2"/>
    <x v="0"/>
    <n v="0"/>
    <x v="3"/>
    <x v="4"/>
    <n v="6579.29"/>
    <s v="OPII"/>
    <s v="áno"/>
    <s v="PD pre SP v rozsahu pre realizáciu stavby (DSPRS)"/>
    <m/>
    <m/>
    <m/>
    <m/>
    <m/>
  </r>
  <r>
    <s v="A13042:Príprava bez MPV"/>
    <s v="MD SR"/>
    <n v="0"/>
    <s v="Doprava - železničná infraštruktúra"/>
    <x v="22"/>
    <n v="0"/>
    <x v="22"/>
    <s v="-"/>
    <s v="-"/>
    <s v="-"/>
    <n v="0"/>
    <s v="Malé projekty"/>
    <s v="ŽSR"/>
    <x v="2"/>
    <x v="0"/>
    <n v="0"/>
    <x v="3"/>
    <x v="6"/>
    <n v="2920.36"/>
    <s v="-"/>
    <s v="áno"/>
    <s v="PD pre SP v rozsahu pre realizáciu stavby (DSPRS)"/>
    <m/>
    <m/>
    <m/>
    <m/>
    <m/>
  </r>
  <r>
    <s v="A13043:Príprava bez 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2"/>
    <x v="0"/>
    <n v="21.51"/>
    <x v="1"/>
    <x v="1"/>
    <n v="62970"/>
    <s v="-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1"/>
    <x v="3"/>
    <n v="18985142.920000002"/>
    <s v="OPII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1"/>
    <x v="4"/>
    <n v="3350319.3299999996"/>
    <s v="OPII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1"/>
    <x v="2"/>
    <n v="7608249.75"/>
    <s v="-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2"/>
    <x v="3"/>
    <n v="7324147.2999999998"/>
    <s v="OPSK ERDF (179)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2"/>
    <x v="4"/>
    <n v="1292496.58"/>
    <s v="OPSK ERDF (179)"/>
    <s v="áno"/>
    <s v="ukončené"/>
    <m/>
    <m/>
    <m/>
    <m/>
    <m/>
  </r>
  <r>
    <s v="A13043:Príprava bez 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2"/>
    <x v="0"/>
    <n v="21.51"/>
    <x v="2"/>
    <x v="15"/>
    <n v="329895"/>
    <s v="-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2"/>
    <x v="15"/>
    <n v="495526.03"/>
    <s v="-"/>
    <s v="áno"/>
    <s v="ukončené"/>
    <m/>
    <m/>
    <m/>
    <m/>
    <m/>
  </r>
  <r>
    <s v="A13043: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1"/>
    <x v="0"/>
    <n v="21.51"/>
    <x v="3"/>
    <x v="5"/>
    <n v="304527.02"/>
    <s v="-"/>
    <s v="áno"/>
    <s v="ukončené"/>
    <m/>
    <m/>
    <m/>
    <m/>
    <m/>
  </r>
  <r>
    <s v="A13043:Príprava bez 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2"/>
    <x v="0"/>
    <n v="21.51"/>
    <x v="3"/>
    <x v="5"/>
    <n v="117015.62"/>
    <s v="-"/>
    <s v="áno"/>
    <s v="ukončené"/>
    <m/>
    <m/>
    <m/>
    <m/>
    <m/>
  </r>
  <r>
    <s v="A13043:Príprava bez 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2"/>
    <x v="0"/>
    <n v="21.51"/>
    <x v="3"/>
    <x v="3"/>
    <n v="15497053.619999999"/>
    <s v="OPII"/>
    <s v="áno"/>
    <s v="ukončené"/>
    <m/>
    <m/>
    <m/>
    <m/>
    <m/>
  </r>
  <r>
    <s v="A13043:Príprava bez 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2"/>
    <x v="0"/>
    <n v="21.51"/>
    <x v="3"/>
    <x v="4"/>
    <n v="2734774.17"/>
    <s v="OPII"/>
    <s v="áno"/>
    <s v="ukončené"/>
    <m/>
    <m/>
    <m/>
    <m/>
    <m/>
  </r>
  <r>
    <s v="A13043: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1"/>
    <x v="0"/>
    <n v="21.51"/>
    <x v="3"/>
    <x v="6"/>
    <n v="104081.29"/>
    <s v="-"/>
    <s v="áno"/>
    <s v="ukončené"/>
    <m/>
    <m/>
    <m/>
    <m/>
    <m/>
  </r>
  <r>
    <s v="A13043:Príprava bez MPV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2"/>
    <x v="0"/>
    <n v="21.51"/>
    <x v="3"/>
    <x v="6"/>
    <n v="402658.7"/>
    <s v="-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3"/>
    <x v="6"/>
    <n v="1369497.56"/>
    <s v="OPII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3"/>
    <x v="3"/>
    <n v="7760486.1699999999"/>
    <s v="OPII"/>
    <s v="áno"/>
    <s v="ukončené"/>
    <m/>
    <m/>
    <m/>
    <m/>
    <m/>
  </r>
  <r>
    <s v="A13043:Výstavba"/>
    <s v="MD SR"/>
    <n v="0"/>
    <s v="Doprava - železničná infraštruktúra"/>
    <x v="23"/>
    <s v="D160f_;E160f1;M160f1"/>
    <x v="23"/>
    <s v="160f"/>
    <s v="9 v 4b"/>
    <s v="4b"/>
    <n v="1.2"/>
    <s v="Veľké projekty"/>
    <s v="ŽSR"/>
    <x v="0"/>
    <x v="0"/>
    <n v="21.51"/>
    <x v="3"/>
    <x v="0"/>
    <n v="1213860.67"/>
    <s v="-"/>
    <s v="áno"/>
    <s v="ukončené"/>
    <m/>
    <m/>
    <m/>
    <m/>
    <m/>
  </r>
  <r>
    <m/>
    <m/>
    <m/>
    <m/>
    <x v="23"/>
    <s v="D160f_;E160f1;M160f1"/>
    <x v="23"/>
    <m/>
    <m/>
    <m/>
    <m/>
    <m/>
    <s v="ŽSR"/>
    <x v="0"/>
    <x v="1"/>
    <m/>
    <x v="4"/>
    <x v="16"/>
    <n v="3118174"/>
    <m/>
    <m/>
    <s v="ukončené"/>
    <m/>
    <m/>
    <m/>
    <s v="poníženie z KT 2025"/>
    <s v="Sp. PSK  ERDF (179)"/>
  </r>
  <r>
    <s v="A13153:Výstavba"/>
    <s v="MD SR"/>
    <n v="0"/>
    <s v="Doprava - železničná infraštruktúra"/>
    <x v="24"/>
    <n v="0"/>
    <x v="24"/>
    <s v="-"/>
    <s v="-"/>
    <s v="-"/>
    <n v="0"/>
    <s v="Malé projekty"/>
    <s v="ŽSR"/>
    <x v="0"/>
    <x v="0"/>
    <n v="0"/>
    <x v="1"/>
    <x v="2"/>
    <n v="101946.71"/>
    <s v="-"/>
    <s v="-"/>
    <s v="ukončené"/>
    <m/>
    <m/>
    <m/>
    <m/>
    <m/>
  </r>
  <r>
    <s v="A13158:Výstavba"/>
    <s v="MD SR"/>
    <n v="0"/>
    <s v="Doprava - železničná infraštruktúra"/>
    <x v="25"/>
    <n v="0"/>
    <x v="25"/>
    <s v="112D"/>
    <s v="-"/>
    <s v="-"/>
    <n v="0"/>
    <s v="Budovy"/>
    <s v="ŽSR"/>
    <x v="0"/>
    <x v="0"/>
    <n v="0"/>
    <x v="0"/>
    <x v="0"/>
    <n v="1102000"/>
    <s v="-"/>
    <s v="-"/>
    <s v="PD pre SP v rozsahu pre realizáciu stavby (DSPRS)"/>
    <m/>
    <m/>
    <m/>
    <m/>
    <m/>
  </r>
  <r>
    <s v="A13161:Príprava bez MPV"/>
    <s v="MD SR"/>
    <n v="0"/>
    <s v="Doprava - železničná infraštruktúra"/>
    <x v="26"/>
    <n v="0"/>
    <x v="26"/>
    <s v="-"/>
    <s v="-"/>
    <s v="-"/>
    <n v="0"/>
    <s v="Budovy"/>
    <s v="ŽSR"/>
    <x v="2"/>
    <x v="0"/>
    <n v="0"/>
    <x v="3"/>
    <x v="2"/>
    <n v="52993"/>
    <s v="-"/>
    <s v="nie"/>
    <s v="vo výstavbe"/>
    <m/>
    <m/>
    <m/>
    <m/>
    <m/>
  </r>
  <r>
    <s v="A13187:Príprava bez MPV"/>
    <s v="MD SR"/>
    <n v="0"/>
    <s v="Doprava - železničná infraštruktúra"/>
    <x v="27"/>
    <n v="0"/>
    <x v="27"/>
    <s v="-"/>
    <s v="-"/>
    <s v="-"/>
    <n v="0"/>
    <s v="Malé projekty"/>
    <s v="ŽSR"/>
    <x v="2"/>
    <x v="3"/>
    <n v="0"/>
    <x v="6"/>
    <x v="0"/>
    <n v="20100"/>
    <s v="-"/>
    <s v="áno"/>
    <s v="nezačatá IA"/>
    <m/>
    <m/>
    <m/>
    <m/>
    <m/>
  </r>
  <r>
    <s v="A13187:Výstavba"/>
    <s v="MD SR"/>
    <n v="0"/>
    <s v="Doprava - železničná infraštruktúra"/>
    <x v="27"/>
    <n v="0"/>
    <x v="27"/>
    <s v="-"/>
    <s v="-"/>
    <s v="-"/>
    <n v="0"/>
    <s v="Malé projekty"/>
    <s v="ŽSR"/>
    <x v="0"/>
    <x v="3"/>
    <n v="0"/>
    <x v="7"/>
    <x v="0"/>
    <n v="180900"/>
    <s v="-"/>
    <s v="áno"/>
    <s v="nezačatá IA"/>
    <m/>
    <m/>
    <m/>
    <m/>
    <m/>
  </r>
  <r>
    <s v="A13188:Príprava bez MPV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2"/>
    <x v="0"/>
    <n v="71.274000000000001"/>
    <x v="5"/>
    <x v="5"/>
    <n v="5306000"/>
    <s v="OPSK ERDF (179)"/>
    <s v="áno"/>
    <s v="Zámer EIA (posudzovanie) prebieha/ukončené"/>
    <m/>
    <m/>
    <n v="1"/>
    <m/>
    <m/>
  </r>
  <r>
    <s v="A13188:Príprava bez MPV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2"/>
    <x v="0"/>
    <n v="71.274000000000001"/>
    <x v="5"/>
    <x v="5"/>
    <n v="54000"/>
    <s v="OPSK ERDF (179)"/>
    <s v="áno"/>
    <s v="Zámer EIA (posudzovanie) prebieha/ukončené"/>
    <m/>
    <m/>
    <n v="1"/>
    <m/>
    <m/>
  </r>
  <r>
    <s v="A13188:Príprava bez MPV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2"/>
    <x v="3"/>
    <n v="71.274000000000001"/>
    <x v="6"/>
    <x v="5"/>
    <n v="5131000"/>
    <s v="OPSK ERDF (179)"/>
    <s v="áno"/>
    <s v="Zámer EIA (posudzovanie) prebieha/ukončené"/>
    <m/>
    <m/>
    <n v="1"/>
    <m/>
    <m/>
  </r>
  <r>
    <s v="A13188:Príprava bez MPV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2"/>
    <x v="3"/>
    <n v="71.274000000000001"/>
    <x v="7"/>
    <x v="5"/>
    <n v="5729000"/>
    <s v="OPSK ERDF (179)"/>
    <s v="áno"/>
    <s v="Zámer EIA (posudzovanie) prebieha/ukončené"/>
    <m/>
    <m/>
    <n v="1"/>
    <m/>
    <m/>
  </r>
  <r>
    <s v="A13188:Výstavba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0"/>
    <x v="3"/>
    <n v="71.274000000000001"/>
    <x v="7"/>
    <x v="19"/>
    <n v="127500000"/>
    <s v="OPSK ERDF (179)"/>
    <s v="áno"/>
    <s v="Zámer EIA (posudzovanie) prebieha/ukončené"/>
    <m/>
    <m/>
    <m/>
    <m/>
    <m/>
  </r>
  <r>
    <s v="A13188:Výstavba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0"/>
    <x v="3"/>
    <n v="71.274000000000001"/>
    <x v="7"/>
    <x v="20"/>
    <n v="22500000"/>
    <s v="OPSK ERDF (179)"/>
    <s v="áno"/>
    <s v="Zámer EIA (posudzovanie) prebieha/ukončené"/>
    <m/>
    <m/>
    <m/>
    <m/>
    <m/>
  </r>
  <r>
    <s v="A13188:Výstavba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0"/>
    <x v="3"/>
    <n v="71.274000000000001"/>
    <x v="0"/>
    <x v="19"/>
    <n v="140250000"/>
    <s v="OPSK ERDF (179)"/>
    <s v="áno"/>
    <s v="Zámer EIA (posudzovanie) prebieha/ukončené"/>
    <m/>
    <m/>
    <m/>
    <m/>
    <m/>
  </r>
  <r>
    <s v="A13188:Výstavba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0"/>
    <x v="3"/>
    <n v="71.274000000000001"/>
    <x v="0"/>
    <x v="20"/>
    <n v="24750000"/>
    <s v="OPSK ERDF (179)"/>
    <s v="áno"/>
    <s v="Zámer EIA (posudzovanie) prebieha/ukončené"/>
    <m/>
    <m/>
    <m/>
    <m/>
    <m/>
  </r>
  <r>
    <s v="A13188:Výstavba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0"/>
    <x v="3"/>
    <n v="71.274000000000001"/>
    <x v="8"/>
    <x v="19"/>
    <n v="146200000"/>
    <s v="OPSK ERDF (179)"/>
    <s v="áno"/>
    <s v="Zámer EIA (posudzovanie) prebieha/ukončené"/>
    <m/>
    <m/>
    <m/>
    <m/>
    <m/>
  </r>
  <r>
    <s v="A13188:Výstavba"/>
    <s v="MD SR"/>
    <n v="0"/>
    <s v="Doprava - železničná infraštruktúra"/>
    <x v="28"/>
    <s v="M140_1"/>
    <x v="28"/>
    <n v="140"/>
    <s v="1 v 4b"/>
    <s v="4b, 2a; 2b na 140d"/>
    <n v="4.2"/>
    <s v="Projekty podľa priorizácie"/>
    <s v="ŽSR"/>
    <x v="0"/>
    <x v="3"/>
    <n v="71.274000000000001"/>
    <x v="8"/>
    <x v="20"/>
    <n v="25800000"/>
    <s v="OPSK ERDF (179)"/>
    <s v="áno"/>
    <s v="Zámer EIA (posudzovanie) prebieha/ukončené"/>
    <m/>
    <m/>
    <m/>
    <m/>
    <m/>
  </r>
  <r>
    <s v="A13189:Príprava bez MPV"/>
    <s v="MD SR"/>
    <n v="0"/>
    <s v="Doprava - železničná infraštruktúra"/>
    <x v="29"/>
    <n v="0"/>
    <x v="29"/>
    <s v="-"/>
    <s v="-"/>
    <s v="-"/>
    <n v="0"/>
    <s v="Malé projekty"/>
    <s v="ŽSR"/>
    <x v="2"/>
    <x v="3"/>
    <n v="0"/>
    <x v="6"/>
    <x v="0"/>
    <n v="50000"/>
    <s v="-"/>
    <s v="áno"/>
    <s v="nezačatá IA"/>
    <m/>
    <m/>
    <m/>
    <m/>
    <m/>
  </r>
  <r>
    <s v="A13189:Výstavba"/>
    <s v="MD SR"/>
    <n v="0"/>
    <s v="Doprava - železničná infraštruktúra"/>
    <x v="29"/>
    <n v="0"/>
    <x v="29"/>
    <s v="-"/>
    <s v="-"/>
    <s v="-"/>
    <n v="0"/>
    <s v="Malé projekty"/>
    <s v="ŽSR"/>
    <x v="0"/>
    <x v="3"/>
    <n v="0"/>
    <x v="7"/>
    <x v="0"/>
    <n v="450000"/>
    <s v="-"/>
    <s v="áno"/>
    <s v="nezačatá IA"/>
    <m/>
    <m/>
    <m/>
    <m/>
    <m/>
  </r>
  <r>
    <s v="A13190:Príprava bez MPV"/>
    <s v="MD SR"/>
    <n v="0"/>
    <s v="Doprava - železničná infraštruktúra"/>
    <x v="30"/>
    <n v="0"/>
    <x v="30"/>
    <s v="-"/>
    <s v="-"/>
    <s v="-"/>
    <n v="0"/>
    <s v="Malé projekty"/>
    <s v="ŽSR"/>
    <x v="2"/>
    <x v="3"/>
    <n v="0"/>
    <x v="6"/>
    <x v="0"/>
    <n v="50000"/>
    <s v="-"/>
    <s v="áno"/>
    <s v="nezačatá IA"/>
    <m/>
    <m/>
    <m/>
    <m/>
    <m/>
  </r>
  <r>
    <s v="A13190:Výstavba"/>
    <s v="MD SR"/>
    <n v="0"/>
    <s v="Doprava - železničná infraštruktúra"/>
    <x v="30"/>
    <n v="0"/>
    <x v="30"/>
    <s v="-"/>
    <s v="-"/>
    <s v="-"/>
    <n v="0"/>
    <s v="Malé projekty"/>
    <s v="ŽSR"/>
    <x v="0"/>
    <x v="3"/>
    <n v="0"/>
    <x v="7"/>
    <x v="0"/>
    <n v="450000"/>
    <s v="-"/>
    <s v="áno"/>
    <s v="nezačatá IA"/>
    <m/>
    <m/>
    <m/>
    <m/>
    <m/>
  </r>
  <r>
    <s v="A13191:Príprava bez MPV"/>
    <s v="MD SR"/>
    <n v="0"/>
    <s v="Doprava - železničná infraštruktúra"/>
    <x v="31"/>
    <n v="0"/>
    <x v="31"/>
    <s v="-"/>
    <s v="-"/>
    <s v="-"/>
    <n v="0"/>
    <s v="Malé projekty"/>
    <s v="ŽSR"/>
    <x v="2"/>
    <x v="3"/>
    <n v="0"/>
    <x v="6"/>
    <x v="0"/>
    <n v="50000"/>
    <s v="-"/>
    <s v="áno"/>
    <s v="nezačatá IA"/>
    <m/>
    <m/>
    <m/>
    <m/>
    <m/>
  </r>
  <r>
    <s v="A13191:Výstavba"/>
    <s v="MD SR"/>
    <n v="0"/>
    <s v="Doprava - železničná infraštruktúra"/>
    <x v="31"/>
    <n v="0"/>
    <x v="31"/>
    <s v="-"/>
    <s v="-"/>
    <s v="-"/>
    <n v="0"/>
    <s v="Malé projekty"/>
    <s v="ŽSR"/>
    <x v="0"/>
    <x v="3"/>
    <n v="0"/>
    <x v="7"/>
    <x v="0"/>
    <n v="450000"/>
    <s v="-"/>
    <s v="áno"/>
    <s v="nezačatá IA"/>
    <m/>
    <m/>
    <m/>
    <m/>
    <m/>
  </r>
  <r>
    <s v="A13192:Príprava bez MPV"/>
    <s v="MD SR"/>
    <n v="0"/>
    <s v="Doprava - železničná infraštruktúra"/>
    <x v="32"/>
    <n v="0"/>
    <x v="32"/>
    <s v="-"/>
    <s v="-"/>
    <s v="-"/>
    <n v="0"/>
    <s v="Malé projekty"/>
    <s v="ŽSR"/>
    <x v="2"/>
    <x v="3"/>
    <n v="0"/>
    <x v="6"/>
    <x v="0"/>
    <n v="50000"/>
    <s v="-"/>
    <s v="áno"/>
    <s v="nezačatá IA"/>
    <m/>
    <m/>
    <m/>
    <m/>
    <m/>
  </r>
  <r>
    <s v="A13192:Výstavba"/>
    <s v="MD SR"/>
    <n v="0"/>
    <s v="Doprava - železničná infraštruktúra"/>
    <x v="32"/>
    <n v="0"/>
    <x v="32"/>
    <s v="-"/>
    <s v="-"/>
    <s v="-"/>
    <n v="0"/>
    <s v="Malé projekty"/>
    <s v="ŽSR"/>
    <x v="0"/>
    <x v="3"/>
    <n v="0"/>
    <x v="7"/>
    <x v="0"/>
    <n v="450000"/>
    <s v="-"/>
    <s v="áno"/>
    <s v="nezačatá IA"/>
    <m/>
    <m/>
    <m/>
    <m/>
    <m/>
  </r>
  <r>
    <s v="A13193:Príprava bez MPV"/>
    <s v="MD SR"/>
    <n v="0"/>
    <s v="Doprava - železničná infraštruktúra"/>
    <x v="33"/>
    <n v="0"/>
    <x v="33"/>
    <s v="-"/>
    <s v="-"/>
    <s v="-"/>
    <n v="0"/>
    <s v="Malé projekty"/>
    <s v="ŽSR"/>
    <x v="2"/>
    <x v="3"/>
    <n v="0"/>
    <x v="6"/>
    <x v="0"/>
    <n v="50000"/>
    <s v="-"/>
    <s v="áno"/>
    <s v="nezačatá IA"/>
    <m/>
    <m/>
    <m/>
    <m/>
    <m/>
  </r>
  <r>
    <s v="A13193:Výstavba"/>
    <s v="MD SR"/>
    <n v="0"/>
    <s v="Doprava - železničná infraštruktúra"/>
    <x v="33"/>
    <n v="0"/>
    <x v="33"/>
    <s v="-"/>
    <s v="-"/>
    <s v="-"/>
    <n v="0"/>
    <s v="Malé projekty"/>
    <s v="ŽSR"/>
    <x v="0"/>
    <x v="3"/>
    <n v="0"/>
    <x v="7"/>
    <x v="0"/>
    <n v="450000"/>
    <s v="-"/>
    <s v="áno"/>
    <s v="nezačatá IA"/>
    <m/>
    <m/>
    <m/>
    <m/>
    <m/>
  </r>
  <r>
    <s v="A13225: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1"/>
    <x v="0"/>
    <n v="34.249000000000002"/>
    <x v="1"/>
    <x v="21"/>
    <n v="34729.19"/>
    <s v="-"/>
    <s v="áno"/>
    <s v="vo výstavbe"/>
    <m/>
    <m/>
    <m/>
    <m/>
    <m/>
  </r>
  <r>
    <s v="A13225:Príprava bez 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2"/>
    <x v="0"/>
    <n v="34.249000000000002"/>
    <x v="1"/>
    <x v="21"/>
    <n v="7590"/>
    <s v="-"/>
    <s v="áno"/>
    <s v="vo výstavbe"/>
    <m/>
    <m/>
    <m/>
    <m/>
    <m/>
  </r>
  <r>
    <s v="A13225: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1"/>
    <x v="2"/>
    <s v="-"/>
    <x v="1"/>
    <x v="2"/>
    <n v="31.890000000116419"/>
    <s v="-"/>
    <s v="áno"/>
    <s v="vo výstavbe"/>
    <m/>
    <m/>
    <m/>
    <m/>
    <m/>
  </r>
  <r>
    <s v="A13225:Výstavba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0"/>
    <x v="0"/>
    <n v="34.249000000000002"/>
    <x v="1"/>
    <x v="2"/>
    <n v="2136.5100000000002"/>
    <s v="-"/>
    <s v="áno"/>
    <s v="vo výstavbe"/>
    <m/>
    <m/>
    <m/>
    <m/>
    <m/>
  </r>
  <r>
    <s v="A13225: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1"/>
    <x v="0"/>
    <n v="34.249000000000002"/>
    <x v="2"/>
    <x v="21"/>
    <n v="2935.44"/>
    <s v="-"/>
    <s v="áno"/>
    <s v="vo výstavbe"/>
    <m/>
    <m/>
    <m/>
    <m/>
    <m/>
  </r>
  <r>
    <s v="A13225:Výstavba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0"/>
    <x v="0"/>
    <n v="34.249000000000002"/>
    <x v="2"/>
    <x v="21"/>
    <n v="13039.08"/>
    <s v="-"/>
    <s v="áno"/>
    <s v="vo výstavbe"/>
    <m/>
    <m/>
    <m/>
    <m/>
    <m/>
  </r>
  <r>
    <s v="A13225:Výstavba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0"/>
    <x v="0"/>
    <n v="34.249000000000002"/>
    <x v="2"/>
    <x v="22"/>
    <n v="83787947.040000007"/>
    <s v="-"/>
    <s v="áno"/>
    <s v="vo výstavbe"/>
    <m/>
    <m/>
    <m/>
    <m/>
    <m/>
  </r>
  <r>
    <s v="A13225:Príprava bez 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2"/>
    <x v="0"/>
    <n v="34.249000000000002"/>
    <x v="2"/>
    <x v="21"/>
    <n v="206740"/>
    <s v="-"/>
    <s v="áno"/>
    <s v="vo výstavbe"/>
    <m/>
    <m/>
    <m/>
    <m/>
    <m/>
  </r>
  <r>
    <s v="A13225:Výstavba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0"/>
    <x v="0"/>
    <n v="34.249000000000002"/>
    <x v="4"/>
    <x v="21"/>
    <n v="8647025.2799999993"/>
    <s v="-"/>
    <s v="áno"/>
    <s v="vo výstavbe"/>
    <m/>
    <m/>
    <m/>
    <m/>
    <m/>
  </r>
  <r>
    <s v="A13225:Výstavba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0"/>
    <x v="0"/>
    <n v="34.249000000000002"/>
    <x v="4"/>
    <x v="22"/>
    <n v="128355635.87"/>
    <s v="-"/>
    <s v="áno"/>
    <s v="vo výstavbe"/>
    <m/>
    <m/>
    <m/>
    <m/>
    <m/>
  </r>
  <r>
    <s v="A13225:Výstavba"/>
    <s v="MD SR"/>
    <n v="0"/>
    <s v="Doprava - železničná infraštruktúra"/>
    <x v="35"/>
    <s v="E191c1; E191d1"/>
    <x v="35"/>
    <s v="191c; 191d"/>
    <s v="2 a 3 v 4a"/>
    <s v="4a"/>
    <n v="0"/>
    <s v="Veľké projekty"/>
    <s v="ŽSR"/>
    <x v="0"/>
    <x v="0"/>
    <n v="34.249000000000002"/>
    <x v="6"/>
    <x v="5"/>
    <n v="15000000"/>
    <s v="-"/>
    <s v="áno"/>
    <s v="VO na realizáciu"/>
    <m/>
    <m/>
    <n v="1"/>
    <s v="Dispečerizácia ELBAHU A13225.1"/>
    <m/>
  </r>
  <r>
    <s v="A13225:Výstavba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0"/>
    <x v="0"/>
    <n v="34.249000000000002"/>
    <x v="5"/>
    <x v="22"/>
    <n v="12940168.4"/>
    <s v="-"/>
    <s v="áno"/>
    <s v="vo výstavbe"/>
    <m/>
    <m/>
    <m/>
    <m/>
    <m/>
  </r>
  <r>
    <s v="A13225:Príprava bez 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2"/>
    <x v="0"/>
    <n v="34.249000000000002"/>
    <x v="3"/>
    <x v="3"/>
    <n v="2007706.81"/>
    <s v="OPII"/>
    <s v="áno"/>
    <s v="vo výstavbe"/>
    <m/>
    <m/>
    <m/>
    <m/>
    <m/>
  </r>
  <r>
    <s v="A13225:Príprava bez 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2"/>
    <x v="0"/>
    <n v="34.249000000000002"/>
    <x v="3"/>
    <x v="4"/>
    <n v="354301.19"/>
    <s v="OPII"/>
    <s v="áno"/>
    <s v="vo výstavbe"/>
    <m/>
    <m/>
    <m/>
    <m/>
    <m/>
  </r>
  <r>
    <s v="A13225: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1"/>
    <x v="0"/>
    <n v="34.249000000000002"/>
    <x v="3"/>
    <x v="5"/>
    <n v="258870.23"/>
    <s v="-"/>
    <s v="áno"/>
    <s v="vo výstavbe"/>
    <m/>
    <m/>
    <m/>
    <m/>
    <m/>
  </r>
  <r>
    <s v="A13225:Príprava bez 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2"/>
    <x v="0"/>
    <n v="34.249000000000002"/>
    <x v="3"/>
    <x v="5"/>
    <n v="2159770.2999999998"/>
    <s v="-"/>
    <s v="áno"/>
    <s v="vo výstavbe"/>
    <m/>
    <m/>
    <m/>
    <m/>
    <m/>
  </r>
  <r>
    <s v="A13225: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1"/>
    <x v="0"/>
    <n v="34.249000000000002"/>
    <x v="3"/>
    <x v="2"/>
    <n v="1131.98"/>
    <s v="-"/>
    <s v="áno"/>
    <s v="vo výstavbe"/>
    <m/>
    <m/>
    <m/>
    <m/>
    <m/>
  </r>
  <r>
    <s v="A13225:Príprava bez MPV"/>
    <s v="MD SR"/>
    <n v="0"/>
    <s v="Doprava - železničná infraštruktúra"/>
    <x v="34"/>
    <s v="E191c1; E191d1"/>
    <x v="34"/>
    <s v="191c; 191d"/>
    <s v="2 a 3 v 4a"/>
    <s v="4a"/>
    <n v="0"/>
    <s v="Veľké projekty"/>
    <s v="ŽSR"/>
    <x v="2"/>
    <x v="0"/>
    <n v="34.249000000000002"/>
    <x v="3"/>
    <x v="2"/>
    <n v="265361.38"/>
    <s v="-"/>
    <s v="áno"/>
    <s v="vo výstavbe"/>
    <m/>
    <m/>
    <m/>
    <m/>
    <m/>
  </r>
  <r>
    <m/>
    <m/>
    <m/>
    <m/>
    <x v="35"/>
    <s v="E191c1; E191d1"/>
    <x v="35"/>
    <m/>
    <m/>
    <m/>
    <m/>
    <m/>
    <s v="ŽSR"/>
    <x v="0"/>
    <x v="1"/>
    <m/>
    <x v="7"/>
    <x v="5"/>
    <n v="15000000"/>
    <m/>
    <m/>
    <s v="VO na realizáciu"/>
    <m/>
    <m/>
    <n v="1"/>
    <s v="Dispečerizácia ELBAHU A13225.1 - Výstavba 2027 - 28 - &quot;8 000 000 EUR&quot;"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1"/>
    <x v="3"/>
    <n v="27522447.82"/>
    <s v="OPII"/>
    <s v="áno"/>
    <s v="ukončené"/>
    <m/>
    <m/>
    <m/>
    <m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1"/>
    <x v="4"/>
    <n v="4856902.5600000005"/>
    <s v="OPII"/>
    <s v="áno"/>
    <s v="ukončené"/>
    <m/>
    <m/>
    <m/>
    <m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2"/>
    <x v="3"/>
    <n v="2726313.6"/>
    <s v="OPII"/>
    <s v="áno"/>
    <s v="ukončené"/>
    <m/>
    <m/>
    <m/>
    <m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2"/>
    <x v="4"/>
    <n v="481114.17"/>
    <s v="OPII"/>
    <s v="áno"/>
    <s v="ukončené"/>
    <m/>
    <m/>
    <m/>
    <m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1"/>
    <x v="2"/>
    <n v="2622312.9799999995"/>
    <s v="-"/>
    <s v="áno"/>
    <s v="ukončené"/>
    <m/>
    <m/>
    <m/>
    <m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1"/>
    <x v="1"/>
    <n v="1300860.22"/>
    <s v="-"/>
    <s v="áno"/>
    <s v="ukončené"/>
    <m/>
    <m/>
    <m/>
    <m/>
    <m/>
  </r>
  <r>
    <s v="A14003:Výstavba"/>
    <s v="MD SR"/>
    <s v="-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2"/>
    <x v="1"/>
    <n v="581495.92000000004"/>
    <s v="-"/>
    <s v="áno"/>
    <s v="ukončené"/>
    <m/>
    <m/>
    <m/>
    <m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2"/>
    <x v="1"/>
    <n v="2682583.29"/>
    <s v="-"/>
    <s v="áno"/>
    <s v="ukončené"/>
    <s v="Ref."/>
    <m/>
    <m/>
    <m/>
    <m/>
  </r>
  <r>
    <s v="A14003:Výstavba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0"/>
    <x v="0"/>
    <n v="9.5719999999999992"/>
    <x v="3"/>
    <x v="0"/>
    <n v="141362.45000000001"/>
    <s v="OPII"/>
    <s v="áno"/>
    <s v="ukončené"/>
    <m/>
    <m/>
    <m/>
    <m/>
    <m/>
  </r>
  <r>
    <s v="A14003:MPV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1"/>
    <x v="0"/>
    <n v="9.5719999999999992"/>
    <x v="3"/>
    <x v="2"/>
    <n v="265"/>
    <s v="-"/>
    <s v="áno"/>
    <s v="ukončené"/>
    <m/>
    <m/>
    <m/>
    <m/>
    <m/>
  </r>
  <r>
    <s v="A14003:Príprava bez MPV"/>
    <s v="MD SR"/>
    <n v="0"/>
    <s v="Doprava - železničná infraštruktúra"/>
    <x v="36"/>
    <s v="časť projektu D130c"/>
    <x v="36"/>
    <s v="130c"/>
    <s v="-"/>
    <s v="1b"/>
    <s v="n/a"/>
    <s v="Veľké projekty"/>
    <s v="ŽSR"/>
    <x v="2"/>
    <x v="0"/>
    <n v="9.5719999999999992"/>
    <x v="3"/>
    <x v="2"/>
    <n v="286574.37"/>
    <s v="-"/>
    <s v="áno"/>
    <s v="ukončené"/>
    <m/>
    <m/>
    <m/>
    <m/>
    <m/>
  </r>
  <r>
    <s v="A14007:Výstavba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0"/>
    <x v="0"/>
    <s v="7,691 - k. č. 1;_x000a__x000a_7,778 - k. č. 2; _x000a__x000a_spolu = 15,469"/>
    <x v="1"/>
    <x v="1"/>
    <n v="2277389.08"/>
    <s v="-"/>
    <s v="áno"/>
    <s v="ukončené"/>
    <m/>
    <m/>
    <m/>
    <m/>
    <m/>
  </r>
  <r>
    <s v="A14007:Výstavba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0"/>
    <x v="0"/>
    <s v="7,691 - k. č. 1;_x000a__x000a_7,778 - k. č. 2; _x000a__x000a_spolu = 15,469"/>
    <x v="1"/>
    <x v="3"/>
    <n v="19218503.390000001"/>
    <s v="OPII"/>
    <s v="áno"/>
    <s v="ukončené"/>
    <m/>
    <m/>
    <m/>
    <m/>
    <m/>
  </r>
  <r>
    <s v="A14007:Výstavba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0"/>
    <x v="0"/>
    <s v="7,691 - k. č. 1;_x000a__x000a_7,778 - k. č. 2; _x000a__x000a_spolu = 15,469"/>
    <x v="1"/>
    <x v="4"/>
    <n v="3391500.62"/>
    <s v="OPII"/>
    <s v="áno"/>
    <s v="ukončené"/>
    <m/>
    <m/>
    <m/>
    <m/>
    <m/>
  </r>
  <r>
    <s v="A14007:Výstavba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0"/>
    <x v="0"/>
    <s v="7,691 - k. č. 1;_x000a__x000a_7,778 - k. č. 2; _x000a__x000a_spolu = 15,469"/>
    <x v="1"/>
    <x v="2"/>
    <n v="2689030.5700000003"/>
    <s v="-"/>
    <s v="áno"/>
    <s v="ukončené"/>
    <m/>
    <m/>
    <m/>
    <m/>
    <m/>
  </r>
  <r>
    <s v="A14007:Príprava bez MPV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2"/>
    <x v="0"/>
    <s v="7,691 - k. č. 1;_x000a__x000a_7,778 - k. č. 2; _x000a__x000a_spolu = 15,469"/>
    <x v="1"/>
    <x v="1"/>
    <n v="575428.91"/>
    <s v="-"/>
    <s v="áno"/>
    <s v="ukončené"/>
    <m/>
    <m/>
    <m/>
    <m/>
    <m/>
  </r>
  <r>
    <s v="A14007:Výstavba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0"/>
    <x v="0"/>
    <s v="7,691 - k. č. 1;_x000a__x000a_7,778 - k. č. 2; _x000a__x000a_spolu = 15,469"/>
    <x v="3"/>
    <x v="3"/>
    <n v="3807300.75"/>
    <s v="OPII"/>
    <s v="áno"/>
    <s v="ukončené"/>
    <m/>
    <m/>
    <m/>
    <m/>
    <m/>
  </r>
  <r>
    <s v="A14007:Výstavba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0"/>
    <x v="0"/>
    <s v="7,691 - k. č. 1;_x000a__x000a_7,778 - k. č. 2; _x000a__x000a_spolu = 15,469"/>
    <x v="3"/>
    <x v="4"/>
    <n v="671876.59000000008"/>
    <s v="OPII"/>
    <s v="áno"/>
    <s v="ukončené"/>
    <m/>
    <m/>
    <m/>
    <m/>
    <m/>
  </r>
  <r>
    <s v="A14007:Príprava bez MPV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2"/>
    <x v="0"/>
    <s v="7,691 - k. č. 1;_x000a__x000a_7,778 - k. č. 2; _x000a__x000a_spolu = 15,469"/>
    <x v="3"/>
    <x v="5"/>
    <n v="567428.91"/>
    <s v="-"/>
    <s v="áno"/>
    <s v="ukončené"/>
    <m/>
    <m/>
    <m/>
    <m/>
    <m/>
  </r>
  <r>
    <s v="A14007:Príprava bez MPV"/>
    <s v="MD SR"/>
    <n v="0"/>
    <s v="Doprava - železničná infraštruktúra"/>
    <x v="37"/>
    <s v="D130d1; T130dE; M130d1"/>
    <x v="37"/>
    <s v="130d"/>
    <s v="15 a 82 v 1b; 17 v 3a; 10 v 4b"/>
    <s v="1b"/>
    <n v="4.5"/>
    <s v="Veľké projekty"/>
    <s v="ŽSR"/>
    <x v="2"/>
    <x v="0"/>
    <s v="7,691 - k. č. 1;_x000a__x000a_7,778 - k. č. 2; _x000a__x000a_spolu = 15,469"/>
    <x v="3"/>
    <x v="2"/>
    <n v="1470312.34"/>
    <s v="-"/>
    <s v="áno"/>
    <s v="ukončené"/>
    <m/>
    <m/>
    <m/>
    <m/>
    <m/>
  </r>
  <r>
    <s v="A14010:Príprava bez MPV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2"/>
    <x v="0"/>
    <s v="7 ks v.j."/>
    <x v="1"/>
    <x v="1"/>
    <n v="9000"/>
    <s v="-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1"/>
    <x v="1"/>
    <n v="9004.41"/>
    <s v="-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1"/>
    <x v="3"/>
    <n v="232517.00999999978"/>
    <s v="OPII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1"/>
    <x v="4"/>
    <n v="41032.410000000149"/>
    <s v="OPII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1"/>
    <x v="2"/>
    <n v="322484.65000000002"/>
    <s v="-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2"/>
    <x v="3"/>
    <n v="98992.45"/>
    <s v="-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3"/>
    <x v="2"/>
    <n v="1049"/>
    <s v="-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3"/>
    <x v="3"/>
    <n v="7795403.5"/>
    <s v="OPII"/>
    <s v="áno"/>
    <s v="ukončené"/>
    <m/>
    <m/>
    <m/>
    <m/>
    <m/>
  </r>
  <r>
    <s v="A14010:Výstavba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0"/>
    <x v="0"/>
    <s v="7 ks v.j."/>
    <x v="3"/>
    <x v="4"/>
    <n v="1375659.44"/>
    <s v="OPII"/>
    <s v="áno"/>
    <s v="ukončené"/>
    <m/>
    <m/>
    <m/>
    <m/>
    <m/>
  </r>
  <r>
    <s v="A14010:Príprava bez MPV"/>
    <s v="MD SR"/>
    <n v="0"/>
    <s v="Doprava - železničná infraštruktúra"/>
    <x v="38"/>
    <s v="časť projektu D130e"/>
    <x v="38"/>
    <s v="130e"/>
    <s v="-"/>
    <s v="1b"/>
    <s v="n/a"/>
    <s v="Malé projekty"/>
    <s v="ŽSR"/>
    <x v="2"/>
    <x v="0"/>
    <s v="7 ks v.j."/>
    <x v="3"/>
    <x v="2"/>
    <n v="158227.35"/>
    <s v="-"/>
    <s v="áno"/>
    <s v="ukončené"/>
    <m/>
    <m/>
    <m/>
    <m/>
    <m/>
  </r>
  <r>
    <s v="A14012:Výstavba"/>
    <s v="MD SR"/>
    <n v="0"/>
    <s v="Doprava - železničná infraštruktúra"/>
    <x v="39"/>
    <s v="Uzol BA (Západ)"/>
    <x v="39"/>
    <s v="BAZ"/>
    <s v="-"/>
    <s v="1b"/>
    <s v="6,5 pre BAZ fáza 1"/>
    <s v="Malé projekty"/>
    <s v="ŽSR"/>
    <x v="0"/>
    <x v="0"/>
    <s v="Stavba do 3 km"/>
    <x v="0"/>
    <x v="0"/>
    <n v="800000"/>
    <s v="-"/>
    <s v="-"/>
    <s v="Pozastavená príprava"/>
    <m/>
    <m/>
    <m/>
    <m/>
    <m/>
  </r>
  <r>
    <s v="A14013:Výstavba"/>
    <s v="MD SR"/>
    <n v="0"/>
    <s v="Doprava - železničná infraštruktúra"/>
    <x v="40"/>
    <n v="0"/>
    <x v="40"/>
    <s v="122A"/>
    <s v="-"/>
    <s v="1b"/>
    <n v="0"/>
    <s v="Malé projekty"/>
    <s v="ŽSR"/>
    <x v="0"/>
    <x v="2"/>
    <s v="-"/>
    <x v="1"/>
    <x v="2"/>
    <n v="179085.02"/>
    <s v="-"/>
    <s v="áno"/>
    <s v="ukončené"/>
    <m/>
    <m/>
    <m/>
    <m/>
    <m/>
  </r>
  <r>
    <s v="A14013:Výstavba"/>
    <s v="MD SR"/>
    <n v="0"/>
    <s v="Doprava - železničná infraštruktúra"/>
    <x v="40"/>
    <n v="0"/>
    <x v="40"/>
    <s v="122A"/>
    <s v="-"/>
    <s v="1b"/>
    <n v="0"/>
    <s v="Malé projekty"/>
    <s v="ŽSR"/>
    <x v="0"/>
    <x v="0"/>
    <n v="0"/>
    <x v="2"/>
    <x v="5"/>
    <n v="1000"/>
    <s v="-"/>
    <s v="áno"/>
    <s v="ukončené"/>
    <m/>
    <m/>
    <m/>
    <m/>
    <m/>
  </r>
  <r>
    <s v="A14013:Príprava bez MPV"/>
    <s v="MD SR"/>
    <n v="0"/>
    <s v="Doprava - železničná infraštruktúra"/>
    <x v="40"/>
    <n v="0"/>
    <x v="40"/>
    <s v="122A"/>
    <s v="-"/>
    <s v="1b"/>
    <n v="0"/>
    <s v="Malé projekty"/>
    <s v="ŽSR"/>
    <x v="2"/>
    <x v="0"/>
    <n v="0"/>
    <x v="3"/>
    <x v="2"/>
    <n v="11603.8"/>
    <s v="-"/>
    <s v="áno"/>
    <s v="ukončené"/>
    <m/>
    <m/>
    <m/>
    <m/>
    <m/>
  </r>
  <r>
    <s v="A14013:Výstavba"/>
    <s v="MD SR"/>
    <n v="0"/>
    <s v="Doprava - železničná infraštruktúra"/>
    <x v="40"/>
    <n v="0"/>
    <x v="40"/>
    <s v="122A"/>
    <s v="-"/>
    <s v="1b"/>
    <n v="0"/>
    <s v="Malé projekty"/>
    <s v="ŽSR"/>
    <x v="0"/>
    <x v="0"/>
    <n v="0"/>
    <x v="3"/>
    <x v="2"/>
    <n v="221932.66"/>
    <s v="-"/>
    <s v="áno"/>
    <s v="ukončené"/>
    <m/>
    <m/>
    <m/>
    <m/>
    <m/>
  </r>
  <r>
    <s v="A14015:Príprava bez MPV"/>
    <s v="MD SR"/>
    <n v="0"/>
    <s v="Doprava - železničná infraštruktúra"/>
    <x v="41"/>
    <n v="0"/>
    <x v="41"/>
    <s v="129A"/>
    <s v="-"/>
    <s v="-"/>
    <n v="0"/>
    <s v="Malé projekty"/>
    <s v="ŽSR"/>
    <x v="2"/>
    <x v="0"/>
    <n v="0"/>
    <x v="6"/>
    <x v="0"/>
    <n v="247000"/>
    <s v="-"/>
    <s v="áno"/>
    <s v="Štúdia realizovateľnosti (ŠtRe)"/>
    <m/>
    <m/>
    <m/>
    <m/>
    <m/>
  </r>
  <r>
    <s v="A14015:Výstavba"/>
    <s v="MD SR"/>
    <n v="0"/>
    <s v="Doprava - železničná infraštruktúra"/>
    <x v="41"/>
    <n v="0"/>
    <x v="41"/>
    <s v="129A"/>
    <s v="-"/>
    <s v="-"/>
    <n v="0"/>
    <s v="Malé projekty"/>
    <s v="ŽSR"/>
    <x v="0"/>
    <x v="3"/>
    <n v="0"/>
    <x v="7"/>
    <x v="0"/>
    <n v="2223000"/>
    <s v="-"/>
    <s v="áno"/>
    <s v="Štúdia realizovateľnosti (ŠtRe)"/>
    <m/>
    <m/>
    <m/>
    <m/>
    <m/>
  </r>
  <r>
    <s v="A14017:Výstavba"/>
    <s v="MD SR"/>
    <n v="0"/>
    <s v="Doprava - železničná infraštruktúra"/>
    <x v="42"/>
    <n v="0"/>
    <x v="42"/>
    <s v="122A"/>
    <s v="-"/>
    <s v="-"/>
    <n v="0"/>
    <s v="Budovy"/>
    <s v="ŽSR"/>
    <x v="2"/>
    <x v="3"/>
    <n v="0"/>
    <x v="4"/>
    <x v="16"/>
    <n v="7680"/>
    <s v="-"/>
    <s v="nie"/>
    <s v="PD pre SP v rozsahu pre realizáciu stavby (DSPRS)"/>
    <m/>
    <m/>
    <m/>
    <s v="poníženie z KT 2025"/>
    <s v="ŠR"/>
  </r>
  <r>
    <s v="A14017:Príprava bez MPV"/>
    <s v="MD SR"/>
    <n v="0"/>
    <s v="Doprava - železničná infraštruktúra"/>
    <x v="42"/>
    <n v="0"/>
    <x v="42"/>
    <s v="122A"/>
    <s v="-"/>
    <s v="-"/>
    <n v="0"/>
    <s v="Budovy"/>
    <s v="ŽSR"/>
    <x v="2"/>
    <x v="0"/>
    <n v="0"/>
    <x v="3"/>
    <x v="5"/>
    <n v="103730"/>
    <s v="-"/>
    <s v="nie"/>
    <s v="PD pre SP v rozsahu pre realizáciu stavby (DSPRS)"/>
    <m/>
    <m/>
    <m/>
    <m/>
    <m/>
  </r>
  <r>
    <s v="A14017:Príprava bez MPV"/>
    <s v="MD SR"/>
    <n v="0"/>
    <s v="Doprava - železničná infraštruktúra"/>
    <x v="42"/>
    <n v="0"/>
    <x v="42"/>
    <s v="122A"/>
    <s v="-"/>
    <s v="-"/>
    <n v="0"/>
    <s v="Budovy"/>
    <s v="ŽSR"/>
    <x v="2"/>
    <x v="0"/>
    <n v="0"/>
    <x v="3"/>
    <x v="2"/>
    <n v="17825.37"/>
    <s v="-"/>
    <s v="nie"/>
    <s v="PD pre SP v rozsahu pre realizáciu stavby (DSPRS)"/>
    <m/>
    <m/>
    <m/>
    <m/>
    <m/>
  </r>
  <r>
    <s v="A14027:Výstavba"/>
    <s v="MD SR"/>
    <n v="0"/>
    <s v="Doprava - železničná infraštruktúra"/>
    <x v="43"/>
    <s v="časť 190a"/>
    <x v="43"/>
    <s v="190a"/>
    <s v="-"/>
    <s v="1b"/>
    <s v="3,7 pre 190a"/>
    <s v="Malé projekty"/>
    <s v="ŽSR"/>
    <x v="0"/>
    <x v="3"/>
    <s v="Stavba do 3 km"/>
    <x v="6"/>
    <x v="12"/>
    <n v="4250000"/>
    <s v="-"/>
    <s v="áno"/>
    <s v="Príprava podkladov VO na zhotoviteľa stavby"/>
    <m/>
    <m/>
    <m/>
    <m/>
    <m/>
  </r>
  <r>
    <s v="A14027:Výstavba"/>
    <s v="MD SR"/>
    <n v="0"/>
    <s v="Doprava - železničná infraštruktúra"/>
    <x v="43"/>
    <s v="časť 190a"/>
    <x v="43"/>
    <s v="190a"/>
    <s v="-"/>
    <s v="1b"/>
    <s v="3,7 pre 190a"/>
    <s v="Malé projekty"/>
    <s v="ŽSR"/>
    <x v="0"/>
    <x v="3"/>
    <s v="Stavba do 3 km"/>
    <x v="5"/>
    <x v="8"/>
    <n v="900000"/>
    <s v="-"/>
    <s v="áno"/>
    <s v="Príprava podkladov VO na zhotoviteľa stavby"/>
    <m/>
    <m/>
    <m/>
    <m/>
    <m/>
  </r>
  <r>
    <s v="A14027:Príprava bez MPV"/>
    <s v="MD SR"/>
    <n v="0"/>
    <s v="Doprava - železničná infraštruktúra"/>
    <x v="43"/>
    <s v="časť 190a"/>
    <x v="43"/>
    <s v="190a"/>
    <s v="-"/>
    <s v="1b"/>
    <s v="3,7 pre 190a"/>
    <s v="Malé projekty"/>
    <s v="ŽSR"/>
    <x v="2"/>
    <x v="0"/>
    <s v="Stavba do 3 km"/>
    <x v="3"/>
    <x v="2"/>
    <n v="320774.46000000002"/>
    <s v="-"/>
    <s v="áno"/>
    <s v="Príprava podkladov VO na zhotoviteľa stavby"/>
    <m/>
    <m/>
    <m/>
    <m/>
    <m/>
  </r>
  <r>
    <m/>
    <m/>
    <m/>
    <m/>
    <x v="43"/>
    <m/>
    <x v="43"/>
    <m/>
    <m/>
    <m/>
    <s v="3,7 pre 190a"/>
    <s v="Malé projekty"/>
    <s v="ŽSR"/>
    <x v="0"/>
    <x v="1"/>
    <m/>
    <x v="5"/>
    <x v="11"/>
    <n v="5100000"/>
    <m/>
    <m/>
    <s v="Príprava podkladov VO na zhotoviteľa stavby"/>
    <m/>
    <m/>
    <m/>
    <m/>
    <m/>
  </r>
  <r>
    <s v="A14028:Príprava bez MPV"/>
    <s v="MD SR"/>
    <n v="0"/>
    <s v="Doprava - železničná infraštruktúra"/>
    <x v="44"/>
    <s v="D150cH"/>
    <x v="44"/>
    <s v="150c"/>
    <s v="3 v 1a;"/>
    <s v="1a"/>
    <s v="n/a"/>
    <s v="Veľké projekty"/>
    <s v="ŽSR"/>
    <x v="2"/>
    <x v="0"/>
    <n v="10.733000000000001"/>
    <x v="1"/>
    <x v="2"/>
    <n v="38900"/>
    <s v="-"/>
    <s v="áno"/>
    <s v="v realizácii"/>
    <m/>
    <m/>
    <m/>
    <m/>
    <m/>
  </r>
  <r>
    <s v="A14028:Výstavba"/>
    <s v="MD SR"/>
    <n v="0"/>
    <s v="Doprava - železničná infraštruktúra"/>
    <x v="44"/>
    <s v="D150cH"/>
    <x v="44"/>
    <s v="150c"/>
    <s v="3 v 1a;"/>
    <s v="1a"/>
    <s v="n/a"/>
    <s v="Veľké projekty"/>
    <s v="ŽSR"/>
    <x v="0"/>
    <x v="3"/>
    <n v="10.733000000000001"/>
    <x v="2"/>
    <x v="22"/>
    <n v="4250675.71"/>
    <s v="-"/>
    <s v="áno"/>
    <s v="v realizácii"/>
    <s v="doč. VZ"/>
    <m/>
    <m/>
    <m/>
    <m/>
  </r>
  <r>
    <s v="A14028:Príprava bez MPV"/>
    <s v="MD SR"/>
    <n v="0"/>
    <s v="Doprava - železničná infraštruktúra"/>
    <x v="44"/>
    <s v="D150cH"/>
    <x v="44"/>
    <s v="150c"/>
    <s v="3 v 1a;"/>
    <s v="1a"/>
    <s v="n/a"/>
    <s v="Veľké projekty"/>
    <s v="ŽSR"/>
    <x v="2"/>
    <x v="0"/>
    <n v="10.733000000000001"/>
    <x v="2"/>
    <x v="21"/>
    <n v="28219.7"/>
    <s v="-"/>
    <s v="áno"/>
    <s v="v realizácii"/>
    <m/>
    <m/>
    <m/>
    <m/>
    <m/>
  </r>
  <r>
    <s v="A14028:Výstavba"/>
    <s v="MD SR"/>
    <n v="0"/>
    <s v="Doprava - železničná infraštruktúra"/>
    <x v="44"/>
    <s v="D150cH"/>
    <x v="44"/>
    <s v="150c"/>
    <s v="3 v 1a;"/>
    <s v="1a"/>
    <s v="n/a"/>
    <s v="Veľké projekty"/>
    <s v="ŽSR"/>
    <x v="0"/>
    <x v="3"/>
    <n v="10.733000000000001"/>
    <x v="4"/>
    <x v="22"/>
    <n v="34132200.32"/>
    <s v="-"/>
    <s v="áno"/>
    <s v="v realizácii"/>
    <m/>
    <m/>
    <m/>
    <m/>
    <m/>
  </r>
  <r>
    <s v="A14028:Výstavba"/>
    <s v="MD SR"/>
    <n v="0"/>
    <s v="Doprava - železničná infraštruktúra"/>
    <x v="44"/>
    <s v="D150cH"/>
    <x v="44"/>
    <s v="150c"/>
    <s v="3 v 1a;"/>
    <s v="1a"/>
    <s v="n/a"/>
    <s v="Veľké projekty"/>
    <s v="ŽSR"/>
    <x v="0"/>
    <x v="3"/>
    <n v="10.733000000000001"/>
    <x v="4"/>
    <x v="21"/>
    <n v="1874116.08"/>
    <s v="-"/>
    <s v="áno"/>
    <s v="v realizácii"/>
    <m/>
    <m/>
    <m/>
    <m/>
    <m/>
  </r>
  <r>
    <s v="A14028:Príprava bez MPV"/>
    <s v="MD SR"/>
    <n v="0"/>
    <s v="Doprava - železničná infraštruktúra"/>
    <x v="44"/>
    <s v="D150cH"/>
    <x v="44"/>
    <s v="150c"/>
    <s v="3 v 1a;"/>
    <s v="1a"/>
    <s v="n/a"/>
    <s v="Veľké projekty"/>
    <s v="ŽSR"/>
    <x v="2"/>
    <x v="0"/>
    <n v="10.733000000000001"/>
    <x v="3"/>
    <x v="2"/>
    <n v="335030"/>
    <s v="-"/>
    <s v="áno"/>
    <s v="v realizácii"/>
    <m/>
    <m/>
    <m/>
    <m/>
    <m/>
  </r>
  <r>
    <s v="A14032:Výstavba"/>
    <s v="MD SR"/>
    <n v="0"/>
    <s v="Doprava - železničná infraštruktúra"/>
    <x v="45"/>
    <s v="D160bH"/>
    <x v="45"/>
    <s v="160b"/>
    <n v="2"/>
    <s v="1a"/>
    <s v="n/a"/>
    <s v="Malé projekty"/>
    <s v="ŽSR"/>
    <x v="0"/>
    <x v="3"/>
    <n v="8.4269999999999996"/>
    <x v="4"/>
    <x v="22"/>
    <n v="24097535.510000002"/>
    <s v="-"/>
    <s v="áno"/>
    <s v="vo výstavbe"/>
    <m/>
    <m/>
    <m/>
    <m/>
    <m/>
  </r>
  <r>
    <s v="A14032:Príprava bez MPV"/>
    <s v="MD SR"/>
    <n v="0"/>
    <s v="Doprava - železničná infraštruktúra"/>
    <x v="45"/>
    <s v="D160bH"/>
    <x v="45"/>
    <s v="160b"/>
    <n v="2"/>
    <s v="1a"/>
    <s v="n/a"/>
    <s v="Malé projekty"/>
    <s v="ŽSR"/>
    <x v="2"/>
    <x v="0"/>
    <n v="8.4269999999999996"/>
    <x v="3"/>
    <x v="2"/>
    <n v="378949.27"/>
    <s v="-"/>
    <s v="áno"/>
    <s v="vo výstavbe"/>
    <m/>
    <m/>
    <m/>
    <m/>
    <m/>
  </r>
  <r>
    <s v="A14053:Výstavba"/>
    <s v="MD SR"/>
    <n v="0"/>
    <s v="Doprava - železničná infraštruktúra"/>
    <x v="46"/>
    <n v="0"/>
    <x v="46"/>
    <s v="105A"/>
    <s v="-"/>
    <s v="-"/>
    <s v="n/a"/>
    <s v="Malé projekty"/>
    <s v="ŽSR"/>
    <x v="0"/>
    <x v="2"/>
    <s v="-"/>
    <x v="0"/>
    <x v="0"/>
    <n v="2315408.27"/>
    <s v="-"/>
    <s v="nie"/>
    <s v="Príprava podkladov VO na zhotoviteľa stavby"/>
    <m/>
    <m/>
    <m/>
    <m/>
    <m/>
  </r>
  <r>
    <s v="A14055:Príprava bez MPV"/>
    <s v="MD SR"/>
    <n v="0"/>
    <s v="Doprava - železničná infraštruktúra"/>
    <x v="47"/>
    <n v="0"/>
    <x v="47"/>
    <s v="112D"/>
    <s v="-"/>
    <s v="-"/>
    <n v="0"/>
    <s v="Malé projekty"/>
    <s v="ŽSR"/>
    <x v="2"/>
    <x v="0"/>
    <n v="0"/>
    <x v="1"/>
    <x v="2"/>
    <n v="8088.28"/>
    <s v="-"/>
    <s v="áno"/>
    <s v="Príprava podkladov VO na zhotoviteľa stavby"/>
    <m/>
    <m/>
    <m/>
    <m/>
    <m/>
  </r>
  <r>
    <s v="A14055:Výstavba"/>
    <s v="MD SR"/>
    <n v="0"/>
    <s v="Doprava - železničná infraštruktúra"/>
    <x v="47"/>
    <n v="0"/>
    <x v="47"/>
    <s v="112D"/>
    <s v="-"/>
    <s v="-"/>
    <n v="0"/>
    <s v="Malé projekty"/>
    <s v="ŽSR"/>
    <x v="0"/>
    <x v="3"/>
    <n v="0"/>
    <x v="0"/>
    <x v="0"/>
    <n v="2110000"/>
    <s v="-"/>
    <s v="áno"/>
    <s v="Príprava podkladov VO na zhotoviteľa stavby"/>
    <m/>
    <m/>
    <m/>
    <m/>
    <m/>
  </r>
  <r>
    <s v="A14055:Príprava bez MPV"/>
    <s v="MD SR"/>
    <n v="0"/>
    <s v="Doprava - železničná infraštruktúra"/>
    <x v="47"/>
    <n v="0"/>
    <x v="47"/>
    <s v="112D"/>
    <s v="-"/>
    <s v="-"/>
    <n v="0"/>
    <s v="Malé projekty"/>
    <s v="ŽSR"/>
    <x v="2"/>
    <x v="0"/>
    <n v="0"/>
    <x v="3"/>
    <x v="2"/>
    <n v="127000"/>
    <s v="-"/>
    <s v="áno"/>
    <s v="Príprava podkladov VO na zhotoviteľa stavby"/>
    <m/>
    <m/>
    <m/>
    <m/>
    <m/>
  </r>
  <r>
    <s v="A14056:Príprava bez MPV"/>
    <s v="MD SR"/>
    <n v="0"/>
    <s v="Doprava - železničná infraštruktúra"/>
    <x v="48"/>
    <n v="0"/>
    <x v="48"/>
    <s v="101A"/>
    <s v="-"/>
    <s v="-"/>
    <n v="0"/>
    <s v="Malé projekty"/>
    <s v="ŽSR"/>
    <x v="2"/>
    <x v="0"/>
    <n v="0"/>
    <x v="1"/>
    <x v="2"/>
    <n v="138888"/>
    <s v="-"/>
    <s v="áno"/>
    <s v="ukončené"/>
    <m/>
    <m/>
    <m/>
    <m/>
    <m/>
  </r>
  <r>
    <s v="A14056:Výstavba"/>
    <s v="MD SR"/>
    <n v="0"/>
    <s v="Doprava - železničná infraštruktúra"/>
    <x v="48"/>
    <n v="0"/>
    <x v="48"/>
    <s v="101A"/>
    <s v="-"/>
    <s v="-"/>
    <n v="0"/>
    <s v="Malé projekty"/>
    <s v="ŽSR"/>
    <x v="0"/>
    <x v="0"/>
    <n v="0"/>
    <x v="3"/>
    <x v="2"/>
    <n v="8091079.25"/>
    <s v="-"/>
    <s v="áno"/>
    <s v="ukončené"/>
    <m/>
    <m/>
    <m/>
    <m/>
    <m/>
  </r>
  <r>
    <s v="A14056:Príprava bez MPV"/>
    <s v="MD SR"/>
    <n v="0"/>
    <s v="Doprava - železničná infraštruktúra"/>
    <x v="48"/>
    <n v="0"/>
    <x v="48"/>
    <s v="101A"/>
    <s v="-"/>
    <s v="-"/>
    <n v="0"/>
    <s v="Malé projekty"/>
    <s v="ŽSR"/>
    <x v="2"/>
    <x v="0"/>
    <n v="0"/>
    <x v="3"/>
    <x v="2"/>
    <n v="25500"/>
    <s v="-"/>
    <s v="áno"/>
    <s v="ukončené"/>
    <m/>
    <m/>
    <m/>
    <m/>
    <m/>
  </r>
  <r>
    <s v="A14056:Výstavba"/>
    <s v="MD SR"/>
    <n v="0"/>
    <s v="Doprava - železničná infraštruktúra"/>
    <x v="48"/>
    <n v="0"/>
    <x v="48"/>
    <s v="101A"/>
    <s v="-"/>
    <s v="-"/>
    <n v="0"/>
    <s v="Malé projekty"/>
    <s v="ŽSR"/>
    <x v="0"/>
    <x v="0"/>
    <n v="0"/>
    <x v="3"/>
    <x v="2"/>
    <n v="4062041.92"/>
    <s v="-"/>
    <s v="áno"/>
    <s v="ukončené"/>
    <m/>
    <m/>
    <m/>
    <m/>
    <m/>
  </r>
  <r>
    <s v="A14058:Výstavba"/>
    <s v="MD SR"/>
    <n v="0"/>
    <s v="Doprava - železničná infraštruktúra"/>
    <x v="49"/>
    <n v="0"/>
    <x v="49"/>
    <s v="122A"/>
    <s v="-"/>
    <s v="-"/>
    <n v="0"/>
    <s v="Malé projekty"/>
    <s v="ŽSR"/>
    <x v="0"/>
    <x v="3"/>
    <n v="0"/>
    <x v="7"/>
    <x v="5"/>
    <n v="10589000"/>
    <s v="-"/>
    <s v="áno"/>
    <s v="Stavebné povolenie (SP)"/>
    <m/>
    <m/>
    <n v="2"/>
    <m/>
    <m/>
  </r>
  <r>
    <s v="A14058:Príprava bez MPV"/>
    <s v="MD SR"/>
    <n v="0"/>
    <s v="Doprava - železničná infraštruktúra"/>
    <x v="49"/>
    <n v="0"/>
    <x v="49"/>
    <s v="122A"/>
    <s v="-"/>
    <s v="-"/>
    <n v="0"/>
    <s v="Malé projekty"/>
    <s v="ŽSR"/>
    <x v="2"/>
    <x v="0"/>
    <n v="0"/>
    <x v="3"/>
    <x v="2"/>
    <n v="16574.73"/>
    <s v="-"/>
    <s v="áno"/>
    <s v="Stavebné povolenie (SP)"/>
    <m/>
    <m/>
    <m/>
    <m/>
    <m/>
  </r>
  <r>
    <s v="A14062:Príprava bez MPV"/>
    <s v="MD SR"/>
    <n v="0"/>
    <s v="Doprava - železničná infraštruktúra"/>
    <x v="50"/>
    <n v="0"/>
    <x v="50"/>
    <s v="127C"/>
    <s v="-"/>
    <s v="-"/>
    <n v="0"/>
    <s v="Malé projekty"/>
    <s v="ŽSR"/>
    <x v="2"/>
    <x v="0"/>
    <n v="0"/>
    <x v="5"/>
    <x v="0"/>
    <n v="121400"/>
    <s v="-"/>
    <s v="áno"/>
    <s v="Stavebné povolenie (SP)"/>
    <m/>
    <m/>
    <m/>
    <m/>
    <m/>
  </r>
  <r>
    <s v="A14062:Výstavba"/>
    <s v="MD SR"/>
    <n v="0"/>
    <s v="Doprava - železničná infraštruktúra"/>
    <x v="50"/>
    <n v="0"/>
    <x v="50"/>
    <s v="127C"/>
    <s v="-"/>
    <s v="-"/>
    <n v="0"/>
    <s v="Malé projekty"/>
    <s v="ŽSR"/>
    <x v="0"/>
    <x v="0"/>
    <n v="0"/>
    <x v="6"/>
    <x v="0"/>
    <n v="1092600"/>
    <s v="-"/>
    <s v="áno"/>
    <s v="Stavebné povolenie (SP)"/>
    <m/>
    <m/>
    <m/>
    <m/>
    <m/>
  </r>
  <r>
    <s v="A14067:Príprava bez MPV"/>
    <s v="MD SR"/>
    <n v="0"/>
    <s v="Doprava - železničná infraštruktúra"/>
    <x v="51"/>
    <n v="0"/>
    <x v="51"/>
    <s v="119C"/>
    <s v="-"/>
    <s v="-"/>
    <n v="0"/>
    <s v="Malé projekty"/>
    <s v="ŽSR"/>
    <x v="2"/>
    <x v="0"/>
    <n v="0"/>
    <x v="3"/>
    <x v="2"/>
    <n v="142344"/>
    <s v="-"/>
    <s v="áno"/>
    <s v="Stavebné povolenie (SP)"/>
    <m/>
    <m/>
    <m/>
    <m/>
    <m/>
  </r>
  <r>
    <s v="A14079:Výstavba"/>
    <s v="MD SR"/>
    <n v="0"/>
    <s v="Doprava - železničná infraštruktúra"/>
    <x v="52"/>
    <n v="0"/>
    <x v="52"/>
    <s v="115A"/>
    <s v="-"/>
    <s v="-"/>
    <n v="0"/>
    <s v="Malé projekty"/>
    <s v="ŽSR"/>
    <x v="0"/>
    <x v="3"/>
    <n v="0"/>
    <x v="5"/>
    <x v="5"/>
    <n v="1400000"/>
    <s v="-"/>
    <s v="áno"/>
    <s v="Stavebné povolenie (SP)"/>
    <m/>
    <m/>
    <n v="2"/>
    <m/>
    <m/>
  </r>
  <r>
    <s v="A14079:Príprava bez MPV"/>
    <s v="MD SR"/>
    <n v="0"/>
    <s v="Doprava - železničná infraštruktúra"/>
    <x v="52"/>
    <n v="0"/>
    <x v="52"/>
    <s v="115A"/>
    <s v="-"/>
    <s v="-"/>
    <n v="0"/>
    <s v="Malé projekty"/>
    <s v="ŽSR"/>
    <x v="2"/>
    <x v="0"/>
    <n v="0"/>
    <x v="4"/>
    <x v="5"/>
    <n v="4566.91"/>
    <s v="-"/>
    <s v="áno"/>
    <s v="Stavebné povolenie (SP)"/>
    <m/>
    <m/>
    <m/>
    <m/>
    <m/>
  </r>
  <r>
    <s v="A14079:Príprava bez MPV"/>
    <s v="MD SR"/>
    <n v="0"/>
    <s v="Doprava - železničná infraštruktúra"/>
    <x v="52"/>
    <n v="0"/>
    <x v="52"/>
    <s v="115A"/>
    <s v="-"/>
    <s v="-"/>
    <n v="0"/>
    <s v="Malé projekty"/>
    <s v="ŽSR"/>
    <x v="2"/>
    <x v="0"/>
    <n v="0"/>
    <x v="3"/>
    <x v="2"/>
    <n v="34900"/>
    <s v="-"/>
    <s v="áno"/>
    <s v="Stavebné povolenie (SP)"/>
    <m/>
    <m/>
    <m/>
    <m/>
    <m/>
  </r>
  <r>
    <s v="A14178:Príprava bez MPV"/>
    <s v="MD SR"/>
    <n v="0"/>
    <s v="Doprava - železničná infraštruktúra"/>
    <x v="53"/>
    <n v="0"/>
    <x v="53"/>
    <s v="115A"/>
    <s v="-"/>
    <s v="-"/>
    <n v="0"/>
    <s v="Malé projekty"/>
    <s v="ŽSR"/>
    <x v="2"/>
    <x v="0"/>
    <n v="0"/>
    <x v="5"/>
    <x v="5"/>
    <n v="3000"/>
    <s v="-"/>
    <s v="áno"/>
    <s v="vo výstavbe"/>
    <m/>
    <m/>
    <n v="1"/>
    <m/>
    <m/>
  </r>
  <r>
    <s v="A14178:MPV"/>
    <s v="MD SR"/>
    <n v="0"/>
    <s v="Doprava - železničná infraštruktúra"/>
    <x v="53"/>
    <n v="0"/>
    <x v="53"/>
    <s v="115A"/>
    <s v="-"/>
    <s v="-"/>
    <n v="0"/>
    <s v="Malé projekty"/>
    <s v="ŽSR"/>
    <x v="1"/>
    <x v="0"/>
    <n v="0"/>
    <x v="3"/>
    <x v="5"/>
    <n v="6329.52"/>
    <s v="-"/>
    <s v="áno"/>
    <s v="vo výstavbe"/>
    <m/>
    <m/>
    <m/>
    <m/>
    <m/>
  </r>
  <r>
    <s v="A14178:Príprava bez MPV"/>
    <s v="MD SR"/>
    <n v="0"/>
    <s v="Doprava - železničná infraštruktúra"/>
    <x v="53"/>
    <n v="0"/>
    <x v="53"/>
    <s v="115A"/>
    <s v="-"/>
    <s v="-"/>
    <n v="0"/>
    <s v="Malé projekty"/>
    <s v="ŽSR"/>
    <x v="2"/>
    <x v="0"/>
    <n v="0"/>
    <x v="3"/>
    <x v="5"/>
    <n v="32044.39"/>
    <s v="-"/>
    <s v="áno"/>
    <s v="vo výstavbe"/>
    <m/>
    <m/>
    <m/>
    <m/>
    <m/>
  </r>
  <r>
    <s v="A14179:Príprava bez MPV"/>
    <s v="MD SR"/>
    <n v="0"/>
    <s v="Doprava - železničná infraštruktúra"/>
    <x v="54"/>
    <n v="0"/>
    <x v="54"/>
    <s v="-"/>
    <s v="-"/>
    <s v="-"/>
    <n v="0"/>
    <s v="Malé projekty"/>
    <s v="ŽSR"/>
    <x v="2"/>
    <x v="3"/>
    <n v="0"/>
    <x v="6"/>
    <x v="0"/>
    <n v="20000"/>
    <s v="-"/>
    <s v="áno"/>
    <s v="nezačatá IA"/>
    <m/>
    <m/>
    <m/>
    <m/>
    <m/>
  </r>
  <r>
    <s v="A14179:Výstavba"/>
    <s v="MD SR"/>
    <n v="0"/>
    <s v="Doprava - železničná infraštruktúra"/>
    <x v="54"/>
    <n v="0"/>
    <x v="54"/>
    <s v="-"/>
    <s v="-"/>
    <s v="-"/>
    <n v="0"/>
    <s v="Malé projekty"/>
    <s v="ŽSR"/>
    <x v="0"/>
    <x v="3"/>
    <n v="0"/>
    <x v="6"/>
    <x v="0"/>
    <n v="180000"/>
    <s v="-"/>
    <s v="áno"/>
    <s v="nezačatá IA"/>
    <m/>
    <m/>
    <m/>
    <m/>
    <m/>
  </r>
  <r>
    <s v="A14189:Príprava bez MPV"/>
    <s v="MD SR"/>
    <n v="0"/>
    <s v="Doprava - železničná infraštruktúra"/>
    <x v="55"/>
    <n v="0"/>
    <x v="55"/>
    <s v="-"/>
    <s v="-"/>
    <s v="-"/>
    <n v="0"/>
    <s v="Malé projekty"/>
    <s v="ŽSR"/>
    <x v="2"/>
    <x v="3"/>
    <n v="0"/>
    <x v="6"/>
    <x v="0"/>
    <n v="20000"/>
    <s v="-"/>
    <s v="áno"/>
    <s v="nezačatá IA"/>
    <m/>
    <m/>
    <m/>
    <m/>
    <m/>
  </r>
  <r>
    <s v="A14189:Výstavba"/>
    <s v="MD SR"/>
    <n v="0"/>
    <s v="Doprava - železničná infraštruktúra"/>
    <x v="55"/>
    <n v="0"/>
    <x v="55"/>
    <s v="-"/>
    <s v="-"/>
    <s v="-"/>
    <n v="0"/>
    <s v="Malé projekty"/>
    <s v="ŽSR"/>
    <x v="0"/>
    <x v="3"/>
    <n v="0"/>
    <x v="6"/>
    <x v="0"/>
    <n v="180000"/>
    <s v="-"/>
    <s v="áno"/>
    <s v="nezačatá IA"/>
    <m/>
    <m/>
    <m/>
    <m/>
    <m/>
  </r>
  <r>
    <s v="A14190:MPV"/>
    <s v="MD SR"/>
    <n v="0"/>
    <s v="Doprava - železničná infraštruktúra"/>
    <x v="56"/>
    <n v="0"/>
    <x v="56"/>
    <s v="104B"/>
    <s v="-"/>
    <s v="-"/>
    <n v="0"/>
    <s v="Malé projekty"/>
    <s v="ŽSR"/>
    <x v="1"/>
    <x v="0"/>
    <n v="0"/>
    <x v="3"/>
    <x v="5"/>
    <n v="15408.68"/>
    <s v="-"/>
    <s v="áno"/>
    <s v="PD pre SP v rozsahu pre realizáciu stavby (DSPRS)"/>
    <m/>
    <m/>
    <m/>
    <m/>
    <m/>
  </r>
  <r>
    <s v="A14190:Príprava bez MPV"/>
    <s v="MD SR"/>
    <n v="0"/>
    <s v="Doprava - železničná infraštruktúra"/>
    <x v="56"/>
    <n v="0"/>
    <x v="56"/>
    <s v="104B"/>
    <s v="-"/>
    <s v="-"/>
    <n v="0"/>
    <s v="Malé projekty"/>
    <s v="ŽSR"/>
    <x v="2"/>
    <x v="0"/>
    <n v="0"/>
    <x v="3"/>
    <x v="5"/>
    <n v="30210"/>
    <s v="-"/>
    <s v="áno"/>
    <s v="PD pre SP v rozsahu pre realizáciu stavby (DSPRS)"/>
    <m/>
    <m/>
    <m/>
    <m/>
    <m/>
  </r>
  <r>
    <s v="A14191:Príprava bez MPV"/>
    <s v="MD SR"/>
    <n v="0"/>
    <s v="Doprava - železničná infraštruktúra"/>
    <x v="57"/>
    <n v="0"/>
    <x v="57"/>
    <s v="-"/>
    <s v="-"/>
    <s v="-"/>
    <n v="0"/>
    <s v="Malé projekty"/>
    <s v="ŽSR"/>
    <x v="2"/>
    <x v="3"/>
    <n v="0"/>
    <x v="6"/>
    <x v="0"/>
    <n v="20000"/>
    <s v="-"/>
    <s v="áno"/>
    <s v="nezačatá IA"/>
    <m/>
    <m/>
    <m/>
    <m/>
    <m/>
  </r>
  <r>
    <s v="A14191:Výstavba"/>
    <s v="MD SR"/>
    <n v="0"/>
    <s v="Doprava - železničná infraštruktúra"/>
    <x v="57"/>
    <n v="0"/>
    <x v="57"/>
    <s v="-"/>
    <s v="-"/>
    <s v="-"/>
    <n v="0"/>
    <s v="Malé projekty"/>
    <s v="ŽSR"/>
    <x v="0"/>
    <x v="3"/>
    <n v="0"/>
    <x v="6"/>
    <x v="0"/>
    <n v="180000"/>
    <s v="-"/>
    <s v="áno"/>
    <s v="nezačatá IA"/>
    <m/>
    <m/>
    <m/>
    <m/>
    <m/>
  </r>
  <r>
    <s v="A14198:Výstavba"/>
    <s v="MD SR"/>
    <n v="0"/>
    <s v="Doprava - železničná infraštruktúra"/>
    <x v="58"/>
    <s v="časť 190a"/>
    <x v="58"/>
    <s v="190a"/>
    <s v="-"/>
    <s v="1b"/>
    <n v="0"/>
    <s v="Malé projekty"/>
    <s v="ŽSR"/>
    <x v="0"/>
    <x v="3"/>
    <s v="10 ks v.j."/>
    <x v="5"/>
    <x v="5"/>
    <n v="3112308.77"/>
    <s v="-"/>
    <s v="áno"/>
    <s v="Stavebné povolenie (SP)"/>
    <m/>
    <m/>
    <n v="3"/>
    <m/>
    <m/>
  </r>
  <r>
    <s v="A14198:Výstavba"/>
    <s v="MD SR"/>
    <n v="0"/>
    <s v="Doprava - železničná infraštruktúra"/>
    <x v="58"/>
    <s v="časť 190a"/>
    <x v="58"/>
    <s v="190a"/>
    <s v="-"/>
    <s v="1b"/>
    <n v="0"/>
    <s v="Malé projekty"/>
    <s v="ŽSR"/>
    <x v="0"/>
    <x v="3"/>
    <s v="10 ks v.j."/>
    <x v="6"/>
    <x v="5"/>
    <n v="4603627.9234999996"/>
    <s v="-"/>
    <s v="áno"/>
    <s v="Stavebné povolenie (SP)"/>
    <m/>
    <m/>
    <n v="3"/>
    <m/>
    <m/>
  </r>
  <r>
    <s v="A14198:Príprava bez MPV"/>
    <s v="MD SR"/>
    <n v="0"/>
    <s v="Doprava - železničná infraštruktúra"/>
    <x v="58"/>
    <s v="časť 190a"/>
    <x v="58"/>
    <s v="190a"/>
    <s v="-"/>
    <s v="1b"/>
    <n v="0"/>
    <s v="Malé projekty"/>
    <s v="ŽSR"/>
    <x v="2"/>
    <x v="0"/>
    <s v="10 ks v.j."/>
    <x v="3"/>
    <x v="2"/>
    <n v="66143.06"/>
    <s v="-"/>
    <s v="áno"/>
    <s v="Stavebné povolenie (SP)"/>
    <m/>
    <m/>
    <m/>
    <m/>
    <m/>
  </r>
  <r>
    <s v="A14200:Príprava bez MPV"/>
    <s v="MD SR"/>
    <n v="0"/>
    <s v="Doprava - železničná infraštruktúra"/>
    <x v="59"/>
    <s v="Kategória 2a, trať 195a"/>
    <x v="59"/>
    <s v="195a"/>
    <s v="-"/>
    <s v="1b"/>
    <n v="0"/>
    <s v="Veľké projekty"/>
    <s v="ŽSR"/>
    <x v="2"/>
    <x v="0"/>
    <s v="Stavba do 3 km"/>
    <x v="3"/>
    <x v="2"/>
    <n v="121095"/>
    <s v="-"/>
    <s v="áno"/>
    <s v="PD pre SP v rozsahu pre realizáciu stavby (DSPRS)"/>
    <m/>
    <m/>
    <m/>
    <m/>
    <m/>
  </r>
  <r>
    <s v="A14202.2:MPV"/>
    <s v="MD SR"/>
    <n v="0"/>
    <s v="Doprava - železničná infraštruktúra"/>
    <x v="60"/>
    <n v="0"/>
    <x v="60"/>
    <s v="-"/>
    <s v="V evidencií sú uvádzané spolu"/>
    <s v="-"/>
    <n v="0"/>
    <s v="Malé projekty"/>
    <s v="ŽSR"/>
    <x v="1"/>
    <x v="0"/>
    <n v="0"/>
    <x v="1"/>
    <x v="1"/>
    <n v="95566"/>
    <s v="-"/>
    <s v="áno"/>
    <s v="vo výstavbe"/>
    <m/>
    <m/>
    <m/>
    <m/>
    <m/>
  </r>
  <r>
    <s v="A14202.2:Výstavba"/>
    <s v="MD SR"/>
    <n v="0"/>
    <s v="Doprava - železničná infraštruktúra"/>
    <x v="60"/>
    <n v="0"/>
    <x v="60"/>
    <s v="-"/>
    <s v="V evidencií sú uvádzané spolu"/>
    <s v="-"/>
    <n v="0"/>
    <s v="Malé projekty"/>
    <s v="ŽSR"/>
    <x v="0"/>
    <x v="0"/>
    <n v="0"/>
    <x v="1"/>
    <x v="2"/>
    <n v="15"/>
    <s v="-"/>
    <s v="áno"/>
    <s v="vo výstavbe"/>
    <m/>
    <m/>
    <m/>
    <m/>
    <m/>
  </r>
  <r>
    <s v="A14202.2:Výstavba"/>
    <s v="MD SR"/>
    <n v="0"/>
    <s v="Doprava - železničná infraštruktúra"/>
    <x v="60"/>
    <n v="0"/>
    <x v="60"/>
    <s v="-"/>
    <s v="V evidencií sú uvádzané spolu"/>
    <s v="-"/>
    <n v="0"/>
    <s v="Malé projekty"/>
    <s v="ŽSR"/>
    <x v="0"/>
    <x v="0"/>
    <n v="0"/>
    <x v="1"/>
    <x v="1"/>
    <n v="711"/>
    <s v="-"/>
    <s v="áno"/>
    <s v="vo výstavbe"/>
    <m/>
    <m/>
    <m/>
    <m/>
    <m/>
  </r>
  <r>
    <s v="A14202.2:Príprava bez MPV"/>
    <s v="MD SR"/>
    <n v="0"/>
    <s v="Doprava - železničná infraštruktúra"/>
    <x v="60"/>
    <n v="0"/>
    <x v="60"/>
    <s v="-"/>
    <s v="V evidencií sú uvádzané spolu"/>
    <s v="-"/>
    <n v="0"/>
    <s v="Malé projekty"/>
    <s v="ŽSR"/>
    <x v="2"/>
    <x v="0"/>
    <n v="0"/>
    <x v="3"/>
    <x v="3"/>
    <n v="424481.81"/>
    <s v="OPII"/>
    <s v="áno"/>
    <s v="vo výstavbe"/>
    <m/>
    <m/>
    <m/>
    <m/>
    <m/>
  </r>
  <r>
    <s v="A14202.2:Príprava bez MPV"/>
    <s v="MD SR"/>
    <n v="0"/>
    <s v="Doprava - železničná infraštruktúra"/>
    <x v="60"/>
    <n v="0"/>
    <x v="60"/>
    <s v="-"/>
    <s v="V evidencií sú uvádzané spolu"/>
    <s v="-"/>
    <n v="0"/>
    <s v="Malé projekty"/>
    <s v="ŽSR"/>
    <x v="2"/>
    <x v="0"/>
    <n v="0"/>
    <x v="3"/>
    <x v="4"/>
    <n v="74908.56"/>
    <s v="OPII"/>
    <s v="áno"/>
    <s v="vo výstavbe"/>
    <m/>
    <m/>
    <m/>
    <m/>
    <m/>
  </r>
  <r>
    <s v="A14202.2:Príprava bez MPV"/>
    <s v="MD SR"/>
    <n v="0"/>
    <s v="Doprava - železničná infraštruktúra"/>
    <x v="60"/>
    <n v="0"/>
    <x v="60"/>
    <s v="-"/>
    <s v="V evidencií sú uvádzané spolu"/>
    <s v="-"/>
    <n v="0"/>
    <s v="Malé projekty"/>
    <s v="ŽSR"/>
    <x v="2"/>
    <x v="0"/>
    <n v="0"/>
    <x v="3"/>
    <x v="1"/>
    <n v="5575"/>
    <s v="-"/>
    <s v="áno"/>
    <s v="vo výstavbe"/>
    <m/>
    <m/>
    <m/>
    <m/>
    <m/>
  </r>
  <r>
    <s v="A14202.2:Príprava bez MPV"/>
    <s v="MD SR"/>
    <n v="0"/>
    <s v="Doprava - železničná infraštruktúra"/>
    <x v="60"/>
    <n v="0"/>
    <x v="60"/>
    <s v="-"/>
    <s v="V evidencií sú uvádzané spolu"/>
    <s v="-"/>
    <n v="0"/>
    <s v="Malé projekty"/>
    <s v="ŽSR"/>
    <x v="2"/>
    <x v="0"/>
    <n v="0"/>
    <x v="3"/>
    <x v="6"/>
    <n v="4935"/>
    <s v="-"/>
    <s v="áno"/>
    <s v="vo výstavbe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1"/>
    <x v="1"/>
    <n v="30912"/>
    <s v="-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1"/>
    <x v="3"/>
    <n v="-149680.75"/>
    <s v="OPII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1"/>
    <x v="4"/>
    <n v="-26414.25"/>
    <s v="OPII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1"/>
    <x v="2"/>
    <n v="112599.5"/>
    <s v="-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1"/>
    <x v="2"/>
    <n v="19870.5"/>
    <s v="-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2"/>
    <x v="1"/>
    <n v="490.49"/>
    <s v="-"/>
    <s v="áno"/>
    <s v="zastávka IČ pre SP, odbočka IČ pre ÚR (príprava DSPRS)"/>
    <m/>
    <m/>
    <m/>
    <m/>
    <m/>
  </r>
  <r>
    <s v="A14202.6:Výstavba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5"/>
    <x v="23"/>
    <n v="53550"/>
    <s v="OPSK cieľ 2"/>
    <s v="áno"/>
    <s v="zastávka IČ pre SP, odbočka IČ pre ÚR (príprava DSPRS)"/>
    <m/>
    <m/>
    <m/>
    <m/>
    <m/>
  </r>
  <r>
    <s v="A14202.6:Výstavba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5"/>
    <x v="24"/>
    <n v="9450"/>
    <s v="OPSK cieľ 2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4"/>
    <x v="23"/>
    <n v="262199.5"/>
    <s v="OPSK cieľ 2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4"/>
    <x v="24"/>
    <n v="46270.5"/>
    <s v="OPSK cieľ 2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3"/>
    <x v="3"/>
    <n v="149680.75"/>
    <s v="OPII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3"/>
    <x v="4"/>
    <n v="26414.25"/>
    <s v="OPII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3"/>
    <x v="6"/>
    <n v="287.17"/>
    <s v="-"/>
    <s v="áno"/>
    <s v="zastávka IČ pre SP, odbočka IČ pre ÚR (príprava DSPRS)"/>
    <m/>
    <m/>
    <m/>
    <m/>
    <m/>
  </r>
  <r>
    <s v="A14202.6:Príprava bez MPV"/>
    <s v="MD SR"/>
    <n v="0"/>
    <s v="Doprava - železničná infraštruktúra"/>
    <x v="61"/>
    <n v="0"/>
    <x v="61"/>
    <s v="-"/>
    <s v="V evidencií sú uvádzané spolu"/>
    <s v="-"/>
    <n v="0"/>
    <s v="Projekty podľa priorizácie"/>
    <s v="ŽSR"/>
    <x v="2"/>
    <x v="0"/>
    <n v="0"/>
    <x v="3"/>
    <x v="1"/>
    <n v="98210"/>
    <s v="-"/>
    <s v="áno"/>
    <s v="zastávka IČ pre SP, odbočka IČ pre ÚR (príprava DSPRS)"/>
    <m/>
    <m/>
    <m/>
    <m/>
    <m/>
  </r>
  <r>
    <s v="A14202.7:Výstavba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0"/>
    <x v="0"/>
    <n v="0"/>
    <x v="1"/>
    <x v="1"/>
    <n v="568.79999999999995"/>
    <s v="-"/>
    <s v="áno"/>
    <s v="ukončené"/>
    <m/>
    <m/>
    <m/>
    <m/>
    <m/>
  </r>
  <r>
    <s v="A14202.7:Výstavba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0"/>
    <x v="0"/>
    <n v="0"/>
    <x v="1"/>
    <x v="2"/>
    <n v="993024.29"/>
    <s v="-"/>
    <s v="áno"/>
    <s v="ukončené"/>
    <m/>
    <m/>
    <m/>
    <m/>
    <m/>
  </r>
  <r>
    <s v="A14202.7:Výstavba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0"/>
    <x v="0"/>
    <n v="0"/>
    <x v="1"/>
    <x v="2"/>
    <n v="175239.58"/>
    <s v="-"/>
    <s v="áno"/>
    <s v="ukončené"/>
    <m/>
    <m/>
    <m/>
    <m/>
    <m/>
  </r>
  <r>
    <s v="A14202.7:MPV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1"/>
    <x v="0"/>
    <n v="0"/>
    <x v="1"/>
    <x v="1"/>
    <n v="2214"/>
    <s v="-"/>
    <s v="áno"/>
    <s v="ukončené"/>
    <m/>
    <m/>
    <m/>
    <m/>
    <m/>
  </r>
  <r>
    <s v="A14202.7:Príprava bez MPV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2"/>
    <x v="0"/>
    <n v="0"/>
    <x v="1"/>
    <x v="1"/>
    <n v="15824.12"/>
    <s v="-"/>
    <s v="áno"/>
    <s v="ukončené"/>
    <m/>
    <m/>
    <m/>
    <m/>
    <m/>
  </r>
  <r>
    <s v="A14202.7:Výstavba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0"/>
    <x v="0"/>
    <n v="0"/>
    <x v="2"/>
    <x v="13"/>
    <n v="2675269.77"/>
    <s v="OPSK"/>
    <s v="áno"/>
    <s v="ukončené"/>
    <m/>
    <m/>
    <m/>
    <m/>
    <m/>
  </r>
  <r>
    <s v="A14202.7:Výstavba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0"/>
    <x v="0"/>
    <n v="0"/>
    <x v="2"/>
    <x v="14"/>
    <n v="472106.43"/>
    <s v="OPSK"/>
    <s v="áno"/>
    <s v="ukončené"/>
    <s v="doč. VZ"/>
    <m/>
    <m/>
    <m/>
    <m/>
  </r>
  <r>
    <s v="A14202.7:Príprava bez MPV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2"/>
    <x v="0"/>
    <n v="0"/>
    <x v="3"/>
    <x v="6"/>
    <n v="290.17"/>
    <s v="-"/>
    <s v="áno"/>
    <s v="ukončené"/>
    <m/>
    <m/>
    <m/>
    <m/>
    <m/>
  </r>
  <r>
    <s v="A14202.7:Príprava bez MPV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2"/>
    <x v="0"/>
    <n v="0"/>
    <x v="3"/>
    <x v="3"/>
    <n v="149757.82999999999"/>
    <s v="OPII"/>
    <s v="áno"/>
    <s v="ukončené"/>
    <m/>
    <m/>
    <m/>
    <m/>
    <m/>
  </r>
  <r>
    <s v="A14202.7:Príprava bez MPV"/>
    <s v="MD SR"/>
    <n v="0"/>
    <s v="Doprava - železničná infraštruktúra"/>
    <x v="62"/>
    <n v="0"/>
    <x v="62"/>
    <s v="-"/>
    <s v="V evidencií sú uvádzané spolu"/>
    <s v="-"/>
    <n v="0"/>
    <s v="Malé projekty"/>
    <s v="ŽSR"/>
    <x v="2"/>
    <x v="0"/>
    <n v="0"/>
    <x v="3"/>
    <x v="4"/>
    <n v="26427.85"/>
    <s v="OPII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1"/>
    <x v="2"/>
    <n v="761244.44000000018"/>
    <s v="-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1"/>
    <x v="3"/>
    <n v="4916556.01"/>
    <s v="OPII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1"/>
    <x v="4"/>
    <n v="867627.52000000002"/>
    <s v="OPII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1"/>
    <x v="2"/>
    <n v="1215330"/>
    <s v="-"/>
    <s v="áno"/>
    <s v="ukončené"/>
    <m/>
    <m/>
    <m/>
    <m/>
    <m/>
  </r>
  <r>
    <s v="A14203:Príprava bez MPV"/>
    <s v="MD SR"/>
    <n v="0"/>
    <s v="Doprava - železničná infraštruktúra"/>
    <x v="63"/>
    <n v="0"/>
    <x v="63"/>
    <s v="-"/>
    <s v="-"/>
    <s v="-"/>
    <n v="0"/>
    <s v="Malé projekty"/>
    <s v="ŽSR"/>
    <x v="2"/>
    <x v="0"/>
    <n v="0"/>
    <x v="1"/>
    <x v="2"/>
    <n v="88377"/>
    <s v="-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1"/>
    <x v="2"/>
    <n v="444325.52349999995"/>
    <s v="-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1"/>
    <x v="2"/>
    <n v="78410.386499999993"/>
    <s v="-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s v="-"/>
    <s v="Malé projekty"/>
    <s v="ŽSR"/>
    <x v="0"/>
    <x v="0"/>
    <s v="-"/>
    <x v="2"/>
    <x v="1"/>
    <n v="15875.01"/>
    <s v="-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3"/>
    <x v="3"/>
    <n v="4449224.08"/>
    <s v="OPII"/>
    <s v="áno"/>
    <s v="ukončené"/>
    <m/>
    <m/>
    <m/>
    <m/>
    <m/>
  </r>
  <r>
    <s v="A14203:Príprava bez MPV"/>
    <s v="MD SR"/>
    <n v="0"/>
    <s v="Doprava - železničná infraštruktúra"/>
    <x v="63"/>
    <n v="0"/>
    <x v="63"/>
    <s v="-"/>
    <s v="-"/>
    <s v="-"/>
    <n v="0"/>
    <s v="Malé projekty"/>
    <s v="ŽSR"/>
    <x v="2"/>
    <x v="0"/>
    <n v="0"/>
    <x v="3"/>
    <x v="3"/>
    <n v="194196.11"/>
    <s v="OPII"/>
    <s v="áno"/>
    <s v="ukončené"/>
    <m/>
    <m/>
    <m/>
    <m/>
    <m/>
  </r>
  <r>
    <s v="A14203:Príprava bez MPV"/>
    <s v="MD SR"/>
    <n v="0"/>
    <s v="Doprava - železničná infraštruktúra"/>
    <x v="63"/>
    <n v="0"/>
    <x v="63"/>
    <s v="-"/>
    <s v="-"/>
    <s v="-"/>
    <n v="0"/>
    <s v="Malé projekty"/>
    <s v="ŽSR"/>
    <x v="2"/>
    <x v="0"/>
    <n v="0"/>
    <x v="3"/>
    <x v="4"/>
    <n v="34269.89"/>
    <s v="OPII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3"/>
    <x v="4"/>
    <n v="785157.19"/>
    <s v="OPII"/>
    <s v="áno"/>
    <s v="ukončené"/>
    <m/>
    <m/>
    <m/>
    <m/>
    <m/>
  </r>
  <r>
    <s v="A14203:MPV"/>
    <s v="MD SR"/>
    <n v="0"/>
    <s v="Doprava - železničná infraštruktúra"/>
    <x v="63"/>
    <n v="0"/>
    <x v="63"/>
    <s v="-"/>
    <s v="-"/>
    <s v="-"/>
    <n v="0"/>
    <s v="Malé projekty"/>
    <s v="ŽSR"/>
    <x v="1"/>
    <x v="0"/>
    <n v="0"/>
    <x v="3"/>
    <x v="5"/>
    <n v="626388.88"/>
    <s v="-"/>
    <s v="áno"/>
    <s v="ukončené"/>
    <m/>
    <m/>
    <m/>
    <m/>
    <m/>
  </r>
  <r>
    <s v="A14203:Príprava bez MPV"/>
    <s v="MD SR"/>
    <n v="0"/>
    <s v="Doprava - železničná infraštruktúra"/>
    <x v="63"/>
    <n v="0"/>
    <x v="63"/>
    <s v="-"/>
    <s v="-"/>
    <s v="-"/>
    <n v="0"/>
    <s v="Malé projekty"/>
    <s v="ŽSR"/>
    <x v="2"/>
    <x v="0"/>
    <n v="0"/>
    <x v="3"/>
    <x v="17"/>
    <n v="16029.81"/>
    <s v="-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3"/>
    <x v="5"/>
    <n v="750.64"/>
    <s v="-"/>
    <s v="áno"/>
    <s v="ukončené"/>
    <m/>
    <m/>
    <m/>
    <m/>
    <m/>
  </r>
  <r>
    <s v="A14203:Príprava bez MPV"/>
    <s v="MD SR"/>
    <n v="0"/>
    <s v="Doprava - železničná infraštruktúra"/>
    <x v="63"/>
    <n v="0"/>
    <x v="63"/>
    <s v="-"/>
    <s v="-"/>
    <s v="-"/>
    <n v="0"/>
    <s v="Malé projekty"/>
    <s v="ŽSR"/>
    <x v="2"/>
    <x v="0"/>
    <n v="0"/>
    <x v="3"/>
    <x v="2"/>
    <n v="3553.66"/>
    <s v="-"/>
    <s v="áno"/>
    <s v="ukončené"/>
    <m/>
    <m/>
    <m/>
    <m/>
    <m/>
  </r>
  <r>
    <s v="A14203:Výstavba"/>
    <s v="MD SR"/>
    <n v="0"/>
    <s v="Doprava - železničná infraštruktúra"/>
    <x v="63"/>
    <n v="0"/>
    <x v="63"/>
    <s v="-"/>
    <s v="-"/>
    <s v="-"/>
    <n v="0"/>
    <s v="Malé projekty"/>
    <s v="ŽSR"/>
    <x v="0"/>
    <x v="0"/>
    <n v="0"/>
    <x v="3"/>
    <x v="2"/>
    <n v="250"/>
    <s v="-"/>
    <s v="áno"/>
    <s v="ukončené"/>
    <m/>
    <m/>
    <m/>
    <m/>
    <m/>
  </r>
  <r>
    <s v="A14220.1:Výstavba"/>
    <s v="MD SR"/>
    <n v="0"/>
    <s v="Doprava - železničná infraštruktúra"/>
    <x v="64"/>
    <n v="0"/>
    <x v="64"/>
    <s v="-"/>
    <s v="-"/>
    <s v="-"/>
    <n v="0"/>
    <s v="Budovy"/>
    <s v="ŽSR"/>
    <x v="0"/>
    <x v="0"/>
    <n v="0"/>
    <x v="0"/>
    <x v="0"/>
    <n v="2000000"/>
    <s v="-"/>
    <s v="nie"/>
    <s v="PD pre SP v rozsahu pre realizáciu stavby (DSPRS)"/>
    <m/>
    <m/>
    <m/>
    <m/>
    <m/>
  </r>
  <r>
    <m/>
    <m/>
    <m/>
    <m/>
    <x v="64"/>
    <n v="0"/>
    <x v="64"/>
    <m/>
    <m/>
    <m/>
    <m/>
    <m/>
    <s v="ŽSR"/>
    <x v="0"/>
    <x v="1"/>
    <m/>
    <x v="5"/>
    <x v="14"/>
    <n v="1822350"/>
    <m/>
    <m/>
    <s v="PD pre SP v rozsahu pre realizáciu stavby (DSPRS)"/>
    <m/>
    <m/>
    <m/>
    <m/>
    <m/>
  </r>
  <r>
    <s v="A14220.1:Výstavba"/>
    <s v="MD SR"/>
    <n v="0"/>
    <s v="Doprava - železničná infraštruktúra"/>
    <x v="64"/>
    <n v="0"/>
    <x v="64"/>
    <s v="-"/>
    <s v="-"/>
    <s v="-"/>
    <n v="0"/>
    <s v="Budovy"/>
    <s v="ŽSR"/>
    <x v="0"/>
    <x v="0"/>
    <n v="0"/>
    <x v="5"/>
    <x v="13"/>
    <n v="10326650"/>
    <s v="-"/>
    <s v="nie"/>
    <s v="PD pre SP v rozsahu pre realizáciu stavby (DSPRS)"/>
    <m/>
    <m/>
    <m/>
    <s v="PSK"/>
    <m/>
  </r>
  <r>
    <s v="A14220.1:Príprava bez MPV"/>
    <s v="MD SR"/>
    <n v="0"/>
    <s v="Doprava - železničná infraštruktúra"/>
    <x v="64"/>
    <n v="0"/>
    <x v="64"/>
    <s v="-"/>
    <s v="-"/>
    <s v="-"/>
    <n v="0"/>
    <s v="Budovy"/>
    <s v="ŽSR"/>
    <x v="2"/>
    <x v="0"/>
    <n v="0"/>
    <x v="3"/>
    <x v="2"/>
    <n v="314800"/>
    <s v="-"/>
    <s v="nie"/>
    <s v="PD pre SP v rozsahu pre realizáciu stavby (DSPRS)"/>
    <m/>
    <m/>
    <m/>
    <m/>
    <m/>
  </r>
  <r>
    <m/>
    <m/>
    <m/>
    <m/>
    <x v="65"/>
    <n v="0"/>
    <x v="65"/>
    <m/>
    <m/>
    <m/>
    <m/>
    <m/>
    <s v="ŽSR"/>
    <x v="0"/>
    <x v="1"/>
    <m/>
    <x v="5"/>
    <x v="0"/>
    <n v="2400000"/>
    <m/>
    <m/>
    <s v="Štúdia realizovateľnosti (ŠtRe)"/>
    <m/>
    <m/>
    <m/>
    <m/>
    <m/>
  </r>
  <r>
    <m/>
    <m/>
    <m/>
    <m/>
    <x v="65"/>
    <n v="0"/>
    <x v="65"/>
    <m/>
    <m/>
    <m/>
    <m/>
    <m/>
    <s v="ŽSR"/>
    <x v="0"/>
    <x v="1"/>
    <m/>
    <x v="7"/>
    <x v="0"/>
    <n v="5800000"/>
    <m/>
    <m/>
    <s v="Štúdia realizovateľnosti (ŠtRe)"/>
    <m/>
    <m/>
    <m/>
    <m/>
    <m/>
  </r>
  <r>
    <m/>
    <m/>
    <m/>
    <m/>
    <x v="65"/>
    <n v="0"/>
    <x v="65"/>
    <m/>
    <m/>
    <m/>
    <m/>
    <m/>
    <s v="ŽSR"/>
    <x v="0"/>
    <x v="1"/>
    <m/>
    <x v="0"/>
    <x v="0"/>
    <n v="5800000"/>
    <m/>
    <m/>
    <s v="Štúdia realizovateľnosti (ŠtRe)"/>
    <m/>
    <m/>
    <m/>
    <m/>
    <m/>
  </r>
  <r>
    <s v="A14220.2:Výstavba"/>
    <s v="MD SR"/>
    <n v="0"/>
    <s v="Doprava - železničná infraštruktúra"/>
    <x v="65"/>
    <n v="0"/>
    <x v="65"/>
    <s v="-"/>
    <s v="-"/>
    <s v="-"/>
    <n v="0"/>
    <s v="Budovy"/>
    <s v="ŽSR"/>
    <x v="0"/>
    <x v="0"/>
    <n v="0"/>
    <x v="6"/>
    <x v="0"/>
    <n v="6000000"/>
    <s v="-"/>
    <s v="nie"/>
    <s v="Štúdia realizovateľnosti (ŠtRe)"/>
    <m/>
    <m/>
    <m/>
    <s v="2026 - 2,4 mil. 2027 - 2029 (17,6 mil)"/>
    <m/>
  </r>
  <r>
    <s v="A14224:Výstavba"/>
    <s v="MD SR"/>
    <n v="0"/>
    <s v="Doprava - železničná infraštruktúra"/>
    <x v="66"/>
    <n v="0"/>
    <x v="66"/>
    <s v="115A"/>
    <s v="-"/>
    <s v="-"/>
    <n v="0"/>
    <s v="Budovy"/>
    <s v="ŽSR"/>
    <x v="0"/>
    <x v="0"/>
    <n v="0"/>
    <x v="1"/>
    <x v="2"/>
    <n v="21920"/>
    <s v="-"/>
    <s v="nie"/>
    <s v="ukončené"/>
    <m/>
    <m/>
    <m/>
    <m/>
    <m/>
  </r>
  <r>
    <s v="A14224:Výstavba"/>
    <s v="MD SR"/>
    <n v="0"/>
    <s v="Doprava - železničná infraštruktúra"/>
    <x v="66"/>
    <n v="0"/>
    <x v="66"/>
    <s v="115A"/>
    <s v="-"/>
    <s v="-"/>
    <n v="0"/>
    <s v="Budovy"/>
    <s v="ŽSR"/>
    <x v="0"/>
    <x v="0"/>
    <n v="0"/>
    <x v="3"/>
    <x v="2"/>
    <n v="7470147.4600000009"/>
    <s v="-"/>
    <s v="nie"/>
    <s v="ukončené"/>
    <m/>
    <m/>
    <m/>
    <m/>
    <m/>
  </r>
  <r>
    <s v="A14224:MPV"/>
    <s v="MD SR"/>
    <n v="0"/>
    <s v="Doprava - železničná infraštruktúra"/>
    <x v="66"/>
    <n v="0"/>
    <x v="66"/>
    <s v="115A"/>
    <s v="-"/>
    <s v="-"/>
    <n v="0"/>
    <s v="Budovy"/>
    <s v="ŽSR"/>
    <x v="1"/>
    <x v="0"/>
    <n v="0"/>
    <x v="3"/>
    <x v="2"/>
    <n v="67636.73"/>
    <s v="-"/>
    <s v="nie"/>
    <s v="ukončené"/>
    <m/>
    <m/>
    <m/>
    <m/>
    <m/>
  </r>
  <r>
    <s v="A14224:Príprava bez MPV"/>
    <s v="MD SR"/>
    <n v="0"/>
    <s v="Doprava - železničná infraštruktúra"/>
    <x v="66"/>
    <n v="0"/>
    <x v="66"/>
    <s v="115A"/>
    <s v="-"/>
    <s v="-"/>
    <n v="0"/>
    <s v="Budovy"/>
    <s v="ŽSR"/>
    <x v="2"/>
    <x v="0"/>
    <n v="0"/>
    <x v="3"/>
    <x v="2"/>
    <n v="258767.72"/>
    <s v="-"/>
    <s v="nie"/>
    <s v="ukončené"/>
    <m/>
    <m/>
    <m/>
    <m/>
    <m/>
  </r>
  <r>
    <s v="A14224:Výstavba"/>
    <s v="MD SR"/>
    <n v="0"/>
    <s v="Doprava - železničná infraštruktúra"/>
    <x v="66"/>
    <n v="0"/>
    <x v="66"/>
    <s v="115A"/>
    <s v="-"/>
    <s v="-"/>
    <n v="0"/>
    <s v="Budovy"/>
    <s v="ŽSR"/>
    <x v="0"/>
    <x v="0"/>
    <n v="0"/>
    <x v="3"/>
    <x v="2"/>
    <n v="3407223"/>
    <s v="-"/>
    <s v="nie"/>
    <s v="ukončené"/>
    <m/>
    <m/>
    <m/>
    <m/>
    <m/>
  </r>
  <r>
    <s v="A14226:Výstavba"/>
    <s v="MD SR"/>
    <n v="0"/>
    <s v="Doprava - železničná infraštruktúra"/>
    <x v="67"/>
    <n v="0"/>
    <x v="67"/>
    <s v="-"/>
    <s v="-"/>
    <s v="-"/>
    <n v="0"/>
    <s v="Budovy"/>
    <s v="ŽSR"/>
    <x v="0"/>
    <x v="0"/>
    <n v="0"/>
    <x v="1"/>
    <x v="2"/>
    <n v="3327.27"/>
    <s v="-"/>
    <s v="nie"/>
    <s v="VO na realizáciu"/>
    <m/>
    <m/>
    <m/>
    <m/>
    <m/>
  </r>
  <r>
    <s v="A14226:Príprava bez MPV"/>
    <s v="MD SR"/>
    <n v="0"/>
    <s v="Doprava - železničná infraštruktúra"/>
    <x v="67"/>
    <n v="0"/>
    <x v="67"/>
    <s v="-"/>
    <s v="-"/>
    <s v="-"/>
    <n v="0"/>
    <s v="Budovy"/>
    <s v="ŽSR"/>
    <x v="2"/>
    <x v="0"/>
    <n v="0"/>
    <x v="3"/>
    <x v="2"/>
    <n v="19000"/>
    <s v="-"/>
    <s v="nie"/>
    <s v="VO na realizáciu"/>
    <m/>
    <m/>
    <m/>
    <m/>
    <m/>
  </r>
  <r>
    <s v="A14256:Výstavba"/>
    <s v="MD SR"/>
    <n v="0"/>
    <s v="Doprava - železničná infraštruktúra"/>
    <x v="68"/>
    <s v="Uzol KE"/>
    <x v="68"/>
    <s v="Čast projektu 180i"/>
    <s v="-"/>
    <s v="1b"/>
    <n v="0"/>
    <s v="Veľké projekty"/>
    <s v="ŽSR"/>
    <x v="0"/>
    <x v="0"/>
    <s v="4,147; - KR koľají"/>
    <x v="1"/>
    <x v="2"/>
    <n v="1814386.7"/>
    <s v="SIH"/>
    <s v="áno"/>
    <s v="vo výstavbe"/>
    <m/>
    <m/>
    <m/>
    <m/>
    <m/>
  </r>
  <r>
    <s v="A14256:Výstavba"/>
    <s v="MD SR"/>
    <n v="0"/>
    <s v="Doprava - železničná infraštruktúra"/>
    <x v="68"/>
    <s v="Uzol KE"/>
    <x v="68"/>
    <s v="Čast projektu 180i"/>
    <s v="-"/>
    <s v="1b"/>
    <n v="0"/>
    <s v="Veľké projekty"/>
    <s v="ŽSR"/>
    <x v="0"/>
    <x v="0"/>
    <s v="4,147; - KR koľají"/>
    <x v="2"/>
    <x v="25"/>
    <n v="2489823.14"/>
    <s v="-"/>
    <s v="áno"/>
    <s v="vo výstavbe"/>
    <m/>
    <m/>
    <m/>
    <m/>
    <m/>
  </r>
  <r>
    <m/>
    <s v="MD SR"/>
    <n v="0"/>
    <s v="Doprava - železničná infraštruktúra"/>
    <x v="68"/>
    <s v="Uzol KE"/>
    <x v="68"/>
    <s v="-"/>
    <s v="-"/>
    <s v="-"/>
    <s v="-"/>
    <s v="Veľké projekty"/>
    <s v="ŽSR"/>
    <x v="0"/>
    <x v="2"/>
    <s v="-"/>
    <x v="2"/>
    <x v="0"/>
    <n v="141328.4"/>
    <s v="-"/>
    <s v="áno"/>
    <s v="vo výstavbe"/>
    <m/>
    <m/>
    <m/>
    <m/>
    <m/>
  </r>
  <r>
    <s v="A14256:Výstavba"/>
    <s v="MD SR"/>
    <n v="0"/>
    <s v="Doprava - železničná infraštruktúra"/>
    <x v="68"/>
    <s v="Uzol KE"/>
    <x v="68"/>
    <s v="Čast projektu 180i"/>
    <s v="-"/>
    <s v="1b"/>
    <n v="0"/>
    <s v="Veľké projekty"/>
    <s v="ŽSR"/>
    <x v="0"/>
    <x v="0"/>
    <s v="4,147; - KR koľají"/>
    <x v="3"/>
    <x v="2"/>
    <n v="7206108.8599999994"/>
    <s v="-"/>
    <s v="áno"/>
    <s v="vo výstavbe"/>
    <m/>
    <m/>
    <m/>
    <m/>
    <m/>
  </r>
  <r>
    <s v="A14256:Príprava bez MPV"/>
    <s v="MD SR"/>
    <n v="0"/>
    <s v="Doprava - železničná infraštruktúra"/>
    <x v="68"/>
    <s v="Uzol KE"/>
    <x v="68"/>
    <s v="Čast projektu 180i"/>
    <s v="-"/>
    <s v="1b"/>
    <n v="0"/>
    <s v="Veľké projekty"/>
    <s v="ŽSR"/>
    <x v="2"/>
    <x v="0"/>
    <s v="4,147; - KR koľají"/>
    <x v="3"/>
    <x v="2"/>
    <n v="284937.15000000002"/>
    <s v="-"/>
    <s v="áno"/>
    <s v="vo výstavbe"/>
    <m/>
    <m/>
    <m/>
    <m/>
    <m/>
  </r>
  <r>
    <s v="A15004:Príprava bez MPV"/>
    <s v="MD SR"/>
    <n v="0"/>
    <s v="Doprava - železničná infraštruktúra"/>
    <x v="69"/>
    <n v="0"/>
    <x v="69"/>
    <s v="127C"/>
    <s v="-"/>
    <s v="-"/>
    <n v="0"/>
    <s v="Malé projekty"/>
    <s v="ŽSR"/>
    <x v="2"/>
    <x v="0"/>
    <n v="0"/>
    <x v="6"/>
    <x v="0"/>
    <n v="50500"/>
    <s v="-"/>
    <s v="áno"/>
    <s v="Pozastavená príprava"/>
    <m/>
    <m/>
    <m/>
    <m/>
    <m/>
  </r>
  <r>
    <s v="A15004:Výstavba"/>
    <s v="MD SR"/>
    <n v="0"/>
    <s v="Doprava - železničná infraštruktúra"/>
    <x v="69"/>
    <n v="0"/>
    <x v="69"/>
    <s v="127C"/>
    <s v="-"/>
    <s v="-"/>
    <n v="0"/>
    <s v="Malé projekty"/>
    <s v="ŽSR"/>
    <x v="0"/>
    <x v="3"/>
    <n v="0"/>
    <x v="7"/>
    <x v="0"/>
    <n v="454500"/>
    <s v="-"/>
    <s v="áno"/>
    <s v="Pozastavená príprava"/>
    <m/>
    <m/>
    <m/>
    <m/>
    <m/>
  </r>
  <r>
    <s v="A15007:Výstavba"/>
    <s v="MD SR"/>
    <n v="0"/>
    <s v="Doprava - železničná infraštruktúra"/>
    <x v="70"/>
    <n v="0"/>
    <x v="70"/>
    <s v="-"/>
    <s v="-"/>
    <s v="-"/>
    <n v="0"/>
    <s v="Malé projekty"/>
    <s v="ŽSR"/>
    <x v="0"/>
    <x v="3"/>
    <n v="0"/>
    <x v="5"/>
    <x v="5"/>
    <n v="3520000"/>
    <s v="-"/>
    <s v="áno"/>
    <s v="nezačatá IA"/>
    <m/>
    <m/>
    <n v="2"/>
    <m/>
    <m/>
  </r>
  <r>
    <s v="A15007:Výstavba"/>
    <s v="MD SR"/>
    <n v="0"/>
    <s v="Doprava - železničná infraštruktúra"/>
    <x v="70"/>
    <n v="0"/>
    <x v="70"/>
    <s v="-"/>
    <s v="-"/>
    <s v="-"/>
    <n v="0"/>
    <s v="Malé projekty"/>
    <s v="ŽSR"/>
    <x v="0"/>
    <x v="3"/>
    <n v="0"/>
    <x v="6"/>
    <x v="5"/>
    <n v="4000000"/>
    <s v="-"/>
    <s v="áno"/>
    <s v="nezačatá IA"/>
    <m/>
    <m/>
    <n v="2"/>
    <m/>
    <m/>
  </r>
  <r>
    <s v="A15007:Príprava bez MPV"/>
    <s v="MD SR"/>
    <n v="0"/>
    <s v="Doprava - železničná infraštruktúra"/>
    <x v="70"/>
    <n v="0"/>
    <x v="70"/>
    <s v="-"/>
    <s v="-"/>
    <s v="-"/>
    <n v="0"/>
    <s v="Malé projekty"/>
    <s v="ŽSR"/>
    <x v="2"/>
    <x v="0"/>
    <n v="0"/>
    <x v="3"/>
    <x v="2"/>
    <n v="316761.27"/>
    <s v="-"/>
    <s v="áno"/>
    <s v="nezačatá IA"/>
    <m/>
    <m/>
    <m/>
    <m/>
    <m/>
  </r>
  <r>
    <s v="A15008:Príprava bez MPV"/>
    <s v="MD SR"/>
    <n v="0"/>
    <s v="Doprava - železničná infraštruktúra"/>
    <x v="71"/>
    <n v="0"/>
    <x v="71"/>
    <s v="-"/>
    <s v="-"/>
    <s v="-"/>
    <n v="0"/>
    <s v="Malé projekty"/>
    <s v="ŽSR"/>
    <x v="2"/>
    <x v="0"/>
    <n v="0"/>
    <x v="1"/>
    <x v="2"/>
    <n v="72.5"/>
    <s v="-"/>
    <s v="áno"/>
    <s v="Stavebné povolenie (SP)"/>
    <m/>
    <m/>
    <m/>
    <m/>
    <m/>
  </r>
  <r>
    <s v="A15008:Výstavba"/>
    <s v="MD SR"/>
    <n v="0"/>
    <s v="Doprava - železničná infraštruktúra"/>
    <x v="71"/>
    <n v="0"/>
    <x v="71"/>
    <s v="-"/>
    <s v="-"/>
    <s v="-"/>
    <n v="0"/>
    <s v="Malé projekty"/>
    <s v="ŽSR"/>
    <x v="0"/>
    <x v="3"/>
    <n v="0"/>
    <x v="5"/>
    <x v="5"/>
    <n v="1000000"/>
    <s v="-"/>
    <s v="áno"/>
    <s v="Stavebné povolenie (SP)"/>
    <m/>
    <m/>
    <n v="2"/>
    <m/>
    <m/>
  </r>
  <r>
    <s v="A15008:Výstavba"/>
    <s v="MD SR"/>
    <n v="0"/>
    <s v="Doprava - železničná infraštruktúra"/>
    <x v="71"/>
    <n v="0"/>
    <x v="71"/>
    <s v="-"/>
    <s v="-"/>
    <s v="-"/>
    <n v="0"/>
    <s v="Malé projekty"/>
    <s v="ŽSR"/>
    <x v="0"/>
    <x v="3"/>
    <n v="0"/>
    <x v="6"/>
    <x v="5"/>
    <n v="2255000"/>
    <s v="-"/>
    <s v="áno"/>
    <s v="Stavebné povolenie (SP)"/>
    <m/>
    <m/>
    <n v="2"/>
    <m/>
    <m/>
  </r>
  <r>
    <s v="A15008:Príprava bez MPV"/>
    <s v="MD SR"/>
    <n v="0"/>
    <s v="Doprava - železničná infraštruktúra"/>
    <x v="71"/>
    <n v="0"/>
    <x v="71"/>
    <s v="-"/>
    <s v="-"/>
    <s v="-"/>
    <n v="0"/>
    <s v="Malé projekty"/>
    <s v="ŽSR"/>
    <x v="2"/>
    <x v="0"/>
    <n v="0"/>
    <x v="3"/>
    <x v="2"/>
    <n v="326213.5"/>
    <s v="-"/>
    <s v="áno"/>
    <s v="Stavebné povolenie (SP)"/>
    <m/>
    <m/>
    <m/>
    <m/>
    <m/>
  </r>
  <r>
    <s v="A15029:Výstavba"/>
    <s v="MD SR"/>
    <n v="0"/>
    <s v="Doprava - železničná infraštruktúra"/>
    <x v="72"/>
    <n v="0"/>
    <x v="72"/>
    <s v="106F"/>
    <s v="-"/>
    <s v="-"/>
    <n v="0"/>
    <s v="Malé projekty"/>
    <s v="ŽSR"/>
    <x v="0"/>
    <x v="3"/>
    <n v="0"/>
    <x v="5"/>
    <x v="5"/>
    <n v="1000000"/>
    <s v="-"/>
    <s v="áno"/>
    <s v="Príprava podkladov VO na zhotoviteľa stavby"/>
    <m/>
    <m/>
    <n v="1"/>
    <m/>
    <m/>
  </r>
  <r>
    <m/>
    <m/>
    <m/>
    <m/>
    <x v="72"/>
    <m/>
    <x v="72"/>
    <m/>
    <m/>
    <m/>
    <m/>
    <m/>
    <s v="ŽSR"/>
    <x v="0"/>
    <x v="1"/>
    <m/>
    <x v="5"/>
    <x v="5"/>
    <n v="2053478.7599999998"/>
    <m/>
    <m/>
    <s v="Príprava podkladov VO na zhotoviteľa stavby"/>
    <m/>
    <m/>
    <n v="1"/>
    <m/>
    <m/>
  </r>
  <r>
    <s v="A15029:Výstavba"/>
    <s v="MD SR"/>
    <n v="0"/>
    <s v="Doprava - železničná infraštruktúra"/>
    <x v="72"/>
    <n v="0"/>
    <x v="72"/>
    <s v="106F"/>
    <s v="-"/>
    <s v="-"/>
    <n v="0"/>
    <s v="Malé projekty"/>
    <s v="ŽSR"/>
    <x v="0"/>
    <x v="3"/>
    <n v="0"/>
    <x v="6"/>
    <x v="5"/>
    <n v="5788426"/>
    <s v="-"/>
    <s v="áno"/>
    <s v="Príprava podkladov VO na zhotoviteľa stavby"/>
    <m/>
    <m/>
    <n v="1"/>
    <s v="Overiť sumu z PNO - 26 a 27 (8 841 904,76 EUR)"/>
    <m/>
  </r>
  <r>
    <s v="A15029:Príprava bez MPV"/>
    <s v="MD SR"/>
    <n v="0"/>
    <s v="Doprava - železničná infraštruktúra"/>
    <x v="72"/>
    <n v="0"/>
    <x v="72"/>
    <s v="106F"/>
    <s v="-"/>
    <s v="-"/>
    <n v="0"/>
    <s v="Malé projekty"/>
    <s v="ŽSR"/>
    <x v="2"/>
    <x v="0"/>
    <n v="0"/>
    <x v="3"/>
    <x v="2"/>
    <n v="58795.51"/>
    <s v="-"/>
    <s v="áno"/>
    <s v="Príprava podkladov VO na zhotoviteľa stavby"/>
    <m/>
    <m/>
    <m/>
    <m/>
    <m/>
  </r>
  <r>
    <s v="A15055:Výstavba"/>
    <s v="MD SR"/>
    <n v="0"/>
    <s v="Doprava - železničná infraštruktúra"/>
    <x v="73"/>
    <n v="0"/>
    <x v="73"/>
    <s v="-"/>
    <s v="-"/>
    <s v="-"/>
    <n v="0"/>
    <s v="Malé projekty"/>
    <s v="ŽSR"/>
    <x v="0"/>
    <x v="0"/>
    <n v="0"/>
    <x v="0"/>
    <x v="0"/>
    <n v="2555017.48"/>
    <s v="-"/>
    <s v="nie"/>
    <s v="PD pre SP v rozsahu pre realizáciu stavby (DSPRS)"/>
    <m/>
    <m/>
    <m/>
    <m/>
    <m/>
  </r>
  <r>
    <s v="A15055:Príprava bez MPV"/>
    <s v="MD SR"/>
    <n v="0"/>
    <s v="Doprava - železničná infraštruktúra"/>
    <x v="73"/>
    <n v="0"/>
    <x v="73"/>
    <s v="-"/>
    <s v="-"/>
    <s v="-"/>
    <n v="0"/>
    <s v="Malé projekty"/>
    <s v="ŽSR"/>
    <x v="2"/>
    <x v="0"/>
    <n v="0"/>
    <x v="5"/>
    <x v="0"/>
    <n v="5000"/>
    <s v="-"/>
    <s v="nie"/>
    <s v="PD pre SP v rozsahu pre realizáciu stavby (DSPRS)"/>
    <m/>
    <m/>
    <m/>
    <m/>
    <m/>
  </r>
  <r>
    <s v="A15128:Výstavba"/>
    <s v="MD SR"/>
    <n v="0"/>
    <s v="Doprava - železničná infraštruktúra"/>
    <x v="74"/>
    <n v="0"/>
    <x v="74"/>
    <s v="122C"/>
    <s v="-"/>
    <s v="-"/>
    <n v="0"/>
    <s v="Malé projekty"/>
    <s v="ŽSR"/>
    <x v="0"/>
    <x v="0"/>
    <n v="0"/>
    <x v="1"/>
    <x v="2"/>
    <n v="1375.25"/>
    <s v="-"/>
    <s v="nie"/>
    <s v="PD pre SP v rozsahu pre realizáciu stavby (DSPRS)"/>
    <m/>
    <m/>
    <m/>
    <m/>
    <m/>
  </r>
  <r>
    <s v="A15158:Príprava bez MPV"/>
    <s v="MD SR"/>
    <n v="0"/>
    <s v="Doprava - železničná infraštruktúra"/>
    <x v="75"/>
    <n v="0"/>
    <x v="75"/>
    <s v="109A"/>
    <s v="-"/>
    <s v="-"/>
    <n v="0"/>
    <s v="Malé projekty"/>
    <s v="ŽSR"/>
    <x v="2"/>
    <x v="2"/>
    <s v="-"/>
    <x v="1"/>
    <x v="2"/>
    <n v="34.17"/>
    <s v="-"/>
    <s v="áno"/>
    <s v="Príprava podkladov o stavebné povolenie (SP)"/>
    <m/>
    <m/>
    <m/>
    <m/>
    <m/>
  </r>
  <r>
    <s v="A15158:Príprava bez MPV"/>
    <s v="MD SR"/>
    <n v="0"/>
    <s v="Doprava - železničná infraštruktúra"/>
    <x v="75"/>
    <n v="0"/>
    <x v="75"/>
    <s v="109A"/>
    <s v="-"/>
    <s v="-"/>
    <n v="0"/>
    <s v="Malé projekty"/>
    <s v="ŽSR"/>
    <x v="2"/>
    <x v="0"/>
    <n v="0"/>
    <x v="2"/>
    <x v="0"/>
    <n v="227"/>
    <s v="-"/>
    <s v="áno"/>
    <s v="Príprava podkladov o stavebné povolenie (SP)"/>
    <m/>
    <m/>
    <m/>
    <m/>
    <m/>
  </r>
  <r>
    <s v="A15158:Výstavba"/>
    <s v="MD SR"/>
    <n v="0"/>
    <s v="Doprava - železničná infraštruktúra"/>
    <x v="75"/>
    <n v="0"/>
    <x v="75"/>
    <s v="109A"/>
    <s v="-"/>
    <s v="-"/>
    <n v="0"/>
    <s v="Malé projekty"/>
    <s v="ŽSR"/>
    <x v="0"/>
    <x v="3"/>
    <n v="0"/>
    <x v="0"/>
    <x v="0"/>
    <n v="209055.31"/>
    <s v="-"/>
    <s v="áno"/>
    <s v="Príprava podkladov o stavebné povolenie (SP)"/>
    <m/>
    <m/>
    <m/>
    <m/>
    <m/>
  </r>
  <r>
    <s v="A16000:Príprava bez MPV"/>
    <s v="MD SR"/>
    <n v="0"/>
    <s v="Doprava - železničná infraštruktúra"/>
    <x v="76"/>
    <n v="0"/>
    <x v="76"/>
    <s v="-"/>
    <s v="-"/>
    <s v="-"/>
    <n v="0"/>
    <s v="Veľké projekty"/>
    <s v="ŽSR"/>
    <x v="2"/>
    <x v="0"/>
    <n v="0"/>
    <x v="4"/>
    <x v="5"/>
    <n v="10876.32"/>
    <s v="-"/>
    <s v="áno"/>
    <s v="Stavebné povolenie (SP)"/>
    <m/>
    <m/>
    <m/>
    <m/>
    <m/>
  </r>
  <r>
    <s v="A16000:Výstavba"/>
    <s v="MD SR"/>
    <n v="0"/>
    <s v="Doprava - železničná infraštruktúra"/>
    <x v="76"/>
    <n v="0"/>
    <x v="76"/>
    <s v="-"/>
    <s v="-"/>
    <s v="-"/>
    <n v="0"/>
    <s v="Veľké projekty"/>
    <s v="ŽSR"/>
    <x v="0"/>
    <x v="3"/>
    <n v="0"/>
    <x v="6"/>
    <x v="5"/>
    <n v="3131677.8"/>
    <s v="-"/>
    <s v="áno"/>
    <s v="Stavebné povolenie (SP)"/>
    <m/>
    <m/>
    <n v="1"/>
    <m/>
    <m/>
  </r>
  <r>
    <s v="A16000:Príprava bez MPV"/>
    <s v="MD SR"/>
    <n v="0"/>
    <s v="Doprava - železničná infraštruktúra"/>
    <x v="76"/>
    <n v="0"/>
    <x v="76"/>
    <s v="-"/>
    <s v="-"/>
    <s v="-"/>
    <n v="0"/>
    <s v="Veľké projekty"/>
    <s v="ŽSR"/>
    <x v="2"/>
    <x v="0"/>
    <n v="0"/>
    <x v="3"/>
    <x v="2"/>
    <n v="117335"/>
    <s v="-"/>
    <s v="áno"/>
    <s v="Stavebné povolenie (SP)"/>
    <m/>
    <m/>
    <m/>
    <m/>
    <m/>
  </r>
  <r>
    <s v="A16001:Výstavba"/>
    <s v="MD SR"/>
    <n v="0"/>
    <s v="Doprava - železničná infraštruktúra"/>
    <x v="77"/>
    <n v="0"/>
    <x v="77"/>
    <s v="115A"/>
    <s v="-"/>
    <s v="-"/>
    <n v="0"/>
    <s v="Malé projekty"/>
    <s v="ŽSR"/>
    <x v="0"/>
    <x v="0"/>
    <n v="0"/>
    <x v="0"/>
    <x v="0"/>
    <n v="3200"/>
    <s v="-"/>
    <s v="nie"/>
    <s v="PD pre SP v rozsahu pre realizáciu stavby (DSPRS), príprava podkladov VO"/>
    <m/>
    <m/>
    <m/>
    <m/>
    <m/>
  </r>
  <r>
    <s v="A16001:Výstavba"/>
    <s v="MD SR"/>
    <n v="0"/>
    <s v="Doprava - železničná infraštruktúra"/>
    <x v="77"/>
    <n v="0"/>
    <x v="77"/>
    <s v="115A"/>
    <s v="-"/>
    <s v="-"/>
    <n v="0"/>
    <s v="Malé projekty"/>
    <s v="ŽSR"/>
    <x v="0"/>
    <x v="0"/>
    <n v="0"/>
    <x v="5"/>
    <x v="0"/>
    <n v="250000"/>
    <s v="-"/>
    <s v="nie"/>
    <s v="PD pre SP v rozsahu pre realizáciu stavby (DSPRS), príprava podkladov VO"/>
    <m/>
    <m/>
    <m/>
    <m/>
    <m/>
  </r>
  <r>
    <s v="A16003:Príprava bez MPV"/>
    <s v="MD SR"/>
    <n v="0"/>
    <s v="Doprava - železničná infraštruktúra"/>
    <x v="78"/>
    <n v="0"/>
    <x v="78"/>
    <s v="101A"/>
    <s v="-"/>
    <s v="-"/>
    <n v="0"/>
    <s v="Malé projekty"/>
    <s v="ŽSR"/>
    <x v="2"/>
    <x v="0"/>
    <n v="0"/>
    <x v="3"/>
    <x v="2"/>
    <n v="170299.36"/>
    <s v="-"/>
    <s v="áno"/>
    <s v="Stavebné povolenie (SP), príprava podkladov na VO"/>
    <m/>
    <m/>
    <m/>
    <m/>
    <m/>
  </r>
  <r>
    <s v="A16006:Výstavba"/>
    <s v="MD SR"/>
    <n v="0"/>
    <s v="Doprava - železničná infraštruktúra"/>
    <x v="79"/>
    <n v="0"/>
    <x v="79"/>
    <s v="-"/>
    <s v="-"/>
    <s v="-"/>
    <n v="0"/>
    <s v="Veľké projekty"/>
    <s v="ŽSR"/>
    <x v="0"/>
    <x v="0"/>
    <n v="4.78"/>
    <x v="1"/>
    <x v="2"/>
    <n v="1397149.42"/>
    <s v="-"/>
    <s v="áno"/>
    <s v="ukončené"/>
    <m/>
    <m/>
    <m/>
    <m/>
    <m/>
  </r>
  <r>
    <s v="A16006:Výstavba"/>
    <s v="MD SR"/>
    <n v="0"/>
    <s v="Doprava - železničná infraštruktúra"/>
    <x v="79"/>
    <n v="0"/>
    <x v="79"/>
    <s v="-"/>
    <s v="-"/>
    <s v="-"/>
    <n v="0"/>
    <s v="Veľké projekty"/>
    <s v="ŽSR"/>
    <x v="0"/>
    <x v="0"/>
    <n v="4.78"/>
    <x v="3"/>
    <x v="5"/>
    <n v="12010001"/>
    <s v="-"/>
    <s v="áno"/>
    <s v="ukončené"/>
    <m/>
    <m/>
    <m/>
    <m/>
    <m/>
  </r>
  <r>
    <s v="A16006:Výstavba"/>
    <s v="MD SR"/>
    <n v="0"/>
    <s v="Doprava - železničná infraštruktúra"/>
    <x v="79"/>
    <n v="0"/>
    <x v="79"/>
    <s v="-"/>
    <s v="-"/>
    <s v="-"/>
    <n v="0"/>
    <s v="Veľké projekty"/>
    <s v="ŽSR"/>
    <x v="0"/>
    <x v="0"/>
    <n v="4.78"/>
    <x v="3"/>
    <x v="2"/>
    <n v="6140590.2000000002"/>
    <s v="-"/>
    <s v="áno"/>
    <s v="ukončené"/>
    <m/>
    <m/>
    <m/>
    <m/>
    <m/>
  </r>
  <r>
    <s v="A16006:MPV"/>
    <s v="MD SR"/>
    <n v="0"/>
    <s v="Doprava - železničná infraštruktúra"/>
    <x v="79"/>
    <n v="0"/>
    <x v="79"/>
    <s v="-"/>
    <s v="-"/>
    <s v="-"/>
    <n v="0"/>
    <s v="Veľké projekty"/>
    <s v="ŽSR"/>
    <x v="1"/>
    <x v="0"/>
    <n v="4.78"/>
    <x v="3"/>
    <x v="2"/>
    <n v="72.260000000000005"/>
    <s v="-"/>
    <s v="áno"/>
    <s v="ukončené"/>
    <m/>
    <m/>
    <m/>
    <m/>
    <m/>
  </r>
  <r>
    <s v="A16006:Príprava bez MPV"/>
    <s v="MD SR"/>
    <n v="0"/>
    <s v="Doprava - železničná infraštruktúra"/>
    <x v="79"/>
    <n v="0"/>
    <x v="79"/>
    <s v="-"/>
    <s v="-"/>
    <s v="-"/>
    <n v="0"/>
    <s v="Veľké projekty"/>
    <s v="ŽSR"/>
    <x v="2"/>
    <x v="0"/>
    <n v="4.78"/>
    <x v="3"/>
    <x v="2"/>
    <n v="384677.76"/>
    <s v="-"/>
    <s v="áno"/>
    <s v="ukončené"/>
    <m/>
    <m/>
    <m/>
    <m/>
    <m/>
  </r>
  <r>
    <s v="A16006:Výstavba"/>
    <s v="MD SR"/>
    <n v="0"/>
    <s v="Doprava - železničná infraštruktúra"/>
    <x v="79"/>
    <n v="0"/>
    <x v="79"/>
    <s v="-"/>
    <s v="-"/>
    <s v="-"/>
    <n v="0"/>
    <s v="Veľké projekty"/>
    <s v="ŽSR"/>
    <x v="0"/>
    <x v="0"/>
    <n v="4.78"/>
    <x v="3"/>
    <x v="2"/>
    <n v="2334084.33"/>
    <s v="-"/>
    <s v="áno"/>
    <s v="ukončené"/>
    <m/>
    <m/>
    <m/>
    <m/>
    <m/>
  </r>
  <r>
    <s v="A16017:Výstavba"/>
    <s v="MD SR"/>
    <n v="0"/>
    <s v="Doprava - železničná infraštruktúra"/>
    <x v="80"/>
    <n v="0"/>
    <x v="80"/>
    <s v="101A"/>
    <s v="-"/>
    <s v="-"/>
    <n v="0"/>
    <s v="Budovy"/>
    <s v="ŽSR"/>
    <x v="0"/>
    <x v="0"/>
    <n v="0"/>
    <x v="6"/>
    <x v="0"/>
    <n v="8900000"/>
    <s v="-"/>
    <s v="nie"/>
    <s v="Stavebné povolenie (SP)"/>
    <m/>
    <m/>
    <m/>
    <s v="PHZ -  21 961 477,58 (cenov. hl. 2020)"/>
    <m/>
  </r>
  <r>
    <s v="A16017:Výstavba"/>
    <s v="MD SR"/>
    <n v="0"/>
    <s v="Doprava - železničná infraštruktúra"/>
    <x v="80"/>
    <n v="0"/>
    <x v="80"/>
    <s v="101A"/>
    <s v="-"/>
    <s v="-"/>
    <n v="0"/>
    <s v="Budovy"/>
    <s v="ŽSR"/>
    <x v="0"/>
    <x v="0"/>
    <n v="0"/>
    <x v="7"/>
    <x v="0"/>
    <n v="12000000"/>
    <s v="-"/>
    <s v="nie"/>
    <s v="Stavebné povolenie (SP)"/>
    <m/>
    <m/>
    <m/>
    <s v="PHZ -  21 961 477,58 (cenov. hl. 2020)"/>
    <m/>
  </r>
  <r>
    <s v="A16017:Príprava bez MPV"/>
    <s v="MD SR"/>
    <n v="0"/>
    <s v="Doprava - železničná infraštruktúra"/>
    <x v="80"/>
    <n v="0"/>
    <x v="80"/>
    <s v="101A"/>
    <s v="-"/>
    <s v="-"/>
    <n v="0"/>
    <s v="Budovy"/>
    <s v="ŽSR"/>
    <x v="2"/>
    <x v="0"/>
    <n v="0"/>
    <x v="3"/>
    <x v="2"/>
    <n v="411590.59"/>
    <s v="-"/>
    <s v="nie"/>
    <s v="Stavebné povolenie (SP)"/>
    <m/>
    <m/>
    <m/>
    <m/>
    <m/>
  </r>
  <r>
    <s v="A16020:Výstavba"/>
    <s v="MD SR"/>
    <n v="0"/>
    <s v="Doprava - železničná infraštruktúra"/>
    <x v="81"/>
    <n v="0"/>
    <x v="81"/>
    <s v="104A"/>
    <s v="-"/>
    <s v="-"/>
    <n v="0"/>
    <s v="Budovy"/>
    <s v="ŽSR"/>
    <x v="0"/>
    <x v="0"/>
    <n v="0"/>
    <x v="1"/>
    <x v="2"/>
    <n v="10616.5"/>
    <s v="-"/>
    <s v="nie"/>
    <s v="Stavebné povolenie (SP)"/>
    <m/>
    <m/>
    <m/>
    <m/>
    <m/>
  </r>
  <r>
    <s v="A16020:Výstavba"/>
    <s v="MD SR"/>
    <n v="0"/>
    <s v="Doprava - železničná infraštruktúra"/>
    <x v="81"/>
    <n v="0"/>
    <x v="81"/>
    <s v="104A"/>
    <s v="-"/>
    <s v="-"/>
    <n v="0"/>
    <s v="Budovy"/>
    <s v="ŽSR"/>
    <x v="0"/>
    <x v="0"/>
    <n v="0"/>
    <x v="6"/>
    <x v="0"/>
    <n v="592000"/>
    <s v="-"/>
    <s v="nie"/>
    <s v="Stavebné povolenie (SP)"/>
    <m/>
    <m/>
    <m/>
    <m/>
    <m/>
  </r>
  <r>
    <s v="A16021:Príprava bez MPV"/>
    <s v="MD SR"/>
    <n v="0"/>
    <s v="Doprava - železničná infraštruktúra"/>
    <x v="82"/>
    <s v="časť DŠRT_1"/>
    <x v="82"/>
    <s v="ŠRT"/>
    <n v="33"/>
    <s v="1b"/>
    <n v="2.6"/>
    <s v="Malé projekty"/>
    <s v="ŽSR"/>
    <x v="2"/>
    <x v="0"/>
    <n v="10.382"/>
    <x v="1"/>
    <x v="21"/>
    <n v="307100"/>
    <s v="-"/>
    <s v="áno"/>
    <s v="vo výstavbe"/>
    <m/>
    <m/>
    <m/>
    <m/>
    <m/>
  </r>
  <r>
    <s v="A16021:MPV"/>
    <s v="MD SR"/>
    <n v="0"/>
    <s v="Doprava - železničná infraštruktúra"/>
    <x v="82"/>
    <s v="časť DŠRT_1"/>
    <x v="82"/>
    <s v="ŠRT"/>
    <n v="33"/>
    <s v="1b"/>
    <n v="2.6"/>
    <s v="Malé projekty"/>
    <s v="ŽSR"/>
    <x v="2"/>
    <x v="3"/>
    <n v="10.382"/>
    <x v="2"/>
    <x v="21"/>
    <n v="12084"/>
    <s v="-"/>
    <s v="áno"/>
    <s v="vo výstavbe"/>
    <m/>
    <m/>
    <m/>
    <m/>
    <m/>
  </r>
  <r>
    <s v="A16021:Výstavba"/>
    <s v="MD SR"/>
    <n v="0"/>
    <s v="Doprava - železničná infraštruktúra"/>
    <x v="82"/>
    <s v="časť DŠRT_1"/>
    <x v="82"/>
    <s v="ŠRT"/>
    <n v="33"/>
    <s v="1b"/>
    <n v="2.6"/>
    <s v="Malé projekty"/>
    <s v="ŽSR"/>
    <x v="0"/>
    <x v="3"/>
    <n v="10.382"/>
    <x v="4"/>
    <x v="22"/>
    <n v="6209700.79"/>
    <s v="-"/>
    <s v="áno"/>
    <s v="vo výstavbe"/>
    <m/>
    <m/>
    <m/>
    <m/>
    <m/>
  </r>
  <r>
    <s v="A16021:Výstavba"/>
    <s v="MD SR"/>
    <n v="0"/>
    <s v="Doprava - železničná infraštruktúra"/>
    <x v="82"/>
    <s v="časť DŠRT_1"/>
    <x v="82"/>
    <s v="ŠRT"/>
    <n v="33"/>
    <s v="1b"/>
    <n v="2.6"/>
    <s v="Malé projekty"/>
    <s v="ŽSR"/>
    <x v="0"/>
    <x v="3"/>
    <n v="10.382"/>
    <x v="5"/>
    <x v="22"/>
    <n v="33215858.27"/>
    <s v="-"/>
    <s v="áno"/>
    <s v="vo výstavbe"/>
    <m/>
    <m/>
    <m/>
    <m/>
    <m/>
  </r>
  <r>
    <s v="A16021:Príprava bez MPV"/>
    <s v="MD SR"/>
    <n v="0"/>
    <s v="Doprava - železničná infraštruktúra"/>
    <x v="82"/>
    <s v="časť DŠRT_1"/>
    <x v="82"/>
    <s v="ŠRT"/>
    <n v="33"/>
    <s v="1b"/>
    <n v="2.6"/>
    <s v="Malé projekty"/>
    <s v="ŽSR"/>
    <x v="2"/>
    <x v="0"/>
    <n v="10.382"/>
    <x v="3"/>
    <x v="2"/>
    <n v="12500"/>
    <s v="-"/>
    <s v="áno"/>
    <s v="vo výstavbe"/>
    <m/>
    <m/>
    <m/>
    <m/>
    <m/>
  </r>
  <r>
    <s v="A16023:Výstavba"/>
    <s v="MD SR"/>
    <n v="0"/>
    <s v="Doprava - železničná infraštruktúra"/>
    <x v="83"/>
    <n v="0"/>
    <x v="83"/>
    <s v="116A"/>
    <s v="-"/>
    <s v="-"/>
    <n v="0"/>
    <s v="Malé projekty"/>
    <s v="ŽSR"/>
    <x v="0"/>
    <x v="3"/>
    <n v="0"/>
    <x v="6"/>
    <x v="5"/>
    <n v="1213185.3899999999"/>
    <s v="-"/>
    <s v="áno"/>
    <s v="PD pre SP v rozsahu pre realizáciu stavby (DSPRS)"/>
    <m/>
    <m/>
    <n v="2"/>
    <m/>
    <m/>
  </r>
  <r>
    <s v="A16023:Príprava bez MPV"/>
    <s v="MD SR"/>
    <n v="0"/>
    <s v="Doprava - železničná infraštruktúra"/>
    <x v="83"/>
    <n v="0"/>
    <x v="83"/>
    <s v="116A"/>
    <s v="-"/>
    <s v="-"/>
    <n v="0"/>
    <s v="Malé projekty"/>
    <s v="ŽSR"/>
    <x v="2"/>
    <x v="0"/>
    <n v="0"/>
    <x v="6"/>
    <x v="5"/>
    <n v="5540"/>
    <s v="-"/>
    <s v="áno"/>
    <s v="PD pre SP v rozsahu pre realizáciu stavby (DSPRS)"/>
    <m/>
    <m/>
    <n v="2"/>
    <m/>
    <m/>
  </r>
  <r>
    <s v="A16023:Príprava bez MPV"/>
    <s v="MD SR"/>
    <n v="0"/>
    <s v="Doprava - železničná infraštruktúra"/>
    <x v="83"/>
    <n v="0"/>
    <x v="83"/>
    <s v="116A"/>
    <s v="-"/>
    <s v="-"/>
    <n v="0"/>
    <s v="Malé projekty"/>
    <s v="ŽSR"/>
    <x v="2"/>
    <x v="0"/>
    <n v="0"/>
    <x v="3"/>
    <x v="2"/>
    <n v="124990"/>
    <s v="-"/>
    <s v="áno"/>
    <s v="PD pre SP v rozsahu pre realizáciu stavby (DSPRS)"/>
    <m/>
    <m/>
    <m/>
    <m/>
    <m/>
  </r>
  <r>
    <s v="A16024:Výstavba"/>
    <s v="MD SR"/>
    <n v="0"/>
    <s v="Doprava - železničná infraštruktúra"/>
    <x v="84"/>
    <s v="časť 180g"/>
    <x v="84"/>
    <s v="180g"/>
    <s v="-"/>
    <s v="1b"/>
    <n v="0"/>
    <s v="Malé projekty"/>
    <s v="ŽSR"/>
    <x v="0"/>
    <x v="3"/>
    <s v="8 ks v.j."/>
    <x v="1"/>
    <x v="3"/>
    <n v="3029196.33"/>
    <s v="OPII"/>
    <s v="áno"/>
    <s v="ukončené"/>
    <m/>
    <m/>
    <m/>
    <m/>
    <m/>
  </r>
  <r>
    <s v="A16024:Výstavba"/>
    <s v="MD SR"/>
    <n v="0"/>
    <s v="Doprava - železničná infraštruktúra"/>
    <x v="84"/>
    <s v="časť 180g"/>
    <x v="84"/>
    <s v="180g"/>
    <s v="-"/>
    <s v="1b"/>
    <n v="0"/>
    <s v="Malé projekty"/>
    <s v="ŽSR"/>
    <x v="0"/>
    <x v="3"/>
    <s v="8 ks v.j."/>
    <x v="1"/>
    <x v="4"/>
    <n v="534564.05000000005"/>
    <s v="OPII"/>
    <s v="áno"/>
    <s v="ukončené"/>
    <m/>
    <m/>
    <m/>
    <m/>
    <m/>
  </r>
  <r>
    <s v="A16024:Výstavba"/>
    <s v="MD SR"/>
    <n v="0"/>
    <s v="Doprava - železničná infraštruktúra"/>
    <x v="84"/>
    <s v="časť 180g"/>
    <x v="84"/>
    <s v="180g"/>
    <s v="-"/>
    <s v="1b"/>
    <n v="0"/>
    <s v="Malé projekty"/>
    <s v="ŽSR"/>
    <x v="0"/>
    <x v="3"/>
    <s v="8 ks v.j."/>
    <x v="2"/>
    <x v="3"/>
    <n v="2129385.7200000002"/>
    <s v="OPII"/>
    <s v="áno"/>
    <s v="ukončené"/>
    <m/>
    <m/>
    <m/>
    <m/>
    <m/>
  </r>
  <r>
    <s v="A16024:Výstavba"/>
    <s v="MD SR"/>
    <n v="0"/>
    <s v="Doprava - železničná infraštruktúra"/>
    <x v="84"/>
    <s v="časť 180g"/>
    <x v="84"/>
    <s v="180g"/>
    <s v="-"/>
    <s v="1b"/>
    <n v="0"/>
    <s v="Malé projekty"/>
    <s v="ŽSR"/>
    <x v="0"/>
    <x v="3"/>
    <s v="8 ks v.j."/>
    <x v="2"/>
    <x v="4"/>
    <n v="375773.95"/>
    <s v="OPII"/>
    <s v="áno"/>
    <s v="ukončené"/>
    <m/>
    <m/>
    <m/>
    <m/>
    <m/>
  </r>
  <r>
    <s v="A16024:Príprava bez MPV"/>
    <s v="MD SR"/>
    <n v="0"/>
    <s v="Doprava - železničná infraštruktúra"/>
    <x v="84"/>
    <s v="časť 180g"/>
    <x v="84"/>
    <s v="180g"/>
    <s v="-"/>
    <s v="1b"/>
    <n v="0"/>
    <s v="Malé projekty"/>
    <s v="ŽSR"/>
    <x v="2"/>
    <x v="2"/>
    <s v="8 ks v.j."/>
    <x v="1"/>
    <x v="2"/>
    <n v="8766.5"/>
    <s v="-"/>
    <s v="áno"/>
    <s v="ukončené"/>
    <m/>
    <m/>
    <m/>
    <m/>
    <m/>
  </r>
  <r>
    <s v="A16024:Príprava bez MPV"/>
    <s v="MD SR"/>
    <n v="0"/>
    <s v="Doprava - železničná infraštruktúra"/>
    <x v="84"/>
    <s v="časť 180g"/>
    <x v="84"/>
    <s v="180g"/>
    <s v="-"/>
    <s v="1b"/>
    <n v="0"/>
    <s v="Malé projekty"/>
    <s v="ŽSR"/>
    <x v="2"/>
    <x v="3"/>
    <s v="8 ks v.j."/>
    <x v="2"/>
    <x v="1"/>
    <n v="7000"/>
    <s v="-"/>
    <s v="áno"/>
    <s v="ukončené"/>
    <m/>
    <m/>
    <m/>
    <m/>
    <m/>
  </r>
  <r>
    <s v="A16024:Výstavba"/>
    <s v="MD SR"/>
    <s v="-"/>
    <s v="Doprava - železničná infraštruktúra"/>
    <x v="84"/>
    <s v="časť 180g"/>
    <x v="84"/>
    <s v="180g"/>
    <s v="-"/>
    <s v="1b"/>
    <n v="0"/>
    <s v="Malé projekty"/>
    <s v="ŽSR"/>
    <x v="0"/>
    <x v="0"/>
    <s v="8 ks v.j."/>
    <x v="2"/>
    <x v="1"/>
    <n v="393772.59"/>
    <s v="-"/>
    <s v="áno"/>
    <s v="ukončené"/>
    <m/>
    <m/>
    <m/>
    <m/>
    <m/>
  </r>
  <r>
    <s v="A16024:Príprava bez MPV"/>
    <s v="MD SR"/>
    <n v="0"/>
    <s v="Doprava - železničná infraštruktúra"/>
    <x v="84"/>
    <s v="časť 180g"/>
    <x v="84"/>
    <s v="180g"/>
    <s v="-"/>
    <s v="1b"/>
    <n v="0"/>
    <s v="Malé projekty"/>
    <s v="ŽSR"/>
    <x v="2"/>
    <x v="0"/>
    <s v="8 ks v.j."/>
    <x v="3"/>
    <x v="2"/>
    <n v="229630"/>
    <s v="-"/>
    <s v="áno"/>
    <s v="ukončené"/>
    <m/>
    <m/>
    <m/>
    <m/>
    <m/>
  </r>
  <r>
    <s v="A16025:Výstavba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0"/>
    <x v="0"/>
    <s v="20 ks v.j."/>
    <x v="1"/>
    <x v="3"/>
    <n v="7036586.3000000007"/>
    <s v="OPII"/>
    <s v="áno"/>
    <s v="ukončené"/>
    <m/>
    <m/>
    <m/>
    <m/>
    <m/>
  </r>
  <r>
    <s v="A16025:Výstavba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0"/>
    <x v="0"/>
    <s v="20 ks v.j."/>
    <x v="1"/>
    <x v="4"/>
    <n v="1241750.53"/>
    <s v="OPII"/>
    <s v="áno"/>
    <s v="ukončené"/>
    <m/>
    <m/>
    <m/>
    <m/>
    <m/>
  </r>
  <r>
    <s v="A16025:Výstavba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0"/>
    <x v="0"/>
    <s v="20 ks v.j."/>
    <x v="1"/>
    <x v="2"/>
    <n v="-2484745.41"/>
    <s v="-"/>
    <s v="áno"/>
    <s v="ukončené"/>
    <m/>
    <m/>
    <m/>
    <m/>
    <m/>
  </r>
  <r>
    <s v="A16025:Výstavba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0"/>
    <x v="0"/>
    <s v="20 ks v.j."/>
    <x v="1"/>
    <x v="1"/>
    <n v="2413856.17"/>
    <s v="-"/>
    <s v="áno"/>
    <s v="ukončené"/>
    <m/>
    <m/>
    <m/>
    <m/>
    <m/>
  </r>
  <r>
    <s v="A16025:Príprava bez MPV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2"/>
    <x v="2"/>
    <s v="-"/>
    <x v="1"/>
    <x v="2"/>
    <n v="12133"/>
    <s v="-"/>
    <s v="áno"/>
    <s v="ukončené"/>
    <m/>
    <m/>
    <m/>
    <m/>
    <m/>
  </r>
  <r>
    <s v="A16025:Výstavba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0"/>
    <x v="0"/>
    <s v="20 ks v.j."/>
    <x v="2"/>
    <x v="0"/>
    <n v="246431.29"/>
    <s v="-"/>
    <s v="áno"/>
    <s v="ukončené"/>
    <m/>
    <m/>
    <m/>
    <m/>
    <m/>
  </r>
  <r>
    <s v="A16025:Výstavba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0"/>
    <x v="0"/>
    <s v="20 ks v.j."/>
    <x v="3"/>
    <x v="0"/>
    <n v="3146741.5300000003"/>
    <s v="OPII"/>
    <s v="áno"/>
    <s v="ukončené"/>
    <m/>
    <m/>
    <m/>
    <m/>
    <m/>
  </r>
  <r>
    <s v="A16025:Príprava bez MPV"/>
    <s v="MD SR"/>
    <n v="0"/>
    <s v="Doprava - železničná infraštruktúra"/>
    <x v="19"/>
    <s v="časť DKEA, uzol KE"/>
    <x v="19"/>
    <s v="KEA"/>
    <s v="26 v 1b"/>
    <s v="1b"/>
    <s v="3 (KEA)"/>
    <s v="Malé projekty"/>
    <s v="ŽSR"/>
    <x v="2"/>
    <x v="0"/>
    <s v="20 ks v.j."/>
    <x v="3"/>
    <x v="2"/>
    <n v="263630.48"/>
    <s v="-"/>
    <s v="áno"/>
    <s v="ukončené"/>
    <m/>
    <m/>
    <m/>
    <m/>
    <m/>
  </r>
  <r>
    <s v="A16027:Výstavba"/>
    <s v="MD SR"/>
    <n v="0"/>
    <s v="Doprava - železničná infraštruktúra"/>
    <x v="85"/>
    <n v="0"/>
    <x v="85"/>
    <s v="-"/>
    <s v="-"/>
    <s v="-"/>
    <s v="n/a"/>
    <s v="Budovy"/>
    <s v="ŽSR"/>
    <x v="0"/>
    <x v="0"/>
    <n v="0"/>
    <x v="0"/>
    <x v="0"/>
    <n v="120000"/>
    <s v="-"/>
    <s v="nie"/>
    <s v="nezačatá IA"/>
    <m/>
    <m/>
    <m/>
    <m/>
    <m/>
  </r>
  <r>
    <s v="A16029:Výstavba"/>
    <s v="MD SR"/>
    <n v="0"/>
    <s v="Doprava - železničná infraštruktúra"/>
    <x v="86"/>
    <n v="0"/>
    <x v="86"/>
    <s v="-"/>
    <s v="-"/>
    <s v="-"/>
    <s v="n/a"/>
    <s v="Budovy"/>
    <s v="ŽSR"/>
    <x v="0"/>
    <x v="0"/>
    <n v="0"/>
    <x v="0"/>
    <x v="0"/>
    <n v="351000"/>
    <s v="-"/>
    <s v="nie"/>
    <s v="VO na PD"/>
    <m/>
    <m/>
    <m/>
    <m/>
    <m/>
  </r>
  <r>
    <s v="A16030:Výstavba"/>
    <s v="MD SR"/>
    <n v="0"/>
    <s v="Doprava - železničná infraštruktúra"/>
    <x v="87"/>
    <n v="0"/>
    <x v="87"/>
    <s v="101A"/>
    <s v="-"/>
    <s v="-"/>
    <n v="0"/>
    <s v="Budovy"/>
    <s v="ŽSR"/>
    <x v="0"/>
    <x v="0"/>
    <n v="0"/>
    <x v="0"/>
    <x v="0"/>
    <n v="30000000"/>
    <s v="-"/>
    <s v="nie"/>
    <s v="Štúdia realizovateľnosti (ŠtRe)"/>
    <m/>
    <m/>
    <m/>
    <m/>
    <m/>
  </r>
  <r>
    <s v="A16039:Príprava bez MPV"/>
    <s v="MD SR"/>
    <n v="0"/>
    <s v="Doprava - železničná infraštruktúra"/>
    <x v="88"/>
    <n v="0"/>
    <x v="88"/>
    <s v="-"/>
    <s v="-"/>
    <s v="-"/>
    <n v="0"/>
    <s v="Malé projekty"/>
    <s v="ŽSR"/>
    <x v="2"/>
    <x v="3"/>
    <n v="0"/>
    <x v="6"/>
    <x v="0"/>
    <n v="54600"/>
    <s v="-"/>
    <s v="áno"/>
    <s v="nezačatá IA"/>
    <m/>
    <m/>
    <m/>
    <m/>
    <m/>
  </r>
  <r>
    <s v="A16039:Výstavba"/>
    <s v="MD SR"/>
    <n v="0"/>
    <s v="Doprava - železničná infraštruktúra"/>
    <x v="88"/>
    <n v="0"/>
    <x v="88"/>
    <s v="-"/>
    <s v="-"/>
    <s v="-"/>
    <n v="0"/>
    <s v="Malé projekty"/>
    <s v="ŽSR"/>
    <x v="0"/>
    <x v="3"/>
    <n v="0"/>
    <x v="7"/>
    <x v="0"/>
    <n v="491400"/>
    <s v="-"/>
    <s v="áno"/>
    <s v="nezačatá IA"/>
    <m/>
    <m/>
    <m/>
    <m/>
    <m/>
  </r>
  <r>
    <s v="A16043:Výstavba"/>
    <s v="MD SR"/>
    <n v="0"/>
    <s v="Doprava - železničná infraštruktúra"/>
    <x v="89"/>
    <n v="0"/>
    <x v="89"/>
    <s v="112A"/>
    <s v="-"/>
    <s v="-"/>
    <s v="n/a"/>
    <s v="Budovy"/>
    <s v="ŽSR"/>
    <x v="0"/>
    <x v="0"/>
    <n v="0"/>
    <x v="0"/>
    <x v="0"/>
    <n v="1099212.4099999999"/>
    <s v="-"/>
    <s v="nie"/>
    <s v="vo výstavbe"/>
    <m/>
    <m/>
    <m/>
    <m/>
    <m/>
  </r>
  <r>
    <s v="A16044:Príprava bez MPV"/>
    <s v="MD SR"/>
    <n v="0"/>
    <s v="Doprava - železničná infraštruktúra"/>
    <x v="90"/>
    <n v="0"/>
    <x v="90"/>
    <s v="-"/>
    <s v="-"/>
    <s v="-"/>
    <n v="0"/>
    <s v="Malé projekty"/>
    <s v="ŽSR"/>
    <x v="2"/>
    <x v="3"/>
    <n v="0"/>
    <x v="6"/>
    <x v="0"/>
    <n v="400100"/>
    <s v="-"/>
    <s v="áno"/>
    <s v="nezačatá IA"/>
    <m/>
    <m/>
    <m/>
    <m/>
    <m/>
  </r>
  <r>
    <s v="A16044:Výstavba"/>
    <s v="MD SR"/>
    <n v="0"/>
    <s v="Doprava - železničná infraštruktúra"/>
    <x v="90"/>
    <n v="0"/>
    <x v="90"/>
    <s v="-"/>
    <s v="-"/>
    <s v="-"/>
    <n v="0"/>
    <s v="Malé projekty"/>
    <s v="ŽSR"/>
    <x v="0"/>
    <x v="3"/>
    <n v="0"/>
    <x v="7"/>
    <x v="0"/>
    <n v="3600900"/>
    <s v="-"/>
    <s v="áno"/>
    <s v="nezačatá IA"/>
    <m/>
    <m/>
    <m/>
    <m/>
    <m/>
  </r>
  <r>
    <s v="A16045:Výstavba"/>
    <s v="MD SR"/>
    <n v="0"/>
    <s v="Doprava - železničná infraštruktúra"/>
    <x v="91"/>
    <n v="0"/>
    <x v="91"/>
    <s v="-"/>
    <s v="-"/>
    <s v="-"/>
    <n v="0"/>
    <s v="Budovy"/>
    <s v="ŽSR"/>
    <x v="0"/>
    <x v="0"/>
    <n v="0"/>
    <x v="0"/>
    <x v="0"/>
    <n v="210000"/>
    <s v="-"/>
    <s v="nie"/>
    <s v="nezačatá IA"/>
    <m/>
    <m/>
    <m/>
    <m/>
    <m/>
  </r>
  <r>
    <s v="A16048:Príprava bez MPV"/>
    <s v="MD SR"/>
    <n v="0"/>
    <s v="Doprava - železničná infraštruktúra"/>
    <x v="92"/>
    <n v="0"/>
    <x v="92"/>
    <s v="123A"/>
    <s v="-"/>
    <s v="-"/>
    <n v="0"/>
    <s v="Malé projekty"/>
    <s v="ŽSR"/>
    <x v="2"/>
    <x v="0"/>
    <n v="0"/>
    <x v="0"/>
    <x v="0"/>
    <n v="6000"/>
    <s v="-"/>
    <s v="áno"/>
    <s v="PD pre SP v rozsahu pre realizáciu stavby (DSPRS)"/>
    <m/>
    <m/>
    <m/>
    <m/>
    <m/>
  </r>
  <r>
    <s v="A16048:Výstavba"/>
    <s v="MD SR"/>
    <n v="0"/>
    <s v="Doprava - železničná infraštruktúra"/>
    <x v="92"/>
    <n v="0"/>
    <x v="92"/>
    <s v="123A"/>
    <s v="-"/>
    <s v="-"/>
    <n v="0"/>
    <s v="Malé projekty"/>
    <s v="ŽSR"/>
    <x v="0"/>
    <x v="3"/>
    <n v="0"/>
    <x v="6"/>
    <x v="5"/>
    <n v="3907203.65"/>
    <s v="-"/>
    <s v="áno"/>
    <s v="PD pre SP v rozsahu pre realizáciu stavby (DSPRS)"/>
    <m/>
    <m/>
    <n v="3"/>
    <m/>
    <m/>
  </r>
  <r>
    <s v="A16048:Príprava bez MPV"/>
    <s v="MD SR"/>
    <n v="0"/>
    <s v="Doprava - železničná infraštruktúra"/>
    <x v="92"/>
    <n v="0"/>
    <x v="92"/>
    <s v="123A"/>
    <s v="-"/>
    <s v="-"/>
    <n v="0"/>
    <s v="Malé projekty"/>
    <s v="ŽSR"/>
    <x v="2"/>
    <x v="3"/>
    <n v="0"/>
    <x v="5"/>
    <x v="5"/>
    <n v="6500"/>
    <s v="-"/>
    <s v="áno"/>
    <s v="PD pre SP v rozsahu pre realizáciu stavby (DSPRS)"/>
    <m/>
    <m/>
    <n v="3"/>
    <m/>
    <m/>
  </r>
  <r>
    <s v="A16048:Príprava bez MPV"/>
    <s v="MD SR"/>
    <n v="0"/>
    <s v="Doprava - železničná infraštruktúra"/>
    <x v="92"/>
    <n v="0"/>
    <x v="92"/>
    <s v="123A"/>
    <s v="-"/>
    <s v="-"/>
    <n v="0"/>
    <s v="Malé projekty"/>
    <s v="ŽSR"/>
    <x v="2"/>
    <x v="0"/>
    <n v="0"/>
    <x v="3"/>
    <x v="2"/>
    <n v="118800"/>
    <s v="-"/>
    <s v="áno"/>
    <s v="PD pre SP v rozsahu pre realizáciu stavby (DSPRS)"/>
    <m/>
    <m/>
    <m/>
    <m/>
    <m/>
  </r>
  <r>
    <s v="A16049:Výstavba"/>
    <s v="MD SR"/>
    <n v="0"/>
    <s v="Doprava - železničná infraštruktúra"/>
    <x v="93"/>
    <n v="0"/>
    <x v="93"/>
    <s v="121A"/>
    <s v="-"/>
    <s v="-"/>
    <n v="0"/>
    <s v="Malé projekty"/>
    <s v="ŽSR"/>
    <x v="0"/>
    <x v="0"/>
    <n v="0"/>
    <x v="1"/>
    <x v="5"/>
    <n v="14744.48"/>
    <s v="-"/>
    <s v="áno"/>
    <s v="ukončené"/>
    <m/>
    <m/>
    <m/>
    <m/>
    <m/>
  </r>
  <r>
    <s v="A16049:Výstavba"/>
    <s v="MD SR"/>
    <n v="0"/>
    <s v="Doprava - železničná infraštruktúra"/>
    <x v="93"/>
    <n v="0"/>
    <x v="93"/>
    <s v="121A"/>
    <s v="-"/>
    <s v="-"/>
    <n v="0"/>
    <s v="Malé projekty"/>
    <s v="ŽSR"/>
    <x v="0"/>
    <x v="0"/>
    <n v="0"/>
    <x v="1"/>
    <x v="2"/>
    <n v="1500"/>
    <s v="-"/>
    <s v="áno"/>
    <s v="ukončené"/>
    <m/>
    <m/>
    <m/>
    <m/>
    <m/>
  </r>
  <r>
    <s v="A16049:Príprava bez MPV"/>
    <s v="MD SR"/>
    <n v="0"/>
    <s v="Doprava - železničná infraštruktúra"/>
    <x v="93"/>
    <n v="0"/>
    <x v="93"/>
    <s v="121A"/>
    <s v="-"/>
    <s v="-"/>
    <n v="0"/>
    <s v="Malé projekty"/>
    <s v="ŽSR"/>
    <x v="2"/>
    <x v="0"/>
    <n v="0"/>
    <x v="1"/>
    <x v="5"/>
    <n v="3120"/>
    <s v="-"/>
    <s v="áno"/>
    <s v="ukončené"/>
    <m/>
    <m/>
    <m/>
    <m/>
    <m/>
  </r>
  <r>
    <s v="A16049:Výstavba"/>
    <s v="MD SR"/>
    <n v="0"/>
    <s v="Doprava - železničná infraštruktúra"/>
    <x v="93"/>
    <n v="0"/>
    <x v="93"/>
    <s v="121A"/>
    <s v="-"/>
    <s v="-"/>
    <n v="0"/>
    <s v="Malé projekty"/>
    <s v="ŽSR"/>
    <x v="0"/>
    <x v="0"/>
    <n v="0"/>
    <x v="3"/>
    <x v="5"/>
    <n v="941374.91"/>
    <s v="-"/>
    <s v="áno"/>
    <s v="ukončené"/>
    <m/>
    <m/>
    <m/>
    <m/>
    <m/>
  </r>
  <r>
    <s v="A16049:Príprava bez MPV"/>
    <s v="MD SR"/>
    <n v="0"/>
    <s v="Doprava - železničná infraštruktúra"/>
    <x v="93"/>
    <n v="0"/>
    <x v="93"/>
    <s v="121A"/>
    <s v="-"/>
    <s v="-"/>
    <n v="0"/>
    <s v="Malé projekty"/>
    <s v="ŽSR"/>
    <x v="2"/>
    <x v="0"/>
    <n v="0"/>
    <x v="3"/>
    <x v="2"/>
    <n v="49649.26"/>
    <s v="-"/>
    <s v="áno"/>
    <s v="ukončené"/>
    <m/>
    <m/>
    <m/>
    <m/>
    <m/>
  </r>
  <r>
    <s v="A16050:Príprava bez MPV"/>
    <s v="MD SR"/>
    <n v="0"/>
    <s v="Doprava - železničná infraštruktúra"/>
    <x v="94"/>
    <n v="0"/>
    <x v="94"/>
    <s v="116B"/>
    <s v="-"/>
    <s v="-"/>
    <n v="0"/>
    <s v="Malé projekty"/>
    <s v="ŽSR"/>
    <x v="2"/>
    <x v="0"/>
    <n v="0"/>
    <x v="6"/>
    <x v="0"/>
    <n v="200000"/>
    <s v="-"/>
    <s v="áno"/>
    <s v="Pozastavená príprava, nové VO"/>
    <m/>
    <m/>
    <m/>
    <m/>
    <m/>
  </r>
  <r>
    <s v="A16050:Výstavba"/>
    <s v="MD SR"/>
    <n v="0"/>
    <s v="Doprava - železničná infraštruktúra"/>
    <x v="94"/>
    <n v="0"/>
    <x v="94"/>
    <s v="116B"/>
    <s v="-"/>
    <s v="-"/>
    <n v="0"/>
    <s v="Malé projekty"/>
    <s v="ŽSR"/>
    <x v="0"/>
    <x v="3"/>
    <n v="0"/>
    <x v="7"/>
    <x v="0"/>
    <n v="1800000"/>
    <s v="-"/>
    <s v="áno"/>
    <s v="Pozastavená príprava, nové VO"/>
    <m/>
    <m/>
    <m/>
    <m/>
    <m/>
  </r>
  <r>
    <s v="A16052:Výstavba"/>
    <s v="MD SR"/>
    <n v="0"/>
    <s v="Doprava - železničná infraštruktúra"/>
    <x v="95"/>
    <n v="0"/>
    <x v="95"/>
    <s v="150c"/>
    <s v="-"/>
    <s v="2a"/>
    <s v="n/a"/>
    <s v="Malé projekty"/>
    <s v="ŽSR"/>
    <x v="0"/>
    <x v="2"/>
    <s v="-"/>
    <x v="4"/>
    <x v="22"/>
    <n v="29163314.670000002"/>
    <s v="-"/>
    <s v="áno"/>
    <s v="Stavba A v realizácii, stavba B v príprave"/>
    <m/>
    <m/>
    <m/>
    <m/>
    <m/>
  </r>
  <r>
    <s v="A16052:Výstavba"/>
    <s v="MD SR"/>
    <n v="0"/>
    <s v="Doprava - železničná infraštruktúra"/>
    <x v="95"/>
    <n v="0"/>
    <x v="95"/>
    <s v="150c"/>
    <s v="-"/>
    <s v="2a"/>
    <s v="n/a"/>
    <s v="Malé projekty"/>
    <s v="ŽSR"/>
    <x v="0"/>
    <x v="0"/>
    <s v="Stavba do 3 km"/>
    <x v="5"/>
    <x v="22"/>
    <n v="10896362.390000001"/>
    <s v="-"/>
    <s v="áno"/>
    <s v="Stavba A v realizácii, stavba B v príprave"/>
    <m/>
    <m/>
    <m/>
    <m/>
    <m/>
  </r>
  <r>
    <s v="A16052:Výstavba"/>
    <s v="MD SR"/>
    <n v="0"/>
    <s v="Doprava - železničná infraštruktúra"/>
    <x v="95"/>
    <n v="0"/>
    <x v="95"/>
    <s v="150c"/>
    <s v="-"/>
    <s v="2a"/>
    <s v="n/a"/>
    <s v="Malé projekty"/>
    <s v="ŽSR"/>
    <x v="2"/>
    <x v="2"/>
    <s v="-"/>
    <x v="5"/>
    <x v="21"/>
    <n v="133105.94429999994"/>
    <s v="-"/>
    <s v="áno"/>
    <s v="Stavba A v realizácii, stavba B v príprave"/>
    <m/>
    <m/>
    <m/>
    <m/>
    <m/>
  </r>
  <r>
    <s v="A16052:Príprava bez MPV"/>
    <s v="MD SR"/>
    <n v="0"/>
    <s v="Doprava - železničná infraštruktúra"/>
    <x v="95"/>
    <n v="0"/>
    <x v="95"/>
    <s v="150c"/>
    <s v="-"/>
    <s v="2a"/>
    <s v="n/a"/>
    <s v="Malé projekty"/>
    <s v="ŽSR"/>
    <x v="2"/>
    <x v="0"/>
    <s v="Stavba do 3 km"/>
    <x v="3"/>
    <x v="2"/>
    <n v="280287.57"/>
    <s v="-"/>
    <s v="áno"/>
    <s v="Stavba A v realizácii, stavba B v príprave"/>
    <m/>
    <m/>
    <m/>
    <m/>
    <m/>
  </r>
  <r>
    <s v="A16053:Príprava bez MPV"/>
    <s v="MD SR"/>
    <n v="0"/>
    <s v="Doprava - železničná infraštruktúra"/>
    <x v="96"/>
    <n v="0"/>
    <x v="96"/>
    <s v="122A"/>
    <s v="-"/>
    <s v="-"/>
    <n v="0"/>
    <s v="Malé projekty"/>
    <s v="ŽSR"/>
    <x v="2"/>
    <x v="0"/>
    <n v="0"/>
    <x v="6"/>
    <x v="0"/>
    <n v="644850"/>
    <s v="-"/>
    <s v="áno"/>
    <s v="príprava VO"/>
    <m/>
    <m/>
    <m/>
    <m/>
    <m/>
  </r>
  <r>
    <s v="A16053:Výstavba"/>
    <s v="MD SR"/>
    <n v="0"/>
    <s v="Doprava - železničná infraštruktúra"/>
    <x v="96"/>
    <n v="0"/>
    <x v="96"/>
    <s v="122A"/>
    <s v="-"/>
    <s v="-"/>
    <n v="0"/>
    <s v="Malé projekty"/>
    <s v="ŽSR"/>
    <x v="0"/>
    <x v="3"/>
    <n v="0"/>
    <x v="5"/>
    <x v="0"/>
    <n v="1003650"/>
    <s v="-"/>
    <s v="áno"/>
    <s v="príprava VO"/>
    <m/>
    <m/>
    <m/>
    <m/>
    <m/>
  </r>
  <r>
    <s v="A16054:Príprava bez MPV"/>
    <s v="MD SR"/>
    <n v="0"/>
    <s v="Doprava - železničná infraštruktúra"/>
    <x v="97"/>
    <n v="0"/>
    <x v="97"/>
    <s v="112A"/>
    <s v="-"/>
    <s v="-"/>
    <n v="0"/>
    <s v="Malé projekty"/>
    <s v="ŽSR"/>
    <x v="2"/>
    <x v="0"/>
    <n v="0"/>
    <x v="0"/>
    <x v="0"/>
    <n v="2600"/>
    <s v="-"/>
    <s v="áno"/>
    <s v="PD pre SP v rozsahu pre realizáciu stavby (DSPRS)"/>
    <m/>
    <m/>
    <m/>
    <m/>
    <m/>
  </r>
  <r>
    <s v="A16054:Výstavba"/>
    <s v="MD SR"/>
    <n v="0"/>
    <s v="Doprava - železničná infraštruktúra"/>
    <x v="97"/>
    <n v="0"/>
    <x v="97"/>
    <s v="112A"/>
    <s v="-"/>
    <s v="-"/>
    <n v="0"/>
    <s v="Malé projekty"/>
    <s v="ŽSR"/>
    <x v="0"/>
    <x v="3"/>
    <n v="0"/>
    <x v="6"/>
    <x v="5"/>
    <n v="1504000"/>
    <s v="-"/>
    <s v="áno"/>
    <s v="PD pre SP v rozsahu pre realizáciu stavby (DSPRS)"/>
    <m/>
    <m/>
    <n v="2"/>
    <m/>
    <m/>
  </r>
  <r>
    <s v="A16054:Príprava bez MPV"/>
    <s v="MD SR"/>
    <n v="0"/>
    <s v="Doprava - železničná infraštruktúra"/>
    <x v="97"/>
    <n v="0"/>
    <x v="97"/>
    <s v="112A"/>
    <s v="-"/>
    <s v="-"/>
    <n v="0"/>
    <s v="Malé projekty"/>
    <s v="ŽSR"/>
    <x v="2"/>
    <x v="0"/>
    <n v="0"/>
    <x v="6"/>
    <x v="0"/>
    <n v="2700"/>
    <s v="-"/>
    <s v="áno"/>
    <s v="PD pre SP v rozsahu pre realizáciu stavby (DSPRS)"/>
    <m/>
    <m/>
    <m/>
    <m/>
    <m/>
  </r>
  <r>
    <s v="A16054:Príprava bez MPV"/>
    <s v="MD SR"/>
    <n v="0"/>
    <s v="Doprava - železničná infraštruktúra"/>
    <x v="97"/>
    <n v="0"/>
    <x v="97"/>
    <s v="112A"/>
    <s v="-"/>
    <s v="-"/>
    <n v="0"/>
    <s v="Malé projekty"/>
    <s v="ŽSR"/>
    <x v="2"/>
    <x v="0"/>
    <n v="0"/>
    <x v="3"/>
    <x v="2"/>
    <n v="3900"/>
    <s v="-"/>
    <s v="áno"/>
    <s v="PD pre SP v rozsahu pre realizáciu stavby (DSPRS)"/>
    <m/>
    <m/>
    <m/>
    <m/>
    <m/>
  </r>
  <r>
    <s v="A16060:Príprava bez MPV"/>
    <s v="MD SR"/>
    <n v="0"/>
    <s v="Doprava - železničná infraštruktúra"/>
    <x v="98"/>
    <n v="0"/>
    <x v="98"/>
    <s v="-"/>
    <s v="-"/>
    <s v="-"/>
    <n v="0"/>
    <s v="Malé projekty"/>
    <s v="ŽSR"/>
    <x v="2"/>
    <x v="3"/>
    <n v="0"/>
    <x v="6"/>
    <x v="0"/>
    <n v="73500"/>
    <s v="-"/>
    <s v="áno"/>
    <s v="nezačatá IA"/>
    <m/>
    <m/>
    <m/>
    <m/>
    <m/>
  </r>
  <r>
    <s v="A16060:Výstavba"/>
    <s v="MD SR"/>
    <n v="0"/>
    <s v="Doprava - železničná infraštruktúra"/>
    <x v="98"/>
    <n v="0"/>
    <x v="98"/>
    <s v="-"/>
    <s v="-"/>
    <s v="-"/>
    <n v="0"/>
    <s v="Malé projekty"/>
    <s v="ŽSR"/>
    <x v="0"/>
    <x v="3"/>
    <n v="0"/>
    <x v="7"/>
    <x v="0"/>
    <n v="661500"/>
    <s v="-"/>
    <s v="áno"/>
    <s v="nezačatá IA"/>
    <m/>
    <m/>
    <m/>
    <m/>
    <m/>
  </r>
  <r>
    <s v="A16061:Príprava bez MPV"/>
    <s v="MD SR"/>
    <n v="0"/>
    <s v="Doprava - železničná infraštruktúra"/>
    <x v="99"/>
    <n v="0"/>
    <x v="99"/>
    <s v="104C"/>
    <s v="-"/>
    <s v="-"/>
    <n v="0"/>
    <s v="Malé projekty"/>
    <s v="ŽSR"/>
    <x v="2"/>
    <x v="3"/>
    <n v="0"/>
    <x v="5"/>
    <x v="0"/>
    <n v="73500"/>
    <s v="-"/>
    <s v="áno"/>
    <s v="PD pre SP v rozsahu pre realizáciu stavby (DSPRS)/prebieha"/>
    <m/>
    <m/>
    <m/>
    <m/>
    <m/>
  </r>
  <r>
    <s v="A16061:Výstavba"/>
    <s v="MD SR"/>
    <n v="0"/>
    <s v="Doprava - železničná infraštruktúra"/>
    <x v="99"/>
    <n v="0"/>
    <x v="99"/>
    <s v="104C"/>
    <s v="-"/>
    <s v="-"/>
    <n v="0"/>
    <s v="Malé projekty"/>
    <s v="ŽSR"/>
    <x v="0"/>
    <x v="3"/>
    <n v="0"/>
    <x v="6"/>
    <x v="0"/>
    <n v="661500"/>
    <s v="-"/>
    <s v="áno"/>
    <s v="PD pre SP v rozsahu pre realizáciu stavby (DSPRS)/prebieha"/>
    <m/>
    <m/>
    <m/>
    <m/>
    <m/>
  </r>
  <r>
    <s v="A16063:Príprava bez MPV"/>
    <s v="MD SR"/>
    <n v="0"/>
    <s v="Doprava - železničná infraštruktúra"/>
    <x v="100"/>
    <n v="0"/>
    <x v="100"/>
    <s v="-"/>
    <s v="-"/>
    <s v="-"/>
    <n v="0"/>
    <s v="Malé projekty"/>
    <s v="ŽSR"/>
    <x v="2"/>
    <x v="3"/>
    <n v="0"/>
    <x v="6"/>
    <x v="0"/>
    <n v="50100"/>
    <s v="-"/>
    <s v="áno"/>
    <s v="nezačatá IA"/>
    <m/>
    <m/>
    <m/>
    <m/>
    <m/>
  </r>
  <r>
    <s v="A16063:Výstavba"/>
    <s v="MD SR"/>
    <n v="0"/>
    <s v="Doprava - železničná infraštruktúra"/>
    <x v="100"/>
    <n v="0"/>
    <x v="100"/>
    <s v="-"/>
    <s v="-"/>
    <s v="-"/>
    <n v="0"/>
    <s v="Malé projekty"/>
    <s v="ŽSR"/>
    <x v="0"/>
    <x v="3"/>
    <n v="0"/>
    <x v="7"/>
    <x v="0"/>
    <n v="450900"/>
    <s v="-"/>
    <s v="áno"/>
    <s v="nezačatá IA"/>
    <m/>
    <m/>
    <m/>
    <m/>
    <m/>
  </r>
  <r>
    <s v="A16064:Príprava bez MPV"/>
    <s v="MD SR"/>
    <n v="0"/>
    <s v="Doprava - železničná infraštruktúra"/>
    <x v="101"/>
    <n v="0"/>
    <x v="101"/>
    <s v="-"/>
    <s v="-"/>
    <s v="-"/>
    <n v="0"/>
    <s v="Malé projekty"/>
    <s v="ŽSR"/>
    <x v="2"/>
    <x v="3"/>
    <n v="0"/>
    <x v="6"/>
    <x v="0"/>
    <n v="912100"/>
    <s v="-"/>
    <s v="áno"/>
    <s v="nezačatá IA"/>
    <m/>
    <m/>
    <m/>
    <m/>
    <m/>
  </r>
  <r>
    <s v="A16064:Výstavba"/>
    <s v="MD SR"/>
    <n v="0"/>
    <s v="Doprava - železničná infraštruktúra"/>
    <x v="101"/>
    <n v="0"/>
    <x v="101"/>
    <s v="-"/>
    <s v="-"/>
    <s v="-"/>
    <n v="0"/>
    <s v="Malé projekty"/>
    <s v="ŽSR"/>
    <x v="0"/>
    <x v="3"/>
    <n v="0"/>
    <x v="7"/>
    <x v="0"/>
    <n v="8208900"/>
    <s v="-"/>
    <s v="áno"/>
    <s v="nezačatá IA"/>
    <m/>
    <m/>
    <m/>
    <m/>
    <m/>
  </r>
  <r>
    <s v="A16065:Príprava bez MPV"/>
    <s v="MD SR"/>
    <n v="0"/>
    <s v="Doprava - železničná infraštruktúra"/>
    <x v="102"/>
    <n v="0"/>
    <x v="102"/>
    <s v="-"/>
    <s v="-"/>
    <s v="-"/>
    <n v="0"/>
    <s v="Malé projekty"/>
    <s v="ŽSR"/>
    <x v="2"/>
    <x v="3"/>
    <n v="0"/>
    <x v="6"/>
    <x v="0"/>
    <n v="18100"/>
    <s v="-"/>
    <s v="áno"/>
    <s v="nezačatá IA"/>
    <m/>
    <m/>
    <m/>
    <m/>
    <m/>
  </r>
  <r>
    <s v="A16065:Výstavba"/>
    <s v="MD SR"/>
    <n v="0"/>
    <s v="Doprava - železničná infraštruktúra"/>
    <x v="102"/>
    <n v="0"/>
    <x v="102"/>
    <s v="-"/>
    <s v="-"/>
    <s v="-"/>
    <n v="0"/>
    <s v="Malé projekty"/>
    <s v="ŽSR"/>
    <x v="0"/>
    <x v="3"/>
    <n v="0"/>
    <x v="7"/>
    <x v="0"/>
    <n v="162900"/>
    <s v="-"/>
    <s v="áno"/>
    <s v="nezačatá IA"/>
    <m/>
    <m/>
    <m/>
    <m/>
    <m/>
  </r>
  <r>
    <s v="A16066:Príprava bez MPV"/>
    <s v="MD SR"/>
    <n v="0"/>
    <s v="Doprava - železničná infraštruktúra"/>
    <x v="103"/>
    <n v="0"/>
    <x v="103"/>
    <s v="-"/>
    <s v="-"/>
    <s v="-"/>
    <n v="0"/>
    <s v="Malé projekty"/>
    <s v="ŽSR"/>
    <x v="2"/>
    <x v="3"/>
    <n v="0"/>
    <x v="6"/>
    <x v="0"/>
    <n v="320100"/>
    <s v="-"/>
    <s v="áno"/>
    <s v="nezačatá IA"/>
    <m/>
    <m/>
    <m/>
    <m/>
    <m/>
  </r>
  <r>
    <s v="A16066:Výstavba"/>
    <s v="MD SR"/>
    <n v="0"/>
    <s v="Doprava - železničná infraštruktúra"/>
    <x v="103"/>
    <n v="0"/>
    <x v="103"/>
    <s v="-"/>
    <s v="-"/>
    <s v="-"/>
    <n v="0"/>
    <s v="Malé projekty"/>
    <s v="ŽSR"/>
    <x v="0"/>
    <x v="3"/>
    <n v="0"/>
    <x v="7"/>
    <x v="0"/>
    <n v="2880900"/>
    <s v="-"/>
    <s v="áno"/>
    <s v="nezačatá IA"/>
    <m/>
    <m/>
    <m/>
    <m/>
    <m/>
  </r>
  <r>
    <s v="áno"/>
    <s v="MD SR"/>
    <n v="0"/>
    <s v="Doprava - železničná infraštruktúra"/>
    <x v="104"/>
    <n v="0"/>
    <x v="104"/>
    <s v="-"/>
    <s v="-"/>
    <s v="-"/>
    <n v="0"/>
    <s v="Malé projekty"/>
    <s v="ŽSR"/>
    <x v="0"/>
    <x v="3"/>
    <n v="0"/>
    <x v="7"/>
    <x v="5"/>
    <n v="3200000"/>
    <s v="-"/>
    <s v="áno"/>
    <s v="vo výstavbe"/>
    <m/>
    <m/>
    <n v="2"/>
    <m/>
    <m/>
  </r>
  <r>
    <s v="A16068:Príprava bez MPV"/>
    <s v="MD SR"/>
    <n v="0"/>
    <s v="Doprava - železničná infraštruktúra"/>
    <x v="104"/>
    <n v="0"/>
    <x v="104"/>
    <s v="-"/>
    <s v="-"/>
    <s v="-"/>
    <n v="0"/>
    <s v="Malé projekty"/>
    <s v="ŽSR"/>
    <x v="2"/>
    <x v="0"/>
    <n v="0"/>
    <x v="3"/>
    <x v="2"/>
    <n v="159000"/>
    <s v="-"/>
    <s v="áno"/>
    <s v="vo výstavbe"/>
    <m/>
    <m/>
    <m/>
    <m/>
    <m/>
  </r>
  <r>
    <s v="A16070:Príprava bez MPV"/>
    <s v="MD SR"/>
    <n v="0"/>
    <s v="Doprava - železničná infraštruktúra"/>
    <x v="105"/>
    <n v="0"/>
    <x v="105"/>
    <s v="-"/>
    <s v="-"/>
    <s v="-"/>
    <n v="0"/>
    <s v="Malé projekty"/>
    <s v="ŽSR"/>
    <x v="2"/>
    <x v="3"/>
    <n v="0"/>
    <x v="6"/>
    <x v="0"/>
    <n v="100000"/>
    <s v="-"/>
    <s v="áno"/>
    <s v="nezačatá IA"/>
    <m/>
    <m/>
    <m/>
    <m/>
    <m/>
  </r>
  <r>
    <s v="A16070:Výstavba"/>
    <s v="MD SR"/>
    <n v="0"/>
    <s v="Doprava - železničná infraštruktúra"/>
    <x v="105"/>
    <n v="0"/>
    <x v="105"/>
    <s v="-"/>
    <s v="-"/>
    <s v="-"/>
    <n v="0"/>
    <s v="Malé projekty"/>
    <s v="ŽSR"/>
    <x v="0"/>
    <x v="3"/>
    <n v="0"/>
    <x v="7"/>
    <x v="0"/>
    <n v="900000"/>
    <s v="-"/>
    <s v="áno"/>
    <s v="nezačatá IA"/>
    <m/>
    <m/>
    <m/>
    <m/>
    <m/>
  </r>
  <r>
    <s v="A16071:Výstavba"/>
    <s v="MD SR"/>
    <n v="0"/>
    <s v="Doprava - železničná infraštruktúra"/>
    <x v="106"/>
    <n v="0"/>
    <x v="106"/>
    <s v="-"/>
    <s v="-"/>
    <s v="-"/>
    <n v="0"/>
    <s v="Malé projekty"/>
    <s v="ŽSR"/>
    <x v="0"/>
    <x v="0"/>
    <n v="0"/>
    <x v="1"/>
    <x v="2"/>
    <n v="6581.07"/>
    <s v="-"/>
    <s v="-"/>
    <s v="Príprava podkladov VO na zhotoviteľa stavby"/>
    <m/>
    <m/>
    <m/>
    <m/>
    <m/>
  </r>
  <r>
    <s v="A16072:Výstavba"/>
    <s v="MD SR"/>
    <n v="0"/>
    <s v="Doprava - železničná infraštruktúra"/>
    <x v="107"/>
    <n v="0"/>
    <x v="107"/>
    <s v="101B"/>
    <s v="-"/>
    <s v="-"/>
    <n v="0"/>
    <s v="Malé projekty"/>
    <s v="ŽSR"/>
    <x v="0"/>
    <x v="0"/>
    <n v="0"/>
    <x v="3"/>
    <x v="5"/>
    <n v="1891478.98"/>
    <s v="-"/>
    <s v="áno"/>
    <s v="ukončené"/>
    <m/>
    <m/>
    <m/>
    <m/>
    <m/>
  </r>
  <r>
    <s v="A16073:Výstavba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0"/>
    <x v="0"/>
    <s v="3,789 - k. č. 1;_x000a__x000a_3,815 - k. č. 2 "/>
    <x v="1"/>
    <x v="5"/>
    <n v="669728.88"/>
    <s v="-"/>
    <s v="áno"/>
    <s v="ukončené"/>
    <m/>
    <m/>
    <m/>
    <m/>
    <m/>
  </r>
  <r>
    <s v="A16073:MPV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1"/>
    <x v="0"/>
    <s v="3,789 - k. č. 1;_x000a__x000a_3,815 - k. č. 2 "/>
    <x v="1"/>
    <x v="5"/>
    <n v="4999.41"/>
    <s v="-"/>
    <s v="áno"/>
    <s v="ukončené"/>
    <m/>
    <m/>
    <m/>
    <m/>
    <m/>
  </r>
  <r>
    <s v="A16073:Príprava bez MPV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2"/>
    <x v="0"/>
    <s v="3,789 - k. č. 1;_x000a__x000a_3,815 - k. č. 2 "/>
    <x v="1"/>
    <x v="5"/>
    <n v="14000"/>
    <s v="-"/>
    <s v="áno"/>
    <s v="ukončené"/>
    <m/>
    <m/>
    <m/>
    <m/>
    <m/>
  </r>
  <r>
    <s v="A16073:Výstavba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0"/>
    <x v="2"/>
    <s v="-"/>
    <x v="1"/>
    <x v="2"/>
    <n v="-668552.30000000005"/>
    <s v="-"/>
    <s v="áno"/>
    <s v="ukončené"/>
    <m/>
    <m/>
    <m/>
    <m/>
    <m/>
  </r>
  <r>
    <s v="A16073:MPV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1"/>
    <x v="0"/>
    <s v="3,789 - k. č. 1;_x000a__x000a_3,815 - k. č. 2 "/>
    <x v="3"/>
    <x v="5"/>
    <n v="672.3"/>
    <s v="-"/>
    <s v="áno"/>
    <s v="ukončené"/>
    <m/>
    <m/>
    <m/>
    <m/>
    <m/>
  </r>
  <r>
    <s v="A16073:Príprava bez MPV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2"/>
    <x v="0"/>
    <s v="3,789 - k. č. 1;_x000a__x000a_3,815 - k. č. 2 "/>
    <x v="3"/>
    <x v="5"/>
    <n v="60599.19"/>
    <s v="-"/>
    <s v="áno"/>
    <s v="ukončené"/>
    <m/>
    <m/>
    <m/>
    <m/>
    <m/>
  </r>
  <r>
    <s v="A16073:Výstavba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0"/>
    <x v="0"/>
    <s v="3,789 - k. č. 1;_x000a__x000a_3,815 - k. č. 2 "/>
    <x v="3"/>
    <x v="5"/>
    <n v="8799166.4800000004"/>
    <s v="-"/>
    <s v="áno"/>
    <s v="ukončené"/>
    <m/>
    <m/>
    <m/>
    <m/>
    <m/>
  </r>
  <r>
    <s v="A16073:Výstavba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0"/>
    <x v="0"/>
    <s v="3,789 - k. č. 1;_x000a__x000a_3,815 - k. č. 2 "/>
    <x v="3"/>
    <x v="2"/>
    <n v="4596110.97"/>
    <s v="-"/>
    <s v="áno"/>
    <s v="ukončené"/>
    <m/>
    <m/>
    <m/>
    <m/>
    <m/>
  </r>
  <r>
    <s v="A16073:MPV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1"/>
    <x v="0"/>
    <s v="3,789 - k. č. 1;_x000a__x000a_3,815 - k. č. 2 "/>
    <x v="3"/>
    <x v="2"/>
    <n v="2474.2800000000002"/>
    <s v="-"/>
    <s v="áno"/>
    <s v="ukončené"/>
    <m/>
    <m/>
    <m/>
    <m/>
    <m/>
  </r>
  <r>
    <s v="A16073:Príprava bez MPV"/>
    <s v="MD SR"/>
    <n v="0"/>
    <s v="Doprava - železničná infraštruktúra"/>
    <x v="108"/>
    <s v="Časť projektu 180b; D180bH"/>
    <x v="108"/>
    <s v="180b"/>
    <s v="1 v 1a"/>
    <s v="1a"/>
    <n v="0"/>
    <s v="Veľké projekty"/>
    <s v="ŽSR"/>
    <x v="2"/>
    <x v="0"/>
    <s v="3,789 - k. č. 1;_x000a__x000a_3,815 - k. č. 2 "/>
    <x v="3"/>
    <x v="2"/>
    <n v="229300"/>
    <s v="-"/>
    <s v="áno"/>
    <s v="ukončené"/>
    <m/>
    <m/>
    <m/>
    <m/>
    <m/>
  </r>
  <r>
    <s v="A16075:Výstavba"/>
    <s v="MD SR"/>
    <n v="0"/>
    <s v="Doprava - železničná infraštruktúra"/>
    <x v="109"/>
    <n v="0"/>
    <x v="109"/>
    <s v="-"/>
    <s v="-"/>
    <s v="-"/>
    <s v="n/a"/>
    <s v="Budovy"/>
    <s v="ŽSR"/>
    <x v="0"/>
    <x v="0"/>
    <n v="0"/>
    <x v="0"/>
    <x v="0"/>
    <n v="160000"/>
    <s v="-"/>
    <s v="nie"/>
    <s v="Príprava podkladov VO na zhotoviteľa stavby"/>
    <m/>
    <m/>
    <m/>
    <m/>
    <m/>
  </r>
  <r>
    <s v="A16080:Výstavba"/>
    <s v="MD SR"/>
    <n v="0"/>
    <s v="Doprava - železničná infraštruktúra"/>
    <x v="110"/>
    <n v="0"/>
    <x v="110"/>
    <s v="106A"/>
    <s v="-"/>
    <s v="-"/>
    <s v="n/a"/>
    <s v="Budovy"/>
    <s v="ŽSR"/>
    <x v="0"/>
    <x v="0"/>
    <n v="0"/>
    <x v="5"/>
    <x v="0"/>
    <n v="1200000"/>
    <s v="-"/>
    <s v="áno"/>
    <s v="Príprava podkladov VO na zhotoviteľa stavby"/>
    <m/>
    <m/>
    <m/>
    <m/>
    <m/>
  </r>
  <r>
    <s v="A16084:Výstavba"/>
    <s v="MD SR"/>
    <n v="0"/>
    <s v="Doprava - železničná infraštruktúra"/>
    <x v="111"/>
    <n v="0"/>
    <x v="111"/>
    <s v="130B"/>
    <s v="-"/>
    <s v="-"/>
    <n v="0"/>
    <s v="Budovy"/>
    <s v="ŽSR"/>
    <x v="0"/>
    <x v="0"/>
    <n v="0"/>
    <x v="1"/>
    <x v="2"/>
    <n v="271085.43"/>
    <s v="-"/>
    <s v="nie"/>
    <s v="ukončené"/>
    <m/>
    <m/>
    <m/>
    <m/>
    <m/>
  </r>
  <r>
    <s v="A16084:Výstavba"/>
    <s v="MD SR"/>
    <n v="0"/>
    <s v="Doprava - železničná infraštruktúra"/>
    <x v="111"/>
    <n v="0"/>
    <x v="111"/>
    <s v="130B"/>
    <s v="-"/>
    <s v="-"/>
    <n v="0"/>
    <s v="Budovy"/>
    <s v="ŽSR"/>
    <x v="0"/>
    <x v="0"/>
    <n v="0"/>
    <x v="2"/>
    <x v="0"/>
    <n v="2800"/>
    <s v="-"/>
    <s v="nie"/>
    <s v="ukončené"/>
    <m/>
    <m/>
    <m/>
    <m/>
    <m/>
  </r>
  <r>
    <s v="A16084:Príprava bez MPV"/>
    <s v="MD SR"/>
    <n v="0"/>
    <s v="Doprava - železničná infraštruktúra"/>
    <x v="111"/>
    <n v="0"/>
    <x v="111"/>
    <s v="130B"/>
    <s v="-"/>
    <s v="-"/>
    <n v="0"/>
    <s v="Budovy"/>
    <s v="ŽSR"/>
    <x v="2"/>
    <x v="0"/>
    <n v="0"/>
    <x v="3"/>
    <x v="2"/>
    <n v="12828.42"/>
    <s v="-"/>
    <s v="nie"/>
    <s v="ukončené"/>
    <m/>
    <m/>
    <m/>
    <m/>
    <m/>
  </r>
  <r>
    <s v="A16085:Príprava bez MPV"/>
    <s v="MD SR"/>
    <n v="0"/>
    <s v="Doprava - železničná infraštruktúra"/>
    <x v="112"/>
    <n v="0"/>
    <x v="112"/>
    <s v="105A"/>
    <s v="-"/>
    <s v="-"/>
    <n v="0"/>
    <s v="Malé projekty"/>
    <s v="ŽSR"/>
    <x v="2"/>
    <x v="3"/>
    <n v="0"/>
    <x v="6"/>
    <x v="0"/>
    <n v="68100"/>
    <s v="-"/>
    <s v="áno"/>
    <s v="nezačatá IA"/>
    <m/>
    <m/>
    <m/>
    <m/>
    <m/>
  </r>
  <r>
    <s v="A16085:Výstavba"/>
    <s v="MD SR"/>
    <n v="0"/>
    <s v="Doprava - železničná infraštruktúra"/>
    <x v="112"/>
    <n v="0"/>
    <x v="112"/>
    <s v="105A"/>
    <s v="-"/>
    <s v="-"/>
    <n v="0"/>
    <s v="Malé projekty"/>
    <s v="ŽSR"/>
    <x v="0"/>
    <x v="3"/>
    <n v="0"/>
    <x v="7"/>
    <x v="0"/>
    <n v="612900"/>
    <s v="-"/>
    <s v="áno"/>
    <s v="nezačatá IA"/>
    <m/>
    <m/>
    <m/>
    <m/>
    <m/>
  </r>
  <r>
    <s v="A16091:Príprava bez MPV"/>
    <s v="MD SR"/>
    <n v="0"/>
    <s v="Doprava - železničná infraštruktúra"/>
    <x v="113"/>
    <n v="0"/>
    <x v="113"/>
    <s v="-"/>
    <s v="-"/>
    <s v="-"/>
    <n v="0"/>
    <s v="Malé projekty"/>
    <s v="ŽSR"/>
    <x v="2"/>
    <x v="3"/>
    <n v="0"/>
    <x v="6"/>
    <x v="0"/>
    <n v="950000"/>
    <s v="-"/>
    <s v="áno"/>
    <s v="nezačatá IA"/>
    <m/>
    <m/>
    <m/>
    <m/>
    <m/>
  </r>
  <r>
    <s v="A16093:Príprava bez MPV"/>
    <s v="MD SR"/>
    <n v="0"/>
    <s v="Doprava - železničná infraštruktúra"/>
    <x v="114"/>
    <s v="časť 150a"/>
    <x v="114"/>
    <s v="150a"/>
    <s v="-"/>
    <s v="1b"/>
    <s v="5,8 pre 150a"/>
    <s v="Malé projekty"/>
    <s v="ŽSR"/>
    <x v="2"/>
    <x v="3"/>
    <s v="Stavba do 3 km"/>
    <x v="0"/>
    <x v="0"/>
    <n v="100000"/>
    <s v="-"/>
    <s v="áno"/>
    <s v="nezačatá IA"/>
    <m/>
    <m/>
    <m/>
    <m/>
    <m/>
  </r>
  <r>
    <s v="A16093:Príprava bez MPV"/>
    <s v="MD SR"/>
    <n v="0"/>
    <s v="Doprava - železničná infraštruktúra"/>
    <x v="114"/>
    <s v="časť 150a"/>
    <x v="114"/>
    <s v="150a"/>
    <s v="-"/>
    <s v="1b"/>
    <s v="5,8 pre 150a"/>
    <s v="Malé projekty"/>
    <s v="ŽSR"/>
    <x v="2"/>
    <x v="3"/>
    <s v="Stavba do 3 km"/>
    <x v="8"/>
    <x v="0"/>
    <n v="200000"/>
    <s v="-"/>
    <s v="áno"/>
    <s v="nezačatá IA"/>
    <m/>
    <m/>
    <m/>
    <m/>
    <m/>
  </r>
  <r>
    <s v="A16093:Príprava bez MPV"/>
    <s v="MD SR"/>
    <n v="0"/>
    <s v="Doprava - železničná infraštruktúra"/>
    <x v="114"/>
    <s v="časť 150a"/>
    <x v="114"/>
    <s v="150a"/>
    <s v="-"/>
    <s v="1b"/>
    <s v="5,8 pre 150a"/>
    <s v="Malé projekty"/>
    <s v="ŽSR"/>
    <x v="0"/>
    <x v="3"/>
    <s v="Stavba do 3 km"/>
    <x v="8"/>
    <x v="0"/>
    <n v="10000000"/>
    <s v="-"/>
    <s v="áno"/>
    <s v="nezačatá IA"/>
    <m/>
    <m/>
    <m/>
    <m/>
    <m/>
  </r>
  <r>
    <s v="A16094:Príprava bez MPV"/>
    <s v="MD SR"/>
    <n v="0"/>
    <s v="Doprava - železničná infraštruktúra"/>
    <x v="115"/>
    <n v="0"/>
    <x v="115"/>
    <s v="-"/>
    <s v="-"/>
    <s v="-"/>
    <n v="0"/>
    <s v="Malé projekty"/>
    <s v="ŽSR"/>
    <x v="2"/>
    <x v="3"/>
    <n v="0"/>
    <x v="6"/>
    <x v="0"/>
    <n v="60000"/>
    <s v="-"/>
    <s v="áno"/>
    <s v="nezačatá IA"/>
    <m/>
    <m/>
    <m/>
    <m/>
    <m/>
  </r>
  <r>
    <s v="A16094:Výstavba"/>
    <s v="MD SR"/>
    <n v="0"/>
    <s v="Doprava - železničná infraštruktúra"/>
    <x v="115"/>
    <n v="0"/>
    <x v="115"/>
    <s v="-"/>
    <s v="-"/>
    <s v="-"/>
    <n v="0"/>
    <s v="Malé projekty"/>
    <s v="ŽSR"/>
    <x v="0"/>
    <x v="3"/>
    <n v="0"/>
    <x v="7"/>
    <x v="0"/>
    <n v="540000"/>
    <s v="-"/>
    <s v="áno"/>
    <s v="nezačatá IA"/>
    <m/>
    <m/>
    <m/>
    <m/>
    <m/>
  </r>
  <r>
    <s v="A16096:Príprava bez MPV"/>
    <s v="MD SR"/>
    <n v="0"/>
    <s v="Doprava - železničná infraštruktúra"/>
    <x v="116"/>
    <n v="0"/>
    <x v="116"/>
    <s v="123A"/>
    <s v="-"/>
    <s v="-"/>
    <n v="0"/>
    <s v="Malé projekty"/>
    <s v="ŽSR"/>
    <x v="2"/>
    <x v="3"/>
    <n v="0"/>
    <x v="0"/>
    <x v="0"/>
    <n v="5000"/>
    <s v="-"/>
    <s v="áno"/>
    <s v="nezačatá IA"/>
    <m/>
    <m/>
    <m/>
    <m/>
    <m/>
  </r>
  <r>
    <s v="A16096:Výstavba"/>
    <s v="MD SR"/>
    <n v="0"/>
    <s v="Doprava - železničná infraštruktúra"/>
    <x v="116"/>
    <n v="0"/>
    <x v="116"/>
    <s v="123A"/>
    <s v="-"/>
    <s v="-"/>
    <n v="0"/>
    <s v="Malé projekty"/>
    <s v="ŽSR"/>
    <x v="0"/>
    <x v="3"/>
    <n v="0"/>
    <x v="0"/>
    <x v="0"/>
    <n v="45000"/>
    <s v="-"/>
    <s v="áno"/>
    <s v="nezačatá IA"/>
    <m/>
    <m/>
    <m/>
    <m/>
    <m/>
  </r>
  <r>
    <s v="A16097:Príprava bez MPV"/>
    <s v="MD SR"/>
    <n v="0"/>
    <s v="Doprava - železničná infraštruktúra"/>
    <x v="117"/>
    <s v="Uzol BA"/>
    <x v="117"/>
    <s v="119C"/>
    <s v="-"/>
    <s v="1b"/>
    <s v="n/a"/>
    <s v="Malé projekty"/>
    <s v="ŽSR"/>
    <x v="2"/>
    <x v="0"/>
    <n v="0.69599999999999995"/>
    <x v="1"/>
    <x v="1"/>
    <n v="11500"/>
    <s v="-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0"/>
    <n v="0.69599999999999995"/>
    <x v="1"/>
    <x v="3"/>
    <n v="3781871.47"/>
    <s v="OPII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0"/>
    <n v="0.69599999999999995"/>
    <x v="1"/>
    <x v="4"/>
    <n v="667389.07999999996"/>
    <s v="OPII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0"/>
    <n v="0.69599999999999995"/>
    <x v="1"/>
    <x v="2"/>
    <n v="323"/>
    <s v="-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0"/>
    <n v="0.69599999999999995"/>
    <x v="1"/>
    <x v="1"/>
    <n v="203117.53"/>
    <s v="-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2"/>
    <s v="-"/>
    <x v="1"/>
    <x v="2"/>
    <n v="8685"/>
    <s v="-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0"/>
    <n v="0.69599999999999995"/>
    <x v="1"/>
    <x v="2"/>
    <n v="86001.359500000006"/>
    <s v="-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0"/>
    <n v="0.69599999999999995"/>
    <x v="1"/>
    <x v="2"/>
    <n v="15176.710500000001"/>
    <s v="-"/>
    <s v="áno"/>
    <s v="ukončené"/>
    <m/>
    <m/>
    <m/>
    <m/>
    <m/>
  </r>
  <r>
    <s v="A16097:Výstavba"/>
    <s v="MD SR"/>
    <n v="0"/>
    <s v="Doprava - železničná infraštruktúra"/>
    <x v="117"/>
    <s v="Uzol BA"/>
    <x v="117"/>
    <s v="119C"/>
    <s v="-"/>
    <s v="1b"/>
    <s v="n/a"/>
    <s v="Malé projekty"/>
    <s v="ŽSR"/>
    <x v="0"/>
    <x v="0"/>
    <n v="0.69599999999999995"/>
    <x v="2"/>
    <x v="0"/>
    <n v="2720"/>
    <s v="-"/>
    <s v="áno"/>
    <s v="ukončené"/>
    <m/>
    <m/>
    <m/>
    <m/>
    <m/>
  </r>
  <r>
    <s v="A16097:Príprava bez MPV"/>
    <s v="MD SR"/>
    <n v="0"/>
    <s v="Doprava - železničná infraštruktúra"/>
    <x v="117"/>
    <s v="Uzol BA"/>
    <x v="117"/>
    <s v="119C"/>
    <s v="-"/>
    <s v="1b"/>
    <s v="n/a"/>
    <s v="Malé projekty"/>
    <s v="ŽSR"/>
    <x v="2"/>
    <x v="0"/>
    <n v="0.69599999999999995"/>
    <x v="3"/>
    <x v="3"/>
    <n v="843236.68"/>
    <s v="OPII"/>
    <s v="áno"/>
    <s v="ukončené"/>
    <m/>
    <m/>
    <m/>
    <m/>
    <m/>
  </r>
  <r>
    <s v="A16097:Príprava bez MPV"/>
    <s v="MD SR"/>
    <n v="0"/>
    <s v="Doprava - železničná infraštruktúra"/>
    <x v="117"/>
    <s v="Uzol BA"/>
    <x v="117"/>
    <s v="119C"/>
    <s v="-"/>
    <s v="1b"/>
    <s v="n/a"/>
    <s v="Malé projekty"/>
    <s v="ŽSR"/>
    <x v="2"/>
    <x v="0"/>
    <n v="0.69599999999999995"/>
    <x v="3"/>
    <x v="4"/>
    <n v="148806.48000000001"/>
    <s v="OPII"/>
    <s v="áno"/>
    <s v="ukončené"/>
    <m/>
    <m/>
    <m/>
    <m/>
    <m/>
  </r>
  <r>
    <s v="A16097:Príprava bez MPV"/>
    <s v="MD SR"/>
    <n v="0"/>
    <s v="Doprava - železničná infraštruktúra"/>
    <x v="117"/>
    <s v="Uzol BA"/>
    <x v="117"/>
    <s v="119C"/>
    <s v="-"/>
    <s v="1b"/>
    <s v="n/a"/>
    <s v="Malé projekty"/>
    <s v="ŽSR"/>
    <x v="2"/>
    <x v="0"/>
    <n v="0.69599999999999995"/>
    <x v="3"/>
    <x v="2"/>
    <n v="253323.75"/>
    <s v="-"/>
    <s v="áno"/>
    <s v="ukončené"/>
    <m/>
    <m/>
    <m/>
    <m/>
    <m/>
  </r>
  <r>
    <s v="A16098:Výstavba"/>
    <s v="MD SR"/>
    <n v="0"/>
    <s v="Doprava - železničná infraštruktúra"/>
    <x v="118"/>
    <n v="0"/>
    <x v="118"/>
    <s v="119C"/>
    <s v="-"/>
    <s v="-"/>
    <n v="0"/>
    <s v="Malé projekty"/>
    <s v="ŽSR"/>
    <x v="0"/>
    <x v="3"/>
    <n v="0"/>
    <x v="0"/>
    <x v="5"/>
    <n v="2118262.38"/>
    <s v="-"/>
    <s v="áno"/>
    <s v="Stavebné povolenie (SP)"/>
    <m/>
    <m/>
    <m/>
    <m/>
    <m/>
  </r>
  <r>
    <s v="A16098:Príprava bez MPV"/>
    <s v="MD SR"/>
    <n v="0"/>
    <s v="Doprava - železničná infraštruktúra"/>
    <x v="118"/>
    <n v="0"/>
    <x v="118"/>
    <s v="119C"/>
    <s v="-"/>
    <s v="-"/>
    <n v="0"/>
    <s v="Malé projekty"/>
    <s v="ŽSR"/>
    <x v="2"/>
    <x v="0"/>
    <n v="0"/>
    <x v="3"/>
    <x v="2"/>
    <n v="28929.48"/>
    <s v="-"/>
    <s v="áno"/>
    <s v="Stavebné povolenie (SP)"/>
    <m/>
    <m/>
    <m/>
    <m/>
    <m/>
  </r>
  <r>
    <s v="A16101:Príprava bez MPV"/>
    <s v="MD SR"/>
    <n v="0"/>
    <s v="Doprava - železničná infraštruktúra"/>
    <x v="119"/>
    <s v="časť 130e"/>
    <x v="119"/>
    <s v="130e"/>
    <s v="-"/>
    <s v="1b"/>
    <s v="4,0 pre 130e"/>
    <s v="Malé projekty"/>
    <s v="ŽSR"/>
    <x v="2"/>
    <x v="0"/>
    <s v="Stavba do 3 km;_x000a__x000a_7 ks v.j."/>
    <x v="1"/>
    <x v="2"/>
    <n v="80000"/>
    <s v="-"/>
    <s v="áno"/>
    <s v="Stavebné povolenie (SP)"/>
    <m/>
    <m/>
    <m/>
    <m/>
    <m/>
  </r>
  <r>
    <s v="A16101:Výstavba"/>
    <s v="MD SR"/>
    <n v="0"/>
    <s v="Doprava - železničná infraštruktúra"/>
    <x v="119"/>
    <s v="časť 130e"/>
    <x v="119"/>
    <s v="130e"/>
    <s v="-"/>
    <s v="1b"/>
    <s v="4,0 pre 130e"/>
    <s v="Malé projekty"/>
    <s v="ŽSR"/>
    <x v="0"/>
    <x v="0"/>
    <s v="Stavba do 3 km;_x000a__x000a_7 ks v.j."/>
    <x v="5"/>
    <x v="5"/>
    <n v="6763671.5800000001"/>
    <s v="-"/>
    <s v="áno"/>
    <s v="Stavebné povolenie (SP)"/>
    <m/>
    <m/>
    <n v="2"/>
    <m/>
    <m/>
  </r>
  <r>
    <s v="A16102:Výstavba"/>
    <s v="MD SR"/>
    <n v="0"/>
    <s v="Doprava - železničná infraštruktúra"/>
    <x v="120"/>
    <s v="časť projektu D135a"/>
    <x v="120"/>
    <s v="135a"/>
    <s v="-"/>
    <s v="1b"/>
    <s v="3,0 pre 135a"/>
    <s v="Malé projekty"/>
    <s v="ŽSR"/>
    <x v="0"/>
    <x v="0"/>
    <s v="Stavba do 3 km; (0,701)"/>
    <x v="0"/>
    <x v="0"/>
    <n v="1349649.05"/>
    <s v="-"/>
    <s v="áno"/>
    <s v="Stavebné povolenie (SP)"/>
    <m/>
    <m/>
    <m/>
    <m/>
    <m/>
  </r>
  <r>
    <s v="A16102:Príprava bez MPV"/>
    <s v="MD SR"/>
    <n v="0"/>
    <s v="Doprava - železničná infraštruktúra"/>
    <x v="120"/>
    <s v="časť projektu D135a"/>
    <x v="120"/>
    <s v="135a"/>
    <s v="-"/>
    <s v="1b"/>
    <s v="3,0 pre 135a"/>
    <s v="Malé projekty"/>
    <s v="ŽSR"/>
    <x v="2"/>
    <x v="0"/>
    <s v="Stavba do 3 km; (0,701)"/>
    <x v="3"/>
    <x v="2"/>
    <n v="55051.78"/>
    <s v="-"/>
    <s v="áno"/>
    <s v="Stavebné povolenie (SP)"/>
    <m/>
    <m/>
    <m/>
    <m/>
    <m/>
  </r>
  <r>
    <s v="áno"/>
    <s v="MD SR"/>
    <n v="0"/>
    <s v="Doprava - železničná infraštruktúra"/>
    <x v="121"/>
    <n v="0"/>
    <x v="121"/>
    <s v="-"/>
    <s v="-"/>
    <s v="-"/>
    <n v="0"/>
    <s v="Malé projekty"/>
    <s v="ŽSR"/>
    <x v="2"/>
    <x v="3"/>
    <n v="0"/>
    <x v="0"/>
    <x v="0"/>
    <n v="31000"/>
    <s v="-"/>
    <s v="áno"/>
    <s v="nezačatá IA"/>
    <m/>
    <m/>
    <m/>
    <m/>
    <m/>
  </r>
  <r>
    <s v="A16105:Výstavba"/>
    <s v="MD SR"/>
    <n v="0"/>
    <s v="Doprava - železničná infraštruktúra"/>
    <x v="121"/>
    <n v="0"/>
    <x v="121"/>
    <s v="-"/>
    <s v="-"/>
    <s v="-"/>
    <n v="0"/>
    <s v="Malé projekty"/>
    <s v="ŽSR"/>
    <x v="0"/>
    <x v="3"/>
    <n v="0"/>
    <x v="8"/>
    <x v="0"/>
    <n v="279000"/>
    <s v="-"/>
    <s v="áno"/>
    <s v="nezačatá IA"/>
    <m/>
    <m/>
    <m/>
    <m/>
    <m/>
  </r>
  <r>
    <s v="A16106:Výstavba"/>
    <s v="MD SR"/>
    <n v="0"/>
    <s v="Doprava - železničná infraštruktúra"/>
    <x v="122"/>
    <s v="časť 132a"/>
    <x v="122"/>
    <s v="132a"/>
    <s v="-"/>
    <s v="1b"/>
    <s v="3,0,pre 132a"/>
    <s v="Malé projekty"/>
    <s v="ŽSR"/>
    <x v="0"/>
    <x v="2"/>
    <n v="4.2329999999999997"/>
    <x v="0"/>
    <x v="5"/>
    <n v="2660000"/>
    <s v="-"/>
    <s v="áno"/>
    <s v="nezačatá IA"/>
    <m/>
    <m/>
    <m/>
    <m/>
    <m/>
  </r>
  <r>
    <s v="A16107:Príprava bez MPV"/>
    <s v="MD SR"/>
    <n v="0"/>
    <s v="Doprava - železničná infraštruktúra"/>
    <x v="123"/>
    <s v="časť 132a"/>
    <x v="123"/>
    <s v="132a"/>
    <s v="-"/>
    <s v="1b"/>
    <s v="3,0 pre 132a"/>
    <s v="Malé projekty"/>
    <s v="ŽSR"/>
    <x v="0"/>
    <x v="3"/>
    <s v="Stavba do 3 km; (1,960 podľa IZ)"/>
    <x v="9"/>
    <x v="0"/>
    <n v="2000000"/>
    <s v="-"/>
    <s v="áno"/>
    <s v="nezačatá IA"/>
    <m/>
    <m/>
    <m/>
    <s v="po 2030"/>
    <m/>
  </r>
  <r>
    <s v="A16110:Príprava bez MPV"/>
    <s v="MD SR"/>
    <n v="0"/>
    <s v="Doprava - železničná infraštruktúra"/>
    <x v="124"/>
    <n v="0"/>
    <x v="124"/>
    <s v="-"/>
    <s v="-"/>
    <s v="-"/>
    <n v="0"/>
    <s v="Malé projekty"/>
    <s v="ŽSR"/>
    <x v="2"/>
    <x v="3"/>
    <n v="0"/>
    <x v="0"/>
    <x v="0"/>
    <n v="36100"/>
    <s v="-"/>
    <s v="áno"/>
    <s v="nezačatá IA"/>
    <m/>
    <m/>
    <m/>
    <m/>
    <m/>
  </r>
  <r>
    <s v="A16110:Výstavba"/>
    <s v="MD SR"/>
    <n v="0"/>
    <s v="Doprava - železničná infraštruktúra"/>
    <x v="124"/>
    <n v="0"/>
    <x v="124"/>
    <s v="-"/>
    <s v="-"/>
    <s v="-"/>
    <n v="0"/>
    <s v="Malé projekty"/>
    <s v="ŽSR"/>
    <x v="0"/>
    <x v="3"/>
    <n v="0"/>
    <x v="8"/>
    <x v="0"/>
    <n v="324900"/>
    <s v="-"/>
    <s v="áno"/>
    <s v="nezačatá IA"/>
    <m/>
    <m/>
    <m/>
    <m/>
    <m/>
  </r>
  <r>
    <s v="A16113:Príprava bez MPV"/>
    <s v="MD SR"/>
    <n v="0"/>
    <s v="Doprava - železničná infraštruktúra"/>
    <x v="125"/>
    <n v="0"/>
    <x v="125"/>
    <s v="-"/>
    <s v="-"/>
    <s v="-"/>
    <n v="0"/>
    <s v="Veľké projekty"/>
    <s v="ŽSR"/>
    <x v="2"/>
    <x v="3"/>
    <n v="0"/>
    <x v="6"/>
    <x v="0"/>
    <n v="2480000"/>
    <s v="-"/>
    <s v="áno"/>
    <s v="nezačatá IA"/>
    <m/>
    <m/>
    <m/>
    <m/>
    <m/>
  </r>
  <r>
    <s v="A16113:Výstavba"/>
    <s v="MD SR"/>
    <n v="0"/>
    <s v="Doprava - železničná infraštruktúra"/>
    <x v="125"/>
    <n v="0"/>
    <x v="125"/>
    <s v="-"/>
    <s v="-"/>
    <s v="-"/>
    <n v="0"/>
    <s v="Veľké projekty"/>
    <s v="ŽSR"/>
    <x v="0"/>
    <x v="3"/>
    <n v="0"/>
    <x v="7"/>
    <x v="0"/>
    <n v="11160000"/>
    <s v="-"/>
    <s v="áno"/>
    <s v="nezačatá IA"/>
    <m/>
    <m/>
    <m/>
    <m/>
    <m/>
  </r>
  <r>
    <s v="A16113:Výstavba"/>
    <s v="MD SR"/>
    <n v="0"/>
    <s v="Doprava - železničná infraštruktúra"/>
    <x v="125"/>
    <n v="0"/>
    <x v="125"/>
    <s v="-"/>
    <s v="-"/>
    <s v="-"/>
    <n v="0"/>
    <s v="Malé projekty"/>
    <s v="ŽSR"/>
    <x v="0"/>
    <x v="3"/>
    <n v="0"/>
    <x v="0"/>
    <x v="0"/>
    <n v="11160000"/>
    <s v="-"/>
    <s v="áno"/>
    <s v="nezačatá IA"/>
    <m/>
    <m/>
    <m/>
    <m/>
    <m/>
  </r>
  <r>
    <s v="A16114:Výstavba"/>
    <s v="MD SR"/>
    <n v="0"/>
    <s v="Doprava - železničná infraštruktúra"/>
    <x v="126"/>
    <n v="0"/>
    <x v="126"/>
    <s v="-"/>
    <s v="-"/>
    <s v="-"/>
    <s v="n/a"/>
    <s v="Budovy"/>
    <s v="ŽSR"/>
    <x v="0"/>
    <x v="0"/>
    <n v="0"/>
    <x v="0"/>
    <x v="0"/>
    <n v="130000"/>
    <s v="-"/>
    <s v="nie"/>
    <s v="nezačatá IA"/>
    <m/>
    <m/>
    <m/>
    <m/>
    <m/>
  </r>
  <r>
    <s v="A16115:Výstavba"/>
    <s v="MD SR"/>
    <n v="0"/>
    <s v="Doprava - železničná infraštruktúra"/>
    <x v="127"/>
    <n v="0"/>
    <x v="127"/>
    <s v="126A"/>
    <s v="-"/>
    <s v="-"/>
    <n v="0"/>
    <s v="Budovy"/>
    <s v="ŽSR"/>
    <x v="0"/>
    <x v="0"/>
    <n v="0"/>
    <x v="0"/>
    <x v="0"/>
    <n v="3874000"/>
    <s v="-"/>
    <s v="nie"/>
    <s v="Stavebné povolenie (SP)"/>
    <m/>
    <m/>
    <m/>
    <n v="2029"/>
    <m/>
  </r>
  <r>
    <s v="A16116:Výstavba"/>
    <s v="MD SR"/>
    <n v="0"/>
    <s v="Doprava - železničná infraštruktúra"/>
    <x v="128"/>
    <n v="0"/>
    <x v="128"/>
    <s v="-"/>
    <s v="-"/>
    <s v="-"/>
    <s v="n/a"/>
    <s v="Malé projekty"/>
    <s v="ŽSR"/>
    <x v="0"/>
    <x v="0"/>
    <n v="0"/>
    <x v="6"/>
    <x v="0"/>
    <n v="1500000"/>
    <s v="-"/>
    <s v="nie"/>
    <s v="nezačatá IA"/>
    <m/>
    <m/>
    <m/>
    <m/>
    <m/>
  </r>
  <r>
    <s v="A16117:Výstavba"/>
    <s v="MD SR"/>
    <n v="0"/>
    <s v="Doprava - železničná infraštruktúra"/>
    <x v="129"/>
    <n v="0"/>
    <x v="129"/>
    <s v="-"/>
    <s v="-"/>
    <s v="-"/>
    <s v="n/a"/>
    <s v="Budovy"/>
    <s v="ŽSR"/>
    <x v="0"/>
    <x v="0"/>
    <n v="0"/>
    <x v="0"/>
    <x v="0"/>
    <n v="960000"/>
    <s v="-"/>
    <s v="nie"/>
    <s v="nezačatá IA"/>
    <m/>
    <m/>
    <m/>
    <m/>
    <m/>
  </r>
  <r>
    <s v="A16118:Výstavba"/>
    <s v="MD SR"/>
    <n v="0"/>
    <s v="Doprava - železničná infraštruktúra"/>
    <x v="130"/>
    <n v="0"/>
    <x v="130"/>
    <s v="127A"/>
    <s v="-"/>
    <s v="-"/>
    <n v="0"/>
    <s v="Malé projekty"/>
    <s v="ŽSR"/>
    <x v="0"/>
    <x v="0"/>
    <n v="0"/>
    <x v="5"/>
    <x v="0"/>
    <n v="3944735.06"/>
    <s v="-"/>
    <s v="áno"/>
    <s v="Pozastavená príprava"/>
    <m/>
    <m/>
    <m/>
    <m/>
    <m/>
  </r>
  <r>
    <s v="A16118:Príprava bez MPV"/>
    <s v="MD SR"/>
    <n v="0"/>
    <s v="Doprava - železničná infraštruktúra"/>
    <x v="130"/>
    <n v="0"/>
    <x v="130"/>
    <s v="127A"/>
    <s v="-"/>
    <s v="-"/>
    <n v="0"/>
    <s v="Malé projekty"/>
    <s v="ŽSR"/>
    <x v="2"/>
    <x v="0"/>
    <n v="0"/>
    <x v="3"/>
    <x v="2"/>
    <n v="100732.44"/>
    <s v="-"/>
    <s v="áno"/>
    <s v="Pozastavená príprava"/>
    <m/>
    <m/>
    <m/>
    <m/>
    <m/>
  </r>
  <r>
    <s v="A16118:Výstavba"/>
    <s v="MD SR"/>
    <n v="0"/>
    <s v="Doprava - železničná infraštruktúra"/>
    <x v="130"/>
    <n v="0"/>
    <x v="130"/>
    <s v="127A"/>
    <s v="-"/>
    <s v="-"/>
    <n v="0"/>
    <s v="Malé projekty"/>
    <s v="ŽSR"/>
    <x v="0"/>
    <x v="0"/>
    <n v="0"/>
    <x v="3"/>
    <x v="2"/>
    <n v="75063.839999999997"/>
    <s v="-"/>
    <s v="áno"/>
    <s v="Pozastavená príprava"/>
    <m/>
    <m/>
    <m/>
    <m/>
    <m/>
  </r>
  <r>
    <s v="A16119:Výstavba"/>
    <s v="MD SR"/>
    <n v="0"/>
    <s v="Doprava - železničná infraštruktúra"/>
    <x v="131"/>
    <n v="0"/>
    <x v="131"/>
    <s v="-"/>
    <s v="-"/>
    <s v="-"/>
    <s v="n/a"/>
    <s v="Budovy"/>
    <s v="ŽSR"/>
    <x v="0"/>
    <x v="0"/>
    <n v="0"/>
    <x v="8"/>
    <x v="0"/>
    <n v="251000"/>
    <s v="-"/>
    <s v="nie"/>
    <s v="nezačatá IA"/>
    <m/>
    <m/>
    <m/>
    <m/>
    <m/>
  </r>
  <r>
    <s v="A16122:Výstavba"/>
    <s v="MD SR"/>
    <n v="0"/>
    <s v="Doprava - železničná infraštruktúra"/>
    <x v="132"/>
    <n v="0"/>
    <x v="132"/>
    <s v="-"/>
    <s v="-"/>
    <s v="-"/>
    <n v="0"/>
    <s v="Malé projekty"/>
    <s v="ŽSR"/>
    <x v="0"/>
    <x v="3"/>
    <n v="0"/>
    <x v="0"/>
    <x v="0"/>
    <n v="220000"/>
    <s v="-"/>
    <s v="nie"/>
    <s v="PD pre SP v rozsahu pre realizáciu stavby (DSPRS), príprava VO"/>
    <m/>
    <m/>
    <m/>
    <m/>
    <m/>
  </r>
  <r>
    <s v="A16123:Výstavba"/>
    <s v="MD SR"/>
    <n v="0"/>
    <s v="Doprava - železničná infraštruktúra"/>
    <x v="133"/>
    <n v="0"/>
    <x v="133"/>
    <s v="119C"/>
    <s v="-"/>
    <s v="-"/>
    <n v="0"/>
    <s v="Budovy"/>
    <s v="ŽSR"/>
    <x v="0"/>
    <x v="0"/>
    <n v="0"/>
    <x v="1"/>
    <x v="2"/>
    <n v="776746.87"/>
    <s v="-"/>
    <s v="nie"/>
    <s v="ukončené"/>
    <m/>
    <m/>
    <m/>
    <m/>
    <m/>
  </r>
  <r>
    <s v="A16123:Príprava bez MPV"/>
    <s v="MD SR"/>
    <n v="0"/>
    <s v="Doprava - železničná infraštruktúra"/>
    <x v="133"/>
    <n v="0"/>
    <x v="133"/>
    <s v="119C"/>
    <s v="-"/>
    <s v="-"/>
    <n v="0"/>
    <s v="Budovy"/>
    <s v="ŽSR"/>
    <x v="2"/>
    <x v="0"/>
    <n v="0"/>
    <x v="3"/>
    <x v="2"/>
    <n v="59975.41"/>
    <s v="-"/>
    <s v="nie"/>
    <s v="ukončené"/>
    <m/>
    <m/>
    <m/>
    <m/>
    <m/>
  </r>
  <r>
    <s v="A16196:"/>
    <s v="MD SR"/>
    <n v="0"/>
    <s v="Doprava - železničná infraštruktúra"/>
    <x v="134"/>
    <n v="0"/>
    <x v="134"/>
    <s v="-"/>
    <s v="-"/>
    <s v="-"/>
    <s v="n/a"/>
    <s v="Malé projekty"/>
    <s v="ŽSR"/>
    <x v="3"/>
    <x v="2"/>
    <s v="-"/>
    <x v="4"/>
    <x v="26"/>
    <n v="630628.81000000006"/>
    <s v="podpora obrany"/>
    <s v="nie"/>
    <s v="nezačatá IA"/>
    <m/>
    <m/>
    <m/>
    <m/>
    <m/>
  </r>
  <r>
    <s v="A16197:"/>
    <s v="MD SR"/>
    <n v="0"/>
    <s v="Doprava - železničná infraštruktúra"/>
    <x v="135"/>
    <n v="0"/>
    <x v="135"/>
    <s v="-"/>
    <s v="-"/>
    <s v="-"/>
    <s v="n/a"/>
    <s v="Malé projekty"/>
    <s v="ŽSR"/>
    <x v="3"/>
    <x v="2"/>
    <s v="-"/>
    <x v="4"/>
    <x v="26"/>
    <n v="850638.7"/>
    <s v="podpora obrany"/>
    <s v="nie"/>
    <s v="Príprava podkladov VO na zhotoviteľa stavby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0"/>
    <n v="4.95"/>
    <x v="1"/>
    <x v="3"/>
    <n v="159.80000000000001"/>
    <s v="OPII"/>
    <s v="áno"/>
    <s v="ukončené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0"/>
    <n v="4.95"/>
    <x v="1"/>
    <x v="4"/>
    <n v="28.2"/>
    <s v="OPII"/>
    <s v="áno"/>
    <s v="ukončené"/>
    <m/>
    <m/>
    <m/>
    <m/>
    <m/>
  </r>
  <r>
    <s v="A16198:Príprava bez MPV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2"/>
    <x v="3"/>
    <n v="4.95"/>
    <x v="1"/>
    <x v="2"/>
    <n v="1262"/>
    <s v="-"/>
    <s v="áno"/>
    <s v="ukončené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3"/>
    <n v="4.95"/>
    <x v="1"/>
    <x v="1"/>
    <n v="174842.41"/>
    <s v="-"/>
    <s v="áno"/>
    <s v="ukončené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0"/>
    <n v="4.95"/>
    <x v="1"/>
    <x v="2"/>
    <n v="1673543.61"/>
    <s v="-"/>
    <s v="áno"/>
    <s v="ukončené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0"/>
    <n v="4.95"/>
    <x v="2"/>
    <x v="1"/>
    <n v="102838.44"/>
    <s v="-"/>
    <s v="áno"/>
    <s v="ukončené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0"/>
    <n v="4.95"/>
    <x v="3"/>
    <x v="2"/>
    <n v="1857010.3"/>
    <s v="-"/>
    <s v="áno"/>
    <s v="ukončené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0"/>
    <n v="4.95"/>
    <x v="3"/>
    <x v="3"/>
    <n v="5268670.26"/>
    <s v="OPII"/>
    <s v="áno"/>
    <s v="ukončené"/>
    <m/>
    <m/>
    <m/>
    <m/>
    <m/>
  </r>
  <r>
    <s v="A16198:Výstavba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0"/>
    <x v="0"/>
    <n v="4.95"/>
    <x v="3"/>
    <x v="4"/>
    <n v="929765.32"/>
    <s v="OPII"/>
    <s v="áno"/>
    <s v="ukončené"/>
    <m/>
    <m/>
    <m/>
    <m/>
    <m/>
  </r>
  <r>
    <s v="A16198:MPV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1"/>
    <x v="0"/>
    <n v="4.95"/>
    <x v="3"/>
    <x v="2"/>
    <n v="18333.310000000001"/>
    <s v="-"/>
    <s v="áno"/>
    <s v="ukončené"/>
    <m/>
    <m/>
    <m/>
    <m/>
    <m/>
  </r>
  <r>
    <s v="A16198:Príprava bez MPV"/>
    <s v="MD SR"/>
    <n v="0"/>
    <s v="Doprava - železničná infraštruktúra"/>
    <x v="136"/>
    <s v="časť D116a1"/>
    <x v="136"/>
    <s v="116a"/>
    <n v="40"/>
    <s v="1b"/>
    <s v="1,4 (pre TT-Kúty)"/>
    <s v="Malé projekty"/>
    <s v="ŽSR"/>
    <x v="2"/>
    <x v="0"/>
    <n v="4.95"/>
    <x v="3"/>
    <x v="2"/>
    <n v="341498.43"/>
    <s v="-"/>
    <s v="áno"/>
    <s v="ukončené"/>
    <m/>
    <m/>
    <m/>
    <m/>
    <m/>
  </r>
  <r>
    <s v="A16199:Výstavba"/>
    <s v="MD SR"/>
    <n v="0"/>
    <s v="Doprava - železničná infraštruktúra"/>
    <x v="137"/>
    <s v="Kategória 2a"/>
    <x v="137"/>
    <s v="116a"/>
    <s v="-"/>
    <s v="1b"/>
    <n v="0"/>
    <s v="Malé projekty"/>
    <s v="ŽSR"/>
    <x v="0"/>
    <x v="3"/>
    <n v="4.95"/>
    <x v="4"/>
    <x v="22"/>
    <n v="1888285.15"/>
    <s v="-"/>
    <s v="áno"/>
    <s v="Príprava podkladov VO na zhotoviteľa stavby"/>
    <m/>
    <m/>
    <m/>
    <m/>
    <m/>
  </r>
  <r>
    <s v="A16199:Výstavba"/>
    <s v="MD SR"/>
    <n v="0"/>
    <s v="Doprava - železničná infraštruktúra"/>
    <x v="137"/>
    <s v="Kategória 2a"/>
    <x v="137"/>
    <s v="116a"/>
    <s v="-"/>
    <s v="1b"/>
    <n v="0"/>
    <s v="Malé projekty"/>
    <s v="ŽSR"/>
    <x v="0"/>
    <x v="3"/>
    <n v="4.95"/>
    <x v="5"/>
    <x v="22"/>
    <n v="7800000"/>
    <s v="-"/>
    <s v="áno"/>
    <s v="Príprava podkladov VO na zhotoviteľa stavby"/>
    <m/>
    <m/>
    <m/>
    <m/>
    <m/>
  </r>
  <r>
    <s v="A16199:Príprava bez MPV"/>
    <s v="MD SR"/>
    <n v="0"/>
    <s v="Doprava - železničná infraštruktúra"/>
    <x v="137"/>
    <s v="Kategória 2a"/>
    <x v="137"/>
    <s v="116a"/>
    <s v="-"/>
    <s v="1b"/>
    <n v="0"/>
    <s v="Malé projekty"/>
    <s v="ŽSR"/>
    <x v="2"/>
    <x v="0"/>
    <n v="4.95"/>
    <x v="3"/>
    <x v="2"/>
    <n v="223212.48"/>
    <s v="-"/>
    <s v="áno"/>
    <s v="Príprava podkladov VO na zhotoviteľa stavby"/>
    <m/>
    <m/>
    <m/>
    <m/>
    <m/>
  </r>
  <r>
    <s v="A16200:MPV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1"/>
    <x v="0"/>
    <n v="7.5730000000000004"/>
    <x v="1"/>
    <x v="2"/>
    <n v="70573.070000000007"/>
    <s v="-"/>
    <s v="áno"/>
    <s v="ukončené"/>
    <m/>
    <m/>
    <m/>
    <m/>
    <m/>
  </r>
  <r>
    <s v="A16200:Výstavba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0"/>
    <x v="3"/>
    <n v="7.5730000000000004"/>
    <x v="1"/>
    <x v="2"/>
    <n v="1946803.18"/>
    <s v="-"/>
    <s v="áno"/>
    <s v="ukončené"/>
    <m/>
    <m/>
    <m/>
    <m/>
    <m/>
  </r>
  <r>
    <s v="A16200:MPV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1"/>
    <x v="3"/>
    <n v="7.5730000000000004"/>
    <x v="1"/>
    <x v="2"/>
    <n v="3474.93"/>
    <s v="-"/>
    <s v="áno"/>
    <s v="ukončené"/>
    <m/>
    <m/>
    <m/>
    <m/>
    <m/>
  </r>
  <r>
    <s v="A16200:Výstavba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0"/>
    <x v="3"/>
    <n v="7.5730000000000004"/>
    <x v="2"/>
    <x v="22"/>
    <n v="7046500.3200000003"/>
    <s v="-"/>
    <s v="áno"/>
    <s v="ukončené"/>
    <m/>
    <m/>
    <m/>
    <m/>
    <m/>
  </r>
  <r>
    <s v="A16200:Výstavba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0"/>
    <x v="0"/>
    <n v="7.5730000000000004"/>
    <x v="2"/>
    <x v="21"/>
    <n v="1508033.1"/>
    <s v="-"/>
    <s v="áno"/>
    <s v="ukončené"/>
    <m/>
    <m/>
    <m/>
    <m/>
    <m/>
  </r>
  <r>
    <s v="A16200:Príprava bez MPV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4"/>
    <x v="0"/>
    <n v="7.5730000000000004"/>
    <x v="4"/>
    <x v="16"/>
    <n v="535969.59"/>
    <s v="-"/>
    <s v="áno"/>
    <s v="ukončené"/>
    <m/>
    <m/>
    <m/>
    <s v="poníženie z KT 2025"/>
    <s v="ŠR (NN) RRF"/>
  </r>
  <r>
    <s v="A16200:MPV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1"/>
    <x v="0"/>
    <n v="7.5730000000000004"/>
    <x v="3"/>
    <x v="2"/>
    <n v="16681.46"/>
    <s v="-"/>
    <s v="áno"/>
    <s v="ukončené"/>
    <m/>
    <m/>
    <m/>
    <m/>
    <m/>
  </r>
  <r>
    <s v="A16200:Príprava bez MPV"/>
    <s v="MD SR"/>
    <n v="0"/>
    <s v="Doprava - železničná infraštruktúra"/>
    <x v="138"/>
    <s v="časť D116a1"/>
    <x v="138"/>
    <s v="116a"/>
    <n v="40"/>
    <s v="1b"/>
    <s v="1,4 (pre TT-Kúty)"/>
    <s v="Malé projekty"/>
    <s v="ŽSR"/>
    <x v="2"/>
    <x v="0"/>
    <n v="7.5730000000000004"/>
    <x v="3"/>
    <x v="2"/>
    <n v="387000"/>
    <s v="-"/>
    <s v="áno"/>
    <s v="ukončené"/>
    <m/>
    <m/>
    <m/>
    <m/>
    <m/>
  </r>
  <r>
    <s v="A16201:Výstavba"/>
    <s v="MD SR"/>
    <n v="0"/>
    <s v="Doprava - železničná infraštruktúra"/>
    <x v="139"/>
    <n v="0"/>
    <x v="139"/>
    <s v="-"/>
    <s v="-"/>
    <s v="-"/>
    <n v="0"/>
    <s v="Malé projekty"/>
    <s v="ŽSR"/>
    <x v="0"/>
    <x v="3"/>
    <n v="0"/>
    <x v="4"/>
    <x v="16"/>
    <n v="5365000"/>
    <s v="-"/>
    <s v="áno"/>
    <s v="Príprava podkladov VO na zhotoviteľa stavby"/>
    <m/>
    <m/>
    <n v="1"/>
    <s v="poníženie z KT 2025"/>
    <s v="ŠR"/>
  </r>
  <r>
    <s v="A16202:Príprava bez MPV"/>
    <s v="MD SR"/>
    <n v="0"/>
    <s v="Doprava - železničná infraštruktúra"/>
    <x v="140"/>
    <n v="0"/>
    <x v="140"/>
    <s v="128A"/>
    <s v="-"/>
    <s v="-"/>
    <n v="0"/>
    <s v="Malé projekty"/>
    <s v="ŽSR"/>
    <x v="2"/>
    <x v="3"/>
    <n v="0"/>
    <x v="6"/>
    <x v="0"/>
    <n v="330100"/>
    <s v="-"/>
    <s v="áno"/>
    <s v="nezačatá IA"/>
    <m/>
    <m/>
    <m/>
    <m/>
    <m/>
  </r>
  <r>
    <s v="A16202:Výstavba"/>
    <s v="MD SR"/>
    <n v="0"/>
    <s v="Doprava - železničná infraštruktúra"/>
    <x v="140"/>
    <n v="0"/>
    <x v="140"/>
    <s v="128A"/>
    <s v="-"/>
    <s v="-"/>
    <n v="0"/>
    <s v="Malé projekty"/>
    <s v="ŽSR"/>
    <x v="0"/>
    <x v="3"/>
    <n v="0"/>
    <x v="7"/>
    <x v="0"/>
    <n v="2970900"/>
    <s v="-"/>
    <s v="áno"/>
    <s v="nezačatá IA"/>
    <m/>
    <m/>
    <m/>
    <m/>
    <m/>
  </r>
  <r>
    <s v="A16203:Príprava bez MPV"/>
    <s v="MD SR"/>
    <n v="0"/>
    <s v="Doprava - železničná infraštruktúra"/>
    <x v="141"/>
    <n v="0"/>
    <x v="141"/>
    <s v="117A"/>
    <s v="-"/>
    <s v="-"/>
    <n v="0"/>
    <s v="Malé projekty"/>
    <s v="ŽSR"/>
    <x v="2"/>
    <x v="0"/>
    <n v="0"/>
    <x v="0"/>
    <x v="0"/>
    <n v="408000"/>
    <s v="-"/>
    <s v="áno"/>
    <s v="Štúdia realizovateľnosti (ŠtRe)"/>
    <m/>
    <m/>
    <m/>
    <m/>
    <m/>
  </r>
  <r>
    <s v="A16203:Výstavba"/>
    <s v="MD SR"/>
    <n v="0"/>
    <s v="Doprava - železničná infraštruktúra"/>
    <x v="141"/>
    <n v="0"/>
    <x v="141"/>
    <s v="117A"/>
    <s v="-"/>
    <s v="-"/>
    <n v="0"/>
    <s v="Malé projekty"/>
    <s v="ŽSR"/>
    <x v="0"/>
    <x v="3"/>
    <n v="0"/>
    <x v="8"/>
    <x v="0"/>
    <n v="3672000"/>
    <s v="-"/>
    <s v="áno"/>
    <s v="Štúdia realizovateľnosti (ŠtRe)"/>
    <m/>
    <m/>
    <m/>
    <m/>
    <m/>
  </r>
  <r>
    <s v="A16204.1:Príprava bez MPV"/>
    <s v="MD SR"/>
    <n v="0"/>
    <s v="Doprava - železničná infraštruktúra"/>
    <x v="142"/>
    <s v="Uzol BA (Východ)"/>
    <x v="142"/>
    <s v="BAV"/>
    <s v="-"/>
    <s v="1b"/>
    <s v="8,2 pre BAV fáza 1"/>
    <s v="Malé projekty"/>
    <s v="ŽSR"/>
    <x v="2"/>
    <x v="0"/>
    <n v="6.1660000000000004"/>
    <x v="1"/>
    <x v="21"/>
    <n v="22720"/>
    <s v="-"/>
    <s v="áno"/>
    <s v="v realizácii"/>
    <m/>
    <m/>
    <m/>
    <m/>
    <m/>
  </r>
  <r>
    <s v="A16204.1:Príprava bez MPV"/>
    <s v="MD SR"/>
    <n v="0"/>
    <s v="Doprava - železničná infraštruktúra"/>
    <x v="142"/>
    <s v="Uzol BA (Východ)"/>
    <x v="142"/>
    <s v="BAV"/>
    <s v="-"/>
    <s v="1b"/>
    <s v="8,2 pre BAV fáza 1"/>
    <s v="Malé projekty"/>
    <s v="ŽSR"/>
    <x v="2"/>
    <x v="2"/>
    <s v="-"/>
    <x v="1"/>
    <x v="2"/>
    <n v="5680"/>
    <s v="-"/>
    <s v="áno"/>
    <s v="v realizácii"/>
    <m/>
    <m/>
    <m/>
    <m/>
    <m/>
  </r>
  <r>
    <s v="A16204.1:Výstavba"/>
    <s v="MD SR"/>
    <n v="0"/>
    <s v="Doprava - železničná infraštruktúra"/>
    <x v="142"/>
    <s v="Uzol BA (Východ)"/>
    <x v="142"/>
    <s v="BAV"/>
    <s v="-"/>
    <s v="1b"/>
    <s v="8,2 pre BAV fáza 1"/>
    <s v="Malé projekty"/>
    <s v="ŽSR"/>
    <x v="0"/>
    <x v="3"/>
    <n v="6.1660000000000004"/>
    <x v="4"/>
    <x v="22"/>
    <n v="20138087.23"/>
    <s v="-"/>
    <s v="áno"/>
    <s v="v realizácii"/>
    <m/>
    <m/>
    <m/>
    <m/>
    <m/>
  </r>
  <r>
    <s v="A16204.1:Výstavba"/>
    <s v="MD SR"/>
    <n v="0"/>
    <s v="Doprava - železničná infraštruktúra"/>
    <x v="142"/>
    <s v="Uzol BA (Východ)"/>
    <x v="142"/>
    <s v="BAV"/>
    <s v="-"/>
    <s v="1b"/>
    <s v="8,2 pre BAV fáza 1"/>
    <s v="Malé projekty"/>
    <s v="ŽSR"/>
    <x v="0"/>
    <x v="3"/>
    <n v="6.1660000000000004"/>
    <x v="5"/>
    <x v="22"/>
    <n v="10716985.75"/>
    <s v="-"/>
    <s v="áno"/>
    <s v="v realizácii"/>
    <m/>
    <m/>
    <m/>
    <m/>
    <m/>
  </r>
  <r>
    <s v="A16204.1:Príprava bez MPV"/>
    <s v="MD SR"/>
    <n v="0"/>
    <s v="Doprava - železničná infraštruktúra"/>
    <x v="142"/>
    <s v="Uzol BA (Východ)"/>
    <x v="142"/>
    <s v="BAV"/>
    <s v="-"/>
    <s v="1b"/>
    <s v="8,2 pre BAV fáza 1"/>
    <s v="Malé projekty"/>
    <s v="ŽSR"/>
    <x v="2"/>
    <x v="0"/>
    <n v="6.1660000000000004"/>
    <x v="3"/>
    <x v="2"/>
    <n v="177209.8"/>
    <s v="-"/>
    <s v="áno"/>
    <s v="v realizácii"/>
    <m/>
    <m/>
    <m/>
    <m/>
    <m/>
  </r>
  <r>
    <s v="A16204.2:Príprava bez MPV"/>
    <s v="MD SR"/>
    <n v="0"/>
    <s v="Doprava - železničná infraštruktúra"/>
    <x v="143"/>
    <s v="Uzol BA (Juh)"/>
    <x v="143"/>
    <s v="BAJ"/>
    <s v="-"/>
    <s v="1b"/>
    <s v="1,2 pre BAJ"/>
    <s v="Malé projekty"/>
    <s v="ŽSR"/>
    <x v="2"/>
    <x v="3"/>
    <n v="6.423"/>
    <x v="7"/>
    <x v="5"/>
    <n v="300400"/>
    <s v="-"/>
    <s v="áno"/>
    <s v="nezačatá IA"/>
    <m/>
    <m/>
    <n v="2"/>
    <s v="PHZ - 16,3 mil"/>
    <m/>
  </r>
  <r>
    <s v="A16204.2:Výstavba"/>
    <s v="MD SR"/>
    <n v="0"/>
    <s v="Doprava - železničná infraštruktúra"/>
    <x v="143"/>
    <s v="Uzol BA (Juh)"/>
    <x v="143"/>
    <s v="BAJ"/>
    <s v="-"/>
    <s v="1b"/>
    <s v="1,2 pre BAJ"/>
    <s v="Malé projekty"/>
    <s v="ŽSR"/>
    <x v="0"/>
    <x v="3"/>
    <n v="6.423"/>
    <x v="0"/>
    <x v="5"/>
    <n v="9000000"/>
    <s v="-"/>
    <s v="áno"/>
    <s v="nezačatá IA"/>
    <m/>
    <m/>
    <m/>
    <m/>
    <m/>
  </r>
  <r>
    <s v="A16204.2:Výstavba"/>
    <s v="MD SR"/>
    <n v="0"/>
    <s v="Doprava - železničná infraštruktúra"/>
    <x v="143"/>
    <s v="Uzol BA (Juh)"/>
    <x v="143"/>
    <s v="BAJ"/>
    <s v="-"/>
    <s v="1b"/>
    <s v="1,2 pre BAJ"/>
    <s v="Malé projekty"/>
    <s v="ŽSR"/>
    <x v="0"/>
    <x v="3"/>
    <n v="6.423"/>
    <x v="0"/>
    <x v="5"/>
    <n v="6000000"/>
    <s v="-"/>
    <s v="áno"/>
    <s v="nezačatá IA"/>
    <m/>
    <m/>
    <m/>
    <m/>
    <m/>
  </r>
  <r>
    <s v="A16205:Príprava bez MPV"/>
    <s v="MD SR"/>
    <n v="0"/>
    <s v="Doprava - železničná infraštruktúra"/>
    <x v="144"/>
    <n v="0"/>
    <x v="144"/>
    <s v="-"/>
    <s v="-"/>
    <s v="-"/>
    <n v="0"/>
    <s v="Malé projekty"/>
    <s v="ŽSR"/>
    <x v="2"/>
    <x v="3"/>
    <n v="0"/>
    <x v="6"/>
    <x v="0"/>
    <n v="400000"/>
    <s v="-"/>
    <s v="áno"/>
    <s v="nezačatá IA"/>
    <m/>
    <m/>
    <m/>
    <m/>
    <m/>
  </r>
  <r>
    <s v="A16205:Výstavba"/>
    <s v="MD SR"/>
    <n v="0"/>
    <s v="Doprava - železničná infraštruktúra"/>
    <x v="144"/>
    <n v="0"/>
    <x v="144"/>
    <s v="-"/>
    <s v="-"/>
    <s v="-"/>
    <n v="0"/>
    <s v="Malé projekty"/>
    <s v="ŽSR"/>
    <x v="0"/>
    <x v="3"/>
    <n v="0"/>
    <x v="7"/>
    <x v="0"/>
    <n v="3600000"/>
    <s v="-"/>
    <s v="áno"/>
    <s v="nezačatá IA"/>
    <m/>
    <m/>
    <m/>
    <m/>
    <m/>
  </r>
  <r>
    <m/>
    <m/>
    <m/>
    <m/>
    <x v="145"/>
    <n v="0"/>
    <x v="145"/>
    <m/>
    <m/>
    <m/>
    <m/>
    <m/>
    <s v="ŽSR"/>
    <x v="2"/>
    <x v="1"/>
    <m/>
    <x v="5"/>
    <x v="0"/>
    <n v="73500"/>
    <m/>
    <m/>
    <s v="nezačatá IA"/>
    <m/>
    <m/>
    <m/>
    <m/>
    <m/>
  </r>
  <r>
    <s v="A16206 :Príprava bez MPV"/>
    <s v="MD SR"/>
    <n v="0"/>
    <s v="Doprava - železničná infraštruktúra"/>
    <x v="145"/>
    <n v="0"/>
    <x v="145"/>
    <s v="-"/>
    <s v="-"/>
    <s v="-"/>
    <n v="0"/>
    <s v="Malé projekty"/>
    <s v="ŽSR"/>
    <x v="0"/>
    <x v="3"/>
    <n v="0"/>
    <x v="5"/>
    <x v="0"/>
    <n v="1824000"/>
    <s v="-"/>
    <s v="áno"/>
    <s v="nezačatá IA"/>
    <m/>
    <m/>
    <m/>
    <m/>
    <m/>
  </r>
  <r>
    <s v="A16206 :Výstavba"/>
    <s v="MD SR"/>
    <n v="0"/>
    <s v="Doprava - železničná infraštruktúra"/>
    <x v="145"/>
    <n v="0"/>
    <x v="145"/>
    <s v="-"/>
    <s v="-"/>
    <s v="-"/>
    <n v="0"/>
    <s v="Malé projekty"/>
    <s v="ŽSR"/>
    <x v="0"/>
    <x v="3"/>
    <n v="0"/>
    <x v="0"/>
    <x v="0"/>
    <n v="661500"/>
    <s v="-"/>
    <s v="áno"/>
    <s v="nezačatá IA"/>
    <m/>
    <m/>
    <m/>
    <m/>
    <m/>
  </r>
  <r>
    <s v="A16209:Príprava bez MPV"/>
    <s v="MD SR"/>
    <n v="0"/>
    <s v="Doprava - železničná infraštruktúra"/>
    <x v="146"/>
    <n v="0"/>
    <x v="146"/>
    <s v="105A"/>
    <s v="-"/>
    <s v="-"/>
    <n v="0"/>
    <s v="Malé projekty"/>
    <s v="ŽSR"/>
    <x v="2"/>
    <x v="3"/>
    <n v="0"/>
    <x v="0"/>
    <x v="0"/>
    <n v="36300"/>
    <s v="-"/>
    <s v="áno"/>
    <s v="nezačatá IA"/>
    <m/>
    <m/>
    <m/>
    <m/>
    <m/>
  </r>
  <r>
    <s v="A16209:Výstavba"/>
    <s v="MD SR"/>
    <n v="0"/>
    <s v="Doprava - železničná infraštruktúra"/>
    <x v="146"/>
    <n v="0"/>
    <x v="146"/>
    <s v="105A"/>
    <s v="-"/>
    <s v="-"/>
    <n v="0"/>
    <s v="Malé projekty"/>
    <s v="ŽSR"/>
    <x v="0"/>
    <x v="0"/>
    <n v="0"/>
    <x v="8"/>
    <x v="0"/>
    <n v="326700"/>
    <s v="-"/>
    <s v="áno"/>
    <s v="nezačatá IA"/>
    <m/>
    <m/>
    <m/>
    <m/>
    <m/>
  </r>
  <r>
    <s v="A16210:Príprava bez MPV"/>
    <s v="MD SR"/>
    <n v="0"/>
    <s v="Doprava - železničná infraštruktúra"/>
    <x v="147"/>
    <n v="0"/>
    <x v="147"/>
    <s v="106D"/>
    <s v="-"/>
    <s v="-"/>
    <n v="0"/>
    <s v="Budovy"/>
    <s v="ŽSR"/>
    <x v="2"/>
    <x v="0"/>
    <n v="0"/>
    <x v="4"/>
    <x v="0"/>
    <n v="80500"/>
    <s v="-"/>
    <s v="nie"/>
    <s v="PD pre SP v rozsahu pre realizáciu stavby (DSPRS)"/>
    <m/>
    <m/>
    <m/>
    <m/>
    <m/>
  </r>
  <r>
    <s v="A16210:Výstavba"/>
    <s v="MD SR"/>
    <n v="0"/>
    <s v="Doprava - železničná infraštruktúra"/>
    <x v="147"/>
    <n v="0"/>
    <x v="147"/>
    <s v="106D"/>
    <s v="-"/>
    <s v="-"/>
    <n v="0"/>
    <s v="Budovy"/>
    <s v="ŽSR"/>
    <x v="0"/>
    <x v="0"/>
    <n v="0"/>
    <x v="6"/>
    <x v="0"/>
    <n v="2261500"/>
    <s v="-"/>
    <s v="nie"/>
    <s v="PD pre SP v rozsahu pre realizáciu stavby (DSPRS)"/>
    <m/>
    <m/>
    <m/>
    <m/>
    <m/>
  </r>
  <r>
    <m/>
    <m/>
    <m/>
    <m/>
    <x v="147"/>
    <m/>
    <x v="147"/>
    <m/>
    <m/>
    <m/>
    <m/>
    <m/>
    <s v="ŽSR"/>
    <x v="0"/>
    <x v="1"/>
    <m/>
    <x v="6"/>
    <x v="0"/>
    <n v="2000000"/>
    <m/>
    <m/>
    <s v="PD pre SP v rozsahu pre realizáciu stavby (DSPRS)"/>
    <m/>
    <m/>
    <m/>
    <m/>
    <m/>
  </r>
  <r>
    <m/>
    <m/>
    <m/>
    <m/>
    <x v="147"/>
    <m/>
    <x v="147"/>
    <m/>
    <m/>
    <m/>
    <n v="0"/>
    <s v="Budovy"/>
    <s v="ŽSR"/>
    <x v="0"/>
    <x v="1"/>
    <m/>
    <x v="7"/>
    <x v="0"/>
    <n v="1000000"/>
    <m/>
    <m/>
    <s v="PD pre SP v rozsahu pre realizáciu stavby (DSPRS)"/>
    <m/>
    <m/>
    <m/>
    <s v="2027 - 2 mil. 2028 - 1 mil."/>
    <m/>
  </r>
  <r>
    <s v="A16210:Príprava bez MPV"/>
    <s v="MD SR"/>
    <n v="0"/>
    <s v="Doprava - železničná infraštruktúra"/>
    <x v="147"/>
    <n v="0"/>
    <x v="147"/>
    <s v="106D"/>
    <s v="-"/>
    <s v="-"/>
    <n v="0"/>
    <s v="Budovy"/>
    <s v="ŽSR"/>
    <x v="2"/>
    <x v="0"/>
    <n v="0"/>
    <x v="5"/>
    <x v="0"/>
    <n v="11000"/>
    <s v="-"/>
    <s v="nie"/>
    <s v="PD pre SP v rozsahu pre realizáciu stavby (DSPRS)"/>
    <m/>
    <m/>
    <m/>
    <m/>
    <m/>
  </r>
  <r>
    <s v="A16219:MPV"/>
    <s v="MD SR"/>
    <n v="0"/>
    <s v="Doprava - železničná infraštruktúra"/>
    <x v="148"/>
    <n v="0"/>
    <x v="148"/>
    <s v="123A"/>
    <s v="-"/>
    <s v="-"/>
    <n v="0"/>
    <s v="Malé projekty"/>
    <s v="ŽSR"/>
    <x v="1"/>
    <x v="2"/>
    <s v="-"/>
    <x v="2"/>
    <x v="0"/>
    <n v="3614.7999999999997"/>
    <s v="-"/>
    <s v="áno"/>
    <s v="PD pre SP v rozsahu pre realizáciu stavby (DSPRS)"/>
    <m/>
    <m/>
    <m/>
    <m/>
    <m/>
  </r>
  <r>
    <s v="A16219:Výstavba"/>
    <s v="MD SR"/>
    <n v="0"/>
    <s v="Doprava - železničná infraštruktúra"/>
    <x v="148"/>
    <n v="0"/>
    <x v="148"/>
    <s v="123A"/>
    <s v="-"/>
    <s v="-"/>
    <n v="0"/>
    <s v="Malé projekty"/>
    <s v="ŽSR"/>
    <x v="0"/>
    <x v="3"/>
    <n v="0"/>
    <x v="5"/>
    <x v="5"/>
    <n v="9570270.9299999997"/>
    <s v="-"/>
    <s v="áno"/>
    <s v="PD pre SP v rozsahu pre realizáciu stavby (DSPRS)"/>
    <m/>
    <m/>
    <n v="3"/>
    <m/>
    <m/>
  </r>
  <r>
    <s v="A16219:Príprava bez MPV"/>
    <s v="MD SR"/>
    <n v="0"/>
    <s v="Doprava - železničná infraštruktúra"/>
    <x v="148"/>
    <n v="0"/>
    <x v="148"/>
    <s v="123A"/>
    <s v="-"/>
    <s v="-"/>
    <n v="0"/>
    <s v="Malé projekty"/>
    <s v="ŽSR"/>
    <x v="2"/>
    <x v="3"/>
    <n v="0"/>
    <x v="4"/>
    <x v="5"/>
    <n v="9000"/>
    <s v="-"/>
    <s v="áno"/>
    <s v="PD pre SP v rozsahu pre realizáciu stavby (DSPRS)"/>
    <m/>
    <m/>
    <m/>
    <m/>
    <m/>
  </r>
  <r>
    <s v="A16219:Príprava bez MPV"/>
    <s v="MD SR"/>
    <n v="0"/>
    <s v="Doprava - železničná infraštruktúra"/>
    <x v="148"/>
    <n v="0"/>
    <x v="148"/>
    <s v="123A"/>
    <s v="-"/>
    <s v="-"/>
    <n v="0"/>
    <s v="Malé projekty"/>
    <s v="ŽSR"/>
    <x v="2"/>
    <x v="0"/>
    <n v="0"/>
    <x v="3"/>
    <x v="2"/>
    <n v="92202.85"/>
    <s v="-"/>
    <s v="áno"/>
    <s v="PD pre SP v rozsahu pre realizáciu stavby (DSPRS)"/>
    <m/>
    <m/>
    <m/>
    <m/>
    <m/>
  </r>
  <r>
    <s v="A16220:Príprava bez MPV"/>
    <s v="MD SR"/>
    <n v="0"/>
    <s v="Doprava - železničná infraštruktúra"/>
    <x v="149"/>
    <n v="0"/>
    <x v="149"/>
    <s v="123A"/>
    <s v="-"/>
    <s v="-"/>
    <n v="0"/>
    <s v="Malé projekty"/>
    <s v="ŽSR"/>
    <x v="2"/>
    <x v="0"/>
    <n v="0"/>
    <x v="0"/>
    <x v="0"/>
    <n v="11000"/>
    <s v="-"/>
    <s v="áno"/>
    <s v="Stavebné povolenie (SP)"/>
    <m/>
    <m/>
    <m/>
    <m/>
    <m/>
  </r>
  <r>
    <s v="A16220:Výstavba"/>
    <s v="MD SR"/>
    <n v="0"/>
    <s v="Doprava - železničná infraštruktúra"/>
    <x v="149"/>
    <n v="0"/>
    <x v="149"/>
    <s v="123A"/>
    <s v="-"/>
    <s v="-"/>
    <n v="0"/>
    <s v="Malé projekty"/>
    <s v="ŽSR"/>
    <x v="0"/>
    <x v="3"/>
    <n v="0"/>
    <x v="0"/>
    <x v="0"/>
    <n v="14339953.08"/>
    <s v="-"/>
    <s v="áno"/>
    <s v="Stavebné povolenie (SP)"/>
    <m/>
    <m/>
    <m/>
    <m/>
    <m/>
  </r>
  <r>
    <s v="A16221:Príprava bez MPV"/>
    <s v="MD SR"/>
    <n v="0"/>
    <s v="Doprava - železničná infraštruktúra"/>
    <x v="150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x v="2"/>
    <x v="0"/>
    <n v="0"/>
    <x v="1"/>
    <x v="2"/>
    <n v="8000"/>
    <s v="-"/>
    <s v="áno"/>
    <s v="Štúdia realizovateľnosti (ŠtRe)"/>
    <m/>
    <m/>
    <m/>
    <m/>
    <m/>
  </r>
  <r>
    <s v="A16221:Príprava bez MPV"/>
    <s v="MD SR"/>
    <n v="0"/>
    <s v="Doprava - železničná infraštruktúra"/>
    <x v="150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x v="2"/>
    <x v="0"/>
    <n v="0"/>
    <x v="3"/>
    <x v="2"/>
    <n v="709920"/>
    <s v="-"/>
    <s v="áno"/>
    <s v="Štúdia realizovateľnosti (ŠtRe)"/>
    <m/>
    <m/>
    <m/>
    <m/>
    <m/>
  </r>
  <r>
    <s v="A16221:Príprava bez MPV"/>
    <s v="MD SR"/>
    <n v="0"/>
    <s v="Doprava - železničná infraštruktúra"/>
    <x v="150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x v="2"/>
    <x v="0"/>
    <n v="0"/>
    <x v="3"/>
    <x v="3"/>
    <n v="828036"/>
    <s v="OPII"/>
    <s v="áno"/>
    <s v="Štúdia realizovateľnosti (ŠtRe)"/>
    <m/>
    <m/>
    <m/>
    <m/>
    <m/>
  </r>
  <r>
    <s v="A16221:Príprava bez MPV"/>
    <s v="MD SR"/>
    <n v="0"/>
    <s v="Doprava - železničná infraštruktúra"/>
    <x v="150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x v="2"/>
    <x v="0"/>
    <n v="0"/>
    <x v="3"/>
    <x v="4"/>
    <n v="146124"/>
    <s v="OPII"/>
    <s v="áno"/>
    <s v="Štúdia realizovateľnosti (ŠtRe)"/>
    <m/>
    <m/>
    <m/>
    <m/>
    <m/>
  </r>
  <r>
    <s v="A16221.1:Príprava bez MPV"/>
    <s v="MD SR"/>
    <n v="0"/>
    <s v="Doprava - železničná infraštruktúra"/>
    <x v="151"/>
    <n v="0"/>
    <x v="151"/>
    <s v="-"/>
    <s v="-"/>
    <s v="-"/>
    <n v="0"/>
    <s v="Malé projekty"/>
    <s v="ŽSR"/>
    <x v="2"/>
    <x v="0"/>
    <n v="0"/>
    <x v="6"/>
    <x v="0"/>
    <n v="8160"/>
    <s v="-"/>
    <s v="áno"/>
    <s v="Zámer EIA (posudzovanie) prebieha/ukončené"/>
    <m/>
    <m/>
    <m/>
    <m/>
    <m/>
  </r>
  <r>
    <s v="A16221.1:Výstavba"/>
    <s v="MD SR"/>
    <n v="0"/>
    <s v="Doprava - železničná infraštruktúra"/>
    <x v="151"/>
    <n v="0"/>
    <x v="151"/>
    <s v="-"/>
    <s v="-"/>
    <s v="-"/>
    <n v="0"/>
    <s v="Malé projekty"/>
    <s v="ŽSR"/>
    <x v="0"/>
    <x v="3"/>
    <n v="0"/>
    <x v="8"/>
    <x v="0"/>
    <n v="73440"/>
    <s v="-"/>
    <s v="áno"/>
    <s v="Zámer EIA (posudzovanie) prebieha/ukončené"/>
    <m/>
    <m/>
    <m/>
    <m/>
    <m/>
  </r>
  <r>
    <s v="A16221.2:Príprava bez MPV"/>
    <s v="MD SR"/>
    <n v="0"/>
    <s v="Doprava - železničná infraštruktúra"/>
    <x v="152"/>
    <s v="DBAZ_1"/>
    <x v="152"/>
    <s v="BAZ"/>
    <s v="9 v 1b"/>
    <s v="1b"/>
    <n v="6.5"/>
    <s v="Projekty podľa priorizácie"/>
    <s v="ŽSR"/>
    <x v="2"/>
    <x v="3"/>
    <n v="15.885"/>
    <x v="2"/>
    <x v="5"/>
    <n v="70080"/>
    <s v="-"/>
    <s v="áno"/>
    <s v="Zámer EIA (posudzovanie) prebieha/ukončené"/>
    <m/>
    <m/>
    <m/>
    <m/>
    <m/>
  </r>
  <r>
    <s v="A16221.2:Príprava bez MPV"/>
    <s v="MD SR"/>
    <n v="0"/>
    <s v="Doprava - železničná infraštruktúra"/>
    <x v="152"/>
    <s v="DBAZ_1"/>
    <x v="152"/>
    <s v="BAZ"/>
    <s v="9 v 1b"/>
    <s v="1b"/>
    <n v="6.5"/>
    <s v="Projekty podľa priorizácie"/>
    <s v="ŽSR"/>
    <x v="2"/>
    <x v="3"/>
    <n v="15.885"/>
    <x v="5"/>
    <x v="5"/>
    <n v="941088.19"/>
    <s v="-"/>
    <s v="áno"/>
    <s v="Zámer EIA (posudzovanie) prebieha/ukončené"/>
    <m/>
    <m/>
    <n v="1"/>
    <m/>
    <m/>
  </r>
  <r>
    <s v="A16221.2:Výstavba"/>
    <s v="MD SR"/>
    <n v="0"/>
    <s v="Doprava - železničná infraštruktúra"/>
    <x v="152"/>
    <s v="DBAZ_1"/>
    <x v="152"/>
    <s v="BAZ"/>
    <s v="9 v 1b"/>
    <s v="1b"/>
    <n v="6.5"/>
    <s v="Projekty podľa priorizácie"/>
    <s v="ŽSR"/>
    <x v="0"/>
    <x v="3"/>
    <n v="15.885"/>
    <x v="8"/>
    <x v="5"/>
    <n v="139000000"/>
    <s v="-"/>
    <s v="áno"/>
    <s v="Zámer EIA (posudzovanie) prebieha/ukončené"/>
    <m/>
    <m/>
    <m/>
    <m/>
    <m/>
  </r>
  <r>
    <s v="A16221.2:Výstavba"/>
    <s v="MD SR"/>
    <n v="0"/>
    <s v="Doprava - železničná infraštruktúra"/>
    <x v="152"/>
    <s v="DBAZ_1"/>
    <x v="152"/>
    <s v="BAZ"/>
    <s v="9 v 1b"/>
    <s v="1b"/>
    <n v="6.5"/>
    <s v="Projekty podľa priorizácie"/>
    <s v="ŽSR"/>
    <x v="0"/>
    <x v="3"/>
    <n v="15.885"/>
    <x v="9"/>
    <x v="5"/>
    <n v="139000000"/>
    <s v="-"/>
    <s v="áno"/>
    <s v="Zámer EIA (posudzovanie) prebieha/ukončené"/>
    <m/>
    <m/>
    <m/>
    <m/>
    <m/>
  </r>
  <r>
    <s v="A16221.2:Výstavba"/>
    <s v="MD SR"/>
    <n v="0"/>
    <s v="Doprava - železničná infraštruktúra"/>
    <x v="152"/>
    <s v="DBAZ_1"/>
    <x v="152"/>
    <s v="BAZ"/>
    <s v="9 v 1b"/>
    <s v="1b"/>
    <n v="6.5"/>
    <s v="Projekty podľa priorizácie"/>
    <s v="ŽSR"/>
    <x v="0"/>
    <x v="3"/>
    <n v="15.885"/>
    <x v="10"/>
    <x v="5"/>
    <n v="139000000"/>
    <s v="-"/>
    <s v="áno"/>
    <s v="Zámer EIA (posudzovanie) prebieha/ukončené"/>
    <m/>
    <m/>
    <m/>
    <m/>
    <m/>
  </r>
  <r>
    <s v="A16221.3:Príprava bez MPV"/>
    <s v="MD SR"/>
    <n v="0"/>
    <s v="Doprava - železničná infraštruktúra"/>
    <x v="153"/>
    <s v="DBAV_1"/>
    <x v="153"/>
    <s v="BAV"/>
    <s v="6 v 1b"/>
    <s v="1b"/>
    <n v="8.1999999999999993"/>
    <s v="Projekty podľa priorizácie"/>
    <s v="ŽSR"/>
    <x v="2"/>
    <x v="0"/>
    <n v="26.14"/>
    <x v="2"/>
    <x v="5"/>
    <n v="156000"/>
    <s v="-"/>
    <s v="nie"/>
    <s v="Zámer EIA (posudzovanie) prebieha/ukončené"/>
    <m/>
    <m/>
    <m/>
    <m/>
    <m/>
  </r>
  <r>
    <s v="A16221.3:Príprava bez MPV"/>
    <s v="MD SR"/>
    <n v="0"/>
    <s v="Doprava - železničná infraštruktúra"/>
    <x v="153"/>
    <s v="DBAV_1"/>
    <x v="153"/>
    <s v="BAV"/>
    <s v="6 v 1b"/>
    <s v="1b"/>
    <n v="8.1999999999999993"/>
    <s v="Projekty podľa priorizácie"/>
    <s v="ŽSR"/>
    <x v="2"/>
    <x v="3"/>
    <n v="26.14"/>
    <x v="5"/>
    <x v="5"/>
    <n v="951547.17"/>
    <s v="-"/>
    <s v="áno"/>
    <s v="Zámer EIA (posudzovanie) prebieha/ukončené"/>
    <m/>
    <m/>
    <n v="1"/>
    <m/>
    <m/>
  </r>
  <r>
    <s v="A16221.3:Výstavba"/>
    <s v="MD SR"/>
    <n v="0"/>
    <s v="Doprava - železničná infraštruktúra"/>
    <x v="153"/>
    <s v="DBAV_1"/>
    <x v="153"/>
    <s v="BAV"/>
    <s v="6 v 1b"/>
    <s v="1b"/>
    <n v="8.1999999999999993"/>
    <s v="Projekty podľa priorizácie"/>
    <s v="ŽSR"/>
    <x v="0"/>
    <x v="3"/>
    <n v="26.14"/>
    <x v="8"/>
    <x v="5"/>
    <n v="83000000"/>
    <s v="-"/>
    <s v="áno"/>
    <s v="Zámer EIA (posudzovanie) prebieha/ukončené"/>
    <m/>
    <m/>
    <m/>
    <m/>
    <m/>
  </r>
  <r>
    <s v="A16221.3:Výstavba"/>
    <s v="MD SR"/>
    <n v="0"/>
    <s v="Doprava - železničná infraštruktúra"/>
    <x v="153"/>
    <s v="DBAV_1"/>
    <x v="153"/>
    <s v="BAV"/>
    <s v="6 v 1b"/>
    <s v="1b"/>
    <n v="8.1999999999999993"/>
    <s v="Projekty podľa priorizácie"/>
    <s v="ŽSR"/>
    <x v="0"/>
    <x v="3"/>
    <n v="26.14"/>
    <x v="9"/>
    <x v="5"/>
    <n v="83000000"/>
    <s v="-"/>
    <s v="áno"/>
    <s v="Zámer EIA (posudzovanie) prebieha/ukončené"/>
    <m/>
    <m/>
    <m/>
    <m/>
    <m/>
  </r>
  <r>
    <s v="A16221.3:Výstavba"/>
    <s v="MD SR"/>
    <n v="0"/>
    <s v="Doprava - železničná infraštruktúra"/>
    <x v="153"/>
    <s v="DBAV_1"/>
    <x v="153"/>
    <s v="BAV"/>
    <s v="6 v 1b"/>
    <s v="1b"/>
    <n v="8.1999999999999993"/>
    <s v="Projekty podľa priorizácie"/>
    <s v="ŽSR"/>
    <x v="0"/>
    <x v="3"/>
    <n v="26.14"/>
    <x v="10"/>
    <x v="5"/>
    <n v="83000000"/>
    <s v="-"/>
    <s v="áno"/>
    <s v="Zámer EIA (posudzovanie) prebieha/ukončené"/>
    <m/>
    <m/>
    <m/>
    <m/>
    <m/>
  </r>
  <r>
    <s v="nie"/>
    <s v="MD SR"/>
    <n v="0"/>
    <s v="Doprava - železničná infraštruktúra"/>
    <x v="154"/>
    <n v="0"/>
    <x v="154"/>
    <s v="105A"/>
    <s v="-"/>
    <s v="-"/>
    <n v="0"/>
    <s v="Malé projekty"/>
    <s v="ŽSR"/>
    <x v="2"/>
    <x v="3"/>
    <n v="0"/>
    <x v="7"/>
    <x v="0"/>
    <n v="250000"/>
    <s v="-"/>
    <s v="áno"/>
    <s v="nezačatá IA"/>
    <m/>
    <m/>
    <m/>
    <m/>
    <m/>
  </r>
  <r>
    <s v="A17038:Výstavba"/>
    <s v="MD SR"/>
    <n v="0"/>
    <s v="Doprava - železničná infraštruktúra"/>
    <x v="154"/>
    <n v="0"/>
    <x v="154"/>
    <s v="105A"/>
    <s v="-"/>
    <s v="-"/>
    <n v="0"/>
    <s v="Malé projekty"/>
    <s v="ŽSR"/>
    <x v="0"/>
    <x v="3"/>
    <n v="0"/>
    <x v="9"/>
    <x v="0"/>
    <n v="2250000"/>
    <s v="-"/>
    <s v="áno"/>
    <s v="nezačatá IA"/>
    <m/>
    <m/>
    <m/>
    <m/>
    <m/>
  </r>
  <r>
    <s v="A17055:Príprava bez MPV"/>
    <s v="MD SR"/>
    <n v="0"/>
    <s v="Doprava - železničná infraštruktúra"/>
    <x v="155"/>
    <n v="0"/>
    <x v="155"/>
    <s v="109A"/>
    <s v="-"/>
    <s v="-"/>
    <n v="0"/>
    <s v="Malé projekty"/>
    <s v="ŽSR"/>
    <x v="2"/>
    <x v="3"/>
    <n v="0"/>
    <x v="6"/>
    <x v="0"/>
    <n v="30000"/>
    <s v="-"/>
    <s v="áno"/>
    <s v="nezačatá IA"/>
    <m/>
    <m/>
    <m/>
    <m/>
    <m/>
  </r>
  <r>
    <s v="A17055:Výstavba"/>
    <s v="MD SR"/>
    <n v="0"/>
    <s v="Doprava - železničná infraštruktúra"/>
    <x v="155"/>
    <n v="0"/>
    <x v="155"/>
    <s v="109A"/>
    <s v="-"/>
    <s v="-"/>
    <n v="0"/>
    <s v="Malé projekty"/>
    <s v="ŽSR"/>
    <x v="0"/>
    <x v="3"/>
    <n v="0"/>
    <x v="0"/>
    <x v="0"/>
    <n v="270000"/>
    <s v="-"/>
    <s v="áno"/>
    <s v="nezačatá IA"/>
    <m/>
    <m/>
    <m/>
    <m/>
    <m/>
  </r>
  <r>
    <s v="A17056:Výstavba"/>
    <s v="MD SR"/>
    <n v="0"/>
    <s v="Doprava - železničná infraštruktúra"/>
    <x v="156"/>
    <n v="0"/>
    <x v="156"/>
    <s v="121A"/>
    <s v="-"/>
    <s v="-"/>
    <n v="0"/>
    <s v="Malé projekty"/>
    <s v="ŽSR"/>
    <x v="2"/>
    <x v="0"/>
    <n v="0"/>
    <x v="2"/>
    <x v="0"/>
    <n v="5084.99"/>
    <s v="-"/>
    <s v="nie"/>
    <s v="PD pre SP v rozsahu pre realizáciu stavby (DSPRS), príprava podkladov na VO"/>
    <m/>
    <m/>
    <m/>
    <m/>
    <m/>
  </r>
  <r>
    <s v="A17056:Výstavba"/>
    <s v="MD SR"/>
    <n v="0"/>
    <s v="Doprava - železničná infraštruktúra"/>
    <x v="156"/>
    <n v="0"/>
    <x v="156"/>
    <s v="121A"/>
    <s v="-"/>
    <s v="-"/>
    <n v="0"/>
    <s v="Malé projekty"/>
    <s v="ŽSR"/>
    <x v="0"/>
    <x v="0"/>
    <n v="0"/>
    <x v="0"/>
    <x v="0"/>
    <n v="629690.14"/>
    <s v="-"/>
    <s v="nie"/>
    <s v="PD pre SP v rozsahu pre realizáciu stavby (DSPRS), príprava podkladov na VO"/>
    <m/>
    <m/>
    <m/>
    <m/>
    <m/>
  </r>
  <r>
    <s v="A17057:Príprava bez MPV"/>
    <s v="MD SR"/>
    <n v="0"/>
    <s v="Doprava - železničná infraštruktúra"/>
    <x v="157"/>
    <n v="0"/>
    <x v="157"/>
    <s v="109A"/>
    <s v="-"/>
    <s v="-"/>
    <n v="0"/>
    <s v="Malé projekty"/>
    <s v="ŽSR"/>
    <x v="2"/>
    <x v="3"/>
    <n v="0"/>
    <x v="0"/>
    <x v="0"/>
    <n v="20000"/>
    <s v="-"/>
    <s v="áno"/>
    <s v="nezačatá IA"/>
    <m/>
    <m/>
    <m/>
    <m/>
    <m/>
  </r>
  <r>
    <s v="A17057:Výstavba"/>
    <s v="MD SR"/>
    <n v="0"/>
    <s v="Doprava - železničná infraštruktúra"/>
    <x v="157"/>
    <n v="0"/>
    <x v="157"/>
    <s v="109A"/>
    <s v="-"/>
    <s v="-"/>
    <n v="0"/>
    <s v="Malé projekty"/>
    <s v="ŽSR"/>
    <x v="0"/>
    <x v="3"/>
    <n v="0"/>
    <x v="0"/>
    <x v="0"/>
    <n v="180000"/>
    <s v="-"/>
    <s v="áno"/>
    <s v="nezačatá IA"/>
    <m/>
    <m/>
    <m/>
    <m/>
    <m/>
  </r>
  <r>
    <s v="A17061:Príprava bez MPV"/>
    <s v="MD SR"/>
    <n v="0"/>
    <s v="Doprava - železničná infraštruktúra"/>
    <x v="158"/>
    <n v="0"/>
    <x v="158"/>
    <s v="-"/>
    <s v="-"/>
    <s v="-"/>
    <n v="0"/>
    <s v="Malé projekty"/>
    <s v="ŽSR"/>
    <x v="2"/>
    <x v="3"/>
    <n v="0"/>
    <x v="0"/>
    <x v="0"/>
    <n v="144000"/>
    <s v="-"/>
    <s v="áno"/>
    <s v="nezačatá IA"/>
    <m/>
    <m/>
    <m/>
    <m/>
    <m/>
  </r>
  <r>
    <s v="A17061:Výstavba"/>
    <s v="MD SR"/>
    <n v="0"/>
    <s v="Doprava - železničná infraštruktúra"/>
    <x v="158"/>
    <n v="0"/>
    <x v="158"/>
    <s v="-"/>
    <s v="-"/>
    <s v="-"/>
    <n v="0"/>
    <s v="Malé projekty"/>
    <s v="ŽSR"/>
    <x v="0"/>
    <x v="3"/>
    <n v="0"/>
    <x v="0"/>
    <x v="0"/>
    <n v="1296000"/>
    <s v="-"/>
    <s v="áno"/>
    <s v="nezačatá IA"/>
    <m/>
    <m/>
    <m/>
    <m/>
    <m/>
  </r>
  <r>
    <s v="A17062:Príprava bez MPV"/>
    <s v="MD SR"/>
    <n v="0"/>
    <s v="Doprava - železničná infraštruktúra"/>
    <x v="159"/>
    <n v="0"/>
    <x v="159"/>
    <s v="-"/>
    <s v="-"/>
    <s v="-"/>
    <n v="0"/>
    <s v="Malé projekty"/>
    <s v="ŽSR"/>
    <x v="2"/>
    <x v="3"/>
    <n v="0"/>
    <x v="0"/>
    <x v="0"/>
    <n v="10000"/>
    <s v="-"/>
    <s v="áno"/>
    <s v="nezačatá IA"/>
    <m/>
    <m/>
    <m/>
    <m/>
    <m/>
  </r>
  <r>
    <s v="A17062:Výstavba"/>
    <s v="MD SR"/>
    <n v="0"/>
    <s v="Doprava - železničná infraštruktúra"/>
    <x v="159"/>
    <n v="0"/>
    <x v="159"/>
    <s v="-"/>
    <s v="-"/>
    <s v="-"/>
    <n v="0"/>
    <s v="Malé projekty"/>
    <s v="ŽSR"/>
    <x v="0"/>
    <x v="3"/>
    <n v="0"/>
    <x v="0"/>
    <x v="0"/>
    <n v="90000"/>
    <s v="-"/>
    <s v="áno"/>
    <s v="nezačatá IA"/>
    <m/>
    <m/>
    <m/>
    <m/>
    <m/>
  </r>
  <r>
    <s v="A17063:Príprava bez MPV"/>
    <s v="MD SR"/>
    <n v="0"/>
    <s v="Doprava - železničná infraštruktúra"/>
    <x v="160"/>
    <n v="0"/>
    <x v="160"/>
    <s v="123A"/>
    <s v="-"/>
    <s v="-"/>
    <n v="0"/>
    <s v="Malé projekty"/>
    <s v="ŽSR"/>
    <x v="2"/>
    <x v="3"/>
    <n v="0"/>
    <x v="0"/>
    <x v="0"/>
    <n v="12000"/>
    <s v="-"/>
    <s v="áno"/>
    <s v="nezačatá IA"/>
    <m/>
    <m/>
    <m/>
    <m/>
    <m/>
  </r>
  <r>
    <s v="A17063:Výstavba"/>
    <s v="MD SR"/>
    <n v="0"/>
    <s v="Doprava - železničná infraštruktúra"/>
    <x v="160"/>
    <n v="0"/>
    <x v="160"/>
    <s v="123A"/>
    <s v="-"/>
    <s v="-"/>
    <n v="0"/>
    <s v="Malé projekty"/>
    <s v="ŽSR"/>
    <x v="0"/>
    <x v="3"/>
    <n v="0"/>
    <x v="0"/>
    <x v="0"/>
    <n v="108000"/>
    <s v="-"/>
    <s v="áno"/>
    <s v="nezačatá IA"/>
    <m/>
    <m/>
    <m/>
    <m/>
    <m/>
  </r>
  <r>
    <s v="A17064:Výstavba"/>
    <s v="MD SR"/>
    <n v="0"/>
    <s v="Doprava - železničná infraštruktúra"/>
    <x v="161"/>
    <n v="0"/>
    <x v="161"/>
    <s v="119C"/>
    <s v="-"/>
    <s v="-"/>
    <n v="0"/>
    <s v="Malé projekty"/>
    <s v="ŽSR"/>
    <x v="0"/>
    <x v="0"/>
    <n v="0"/>
    <x v="5"/>
    <x v="5"/>
    <n v="1496954.86"/>
    <s v="-"/>
    <s v="áno"/>
    <s v="Štúdia realizovateľnosti (ŠtRe)"/>
    <m/>
    <m/>
    <n v="1"/>
    <s v="overiť či nie je ukončené?"/>
    <m/>
  </r>
  <r>
    <s v="A17066:Príprava bez MPV"/>
    <s v="MD SR"/>
    <n v="0"/>
    <s v="Doprava - železničná infraštruktúra"/>
    <x v="162"/>
    <n v="0"/>
    <x v="162"/>
    <s v="129A"/>
    <s v="-"/>
    <s v="-"/>
    <n v="0"/>
    <s v="Malé projekty"/>
    <s v="ŽSR"/>
    <x v="2"/>
    <x v="3"/>
    <n v="0"/>
    <x v="8"/>
    <x v="0"/>
    <n v="232000"/>
    <s v="-"/>
    <s v="áno"/>
    <s v="nezačatá IA"/>
    <m/>
    <m/>
    <m/>
    <m/>
    <m/>
  </r>
  <r>
    <s v="A17066:Výstavba"/>
    <s v="MD SR"/>
    <n v="0"/>
    <s v="Doprava - železničná infraštruktúra"/>
    <x v="162"/>
    <n v="0"/>
    <x v="162"/>
    <s v="129A"/>
    <s v="-"/>
    <s v="-"/>
    <n v="0"/>
    <s v="Malé projekty"/>
    <s v="ŽSR"/>
    <x v="0"/>
    <x v="3"/>
    <n v="0"/>
    <x v="0"/>
    <x v="0"/>
    <n v="2088000"/>
    <s v="-"/>
    <s v="áno"/>
    <s v="nezačatá IA"/>
    <m/>
    <m/>
    <m/>
    <m/>
    <m/>
  </r>
  <r>
    <s v="A17068:Výstavba"/>
    <s v="MD SR"/>
    <n v="0"/>
    <s v="Doprava - železničná infraštruktúra"/>
    <x v="163"/>
    <n v="0"/>
    <x v="163"/>
    <s v="122C"/>
    <s v="-"/>
    <s v="-"/>
    <n v="0"/>
    <s v="Malé projekty"/>
    <s v="ŽSR"/>
    <x v="0"/>
    <x v="3"/>
    <n v="0"/>
    <x v="8"/>
    <x v="0"/>
    <n v="1500000"/>
    <s v="-"/>
    <s v="áno"/>
    <s v="vo výstavbe"/>
    <m/>
    <m/>
    <m/>
    <m/>
    <m/>
  </r>
  <r>
    <s v="c"/>
    <s v="MD SR"/>
    <n v="0"/>
    <s v="Doprava - železničná infraštruktúra"/>
    <x v="164"/>
    <n v="0"/>
    <x v="164"/>
    <s v="-"/>
    <s v="-"/>
    <s v="-"/>
    <s v="n/a"/>
    <s v="Malé projekty"/>
    <s v="ŽSR"/>
    <x v="0"/>
    <x v="0"/>
    <n v="0"/>
    <x v="0"/>
    <x v="0"/>
    <n v="120000"/>
    <s v="-"/>
    <s v="nie"/>
    <s v="nezačatá IA"/>
    <m/>
    <m/>
    <m/>
    <m/>
    <m/>
  </r>
  <r>
    <s v="A17079:Výstavba"/>
    <s v="MD SR"/>
    <n v="0"/>
    <s v="Doprava - železničná infraštruktúra"/>
    <x v="165"/>
    <n v="0"/>
    <x v="165"/>
    <s v="106A"/>
    <s v="-"/>
    <s v="-"/>
    <n v="0"/>
    <s v="Budovy"/>
    <s v="ŽSR"/>
    <x v="0"/>
    <x v="0"/>
    <n v="0"/>
    <x v="1"/>
    <x v="2"/>
    <n v="529515.41"/>
    <s v="-"/>
    <s v="-"/>
    <s v="ukončené"/>
    <m/>
    <m/>
    <m/>
    <m/>
    <m/>
  </r>
  <r>
    <s v="A17079:Príprava bez MPV"/>
    <s v="MD SR"/>
    <n v="0"/>
    <s v="Doprava - železničná infraštruktúra"/>
    <x v="165"/>
    <n v="0"/>
    <x v="165"/>
    <s v="106A"/>
    <s v="-"/>
    <s v="-"/>
    <n v="0"/>
    <s v="Budovy"/>
    <s v="ŽSR"/>
    <x v="2"/>
    <x v="0"/>
    <n v="0"/>
    <x v="3"/>
    <x v="2"/>
    <n v="15343.33"/>
    <s v="-"/>
    <s v="nie"/>
    <s v="ukončené"/>
    <m/>
    <m/>
    <m/>
    <m/>
    <m/>
  </r>
  <r>
    <s v="A17080:Výstavba"/>
    <s v="MD SR"/>
    <n v="0"/>
    <s v="Doprava - železničná infraštruktúra"/>
    <x v="166"/>
    <n v="0"/>
    <x v="166"/>
    <s v="105A"/>
    <s v="-"/>
    <s v="-"/>
    <s v="n/a"/>
    <s v="Malé projekty"/>
    <s v="ŽSR"/>
    <x v="0"/>
    <x v="0"/>
    <n v="0"/>
    <x v="8"/>
    <x v="0"/>
    <n v="1951000"/>
    <s v="-"/>
    <s v="nie"/>
    <s v="nezačatá IA"/>
    <m/>
    <m/>
    <m/>
    <m/>
    <m/>
  </r>
  <r>
    <s v="A17082:Príprava bez MPV"/>
    <s v="MD SR"/>
    <n v="0"/>
    <s v="Doprava - železničná infraštruktúra"/>
    <x v="167"/>
    <n v="0"/>
    <x v="167"/>
    <s v="101A"/>
    <s v="-"/>
    <s v="-"/>
    <n v="0"/>
    <s v="Malé projekty"/>
    <s v="ŽSR"/>
    <x v="2"/>
    <x v="3"/>
    <n v="0"/>
    <x v="8"/>
    <x v="0"/>
    <n v="600000"/>
    <s v="-"/>
    <s v="áno"/>
    <s v="nezačatá IA"/>
    <m/>
    <m/>
    <m/>
    <m/>
    <m/>
  </r>
  <r>
    <s v="A17082:Výstavba"/>
    <s v="MD SR"/>
    <n v="0"/>
    <s v="Doprava - železničná infraštruktúra"/>
    <x v="167"/>
    <n v="0"/>
    <x v="167"/>
    <s v="101A"/>
    <s v="-"/>
    <s v="-"/>
    <n v="0"/>
    <s v="Malé projekty"/>
    <s v="ŽSR"/>
    <x v="0"/>
    <x v="3"/>
    <n v="0"/>
    <x v="0"/>
    <x v="0"/>
    <n v="5400000"/>
    <s v="-"/>
    <s v="áno"/>
    <s v="nezačatá IA"/>
    <m/>
    <m/>
    <m/>
    <m/>
    <m/>
  </r>
  <r>
    <s v="A17083:Výstavba"/>
    <s v="MD SR"/>
    <n v="0"/>
    <s v="Doprava - železničná infraštruktúra"/>
    <x v="168"/>
    <n v="0"/>
    <x v="168"/>
    <s v="105A"/>
    <s v="-"/>
    <s v="-"/>
    <s v="n/a"/>
    <s v="Budovy"/>
    <s v="ŽSR"/>
    <x v="0"/>
    <x v="0"/>
    <n v="0"/>
    <x v="0"/>
    <x v="0"/>
    <n v="275000"/>
    <s v="-"/>
    <s v="nie"/>
    <s v="nezačatá IA"/>
    <m/>
    <m/>
    <m/>
    <m/>
    <m/>
  </r>
  <r>
    <s v="A17086:Výstavba"/>
    <s v="MD SR"/>
    <n v="0"/>
    <s v="Doprava - železničná infraštruktúra"/>
    <x v="169"/>
    <n v="0"/>
    <x v="169"/>
    <s v="101A"/>
    <s v="-"/>
    <s v="-"/>
    <s v="n/a"/>
    <s v="Malé projekty"/>
    <s v="ŽSR"/>
    <x v="0"/>
    <x v="0"/>
    <n v="0"/>
    <x v="8"/>
    <x v="0"/>
    <n v="450000"/>
    <s v="-"/>
    <s v="nie"/>
    <s v="nezačatá IA"/>
    <m/>
    <m/>
    <m/>
    <m/>
    <m/>
  </r>
  <r>
    <s v="á"/>
    <s v="MD SR"/>
    <n v="0"/>
    <s v="Doprava - železničná infraštruktúra"/>
    <x v="170"/>
    <s v="časť 190a"/>
    <x v="170"/>
    <s v="190a"/>
    <s v="-"/>
    <s v="1b"/>
    <n v="0"/>
    <s v="Malé projekty"/>
    <s v="ŽSR"/>
    <x v="0"/>
    <x v="3"/>
    <n v="6.5960000000000001"/>
    <x v="5"/>
    <x v="22"/>
    <n v="5520770.5800000001"/>
    <s v="-"/>
    <s v="áno"/>
    <s v="vo výstavbe"/>
    <m/>
    <m/>
    <m/>
    <m/>
    <m/>
  </r>
  <r>
    <s v="A17088:Výstavba"/>
    <s v="MD SR"/>
    <n v="0"/>
    <s v="Doprava - železničná infraštruktúra"/>
    <x v="170"/>
    <s v="časť 190a"/>
    <x v="170"/>
    <s v="190a"/>
    <s v="-"/>
    <s v="1b"/>
    <n v="0"/>
    <s v="Malé projekty"/>
    <s v="ŽSR"/>
    <x v="0"/>
    <x v="3"/>
    <n v="6.5960000000000001"/>
    <x v="4"/>
    <x v="22"/>
    <n v="21870296.23"/>
    <s v="-"/>
    <s v="áno"/>
    <s v="vo výstavbe"/>
    <m/>
    <m/>
    <m/>
    <m/>
    <m/>
  </r>
  <r>
    <s v="A17088:Príprava bez MPV"/>
    <s v="MD SR"/>
    <n v="0"/>
    <s v="Doprava - železničná infraštruktúra"/>
    <x v="170"/>
    <s v="časť 190a"/>
    <x v="170"/>
    <s v="190a"/>
    <s v="-"/>
    <s v="1b"/>
    <n v="0"/>
    <s v="Malé projekty"/>
    <s v="ŽSR"/>
    <x v="2"/>
    <x v="0"/>
    <n v="6.5960000000000001"/>
    <x v="3"/>
    <x v="2"/>
    <n v="292814"/>
    <s v="-"/>
    <s v="áno"/>
    <s v="vo výstavbe"/>
    <m/>
    <m/>
    <m/>
    <m/>
    <m/>
  </r>
  <r>
    <s v="A17089:Výstavba"/>
    <s v="MD SR"/>
    <n v="0"/>
    <s v="Doprava - železničná infraštruktúra"/>
    <x v="171"/>
    <s v="Uzol KE"/>
    <x v="171"/>
    <s v="KEA"/>
    <s v="-"/>
    <s v="1b"/>
    <s v="3,0 pre KEA"/>
    <s v="Malé projekty"/>
    <s v="ŽSR"/>
    <x v="0"/>
    <x v="3"/>
    <s v="Stavba do 3 km"/>
    <x v="5"/>
    <x v="11"/>
    <n v="722500"/>
    <s v="-"/>
    <s v="áno"/>
    <s v="IČ"/>
    <m/>
    <m/>
    <m/>
    <m/>
    <m/>
  </r>
  <r>
    <s v="A17089:Výstavba"/>
    <s v="MD SR"/>
    <n v="0"/>
    <s v="Doprava - železničná infraštruktúra"/>
    <x v="171"/>
    <s v="Uzol KE"/>
    <x v="171"/>
    <s v="KEA"/>
    <s v="-"/>
    <s v="1b"/>
    <s v="3,0 pre KEA"/>
    <s v="Malé projekty"/>
    <s v="ŽSR"/>
    <x v="0"/>
    <x v="3"/>
    <s v="Stavba do 3 km"/>
    <x v="5"/>
    <x v="8"/>
    <n v="255000"/>
    <s v="-"/>
    <s v="áno"/>
    <s v="IČ"/>
    <m/>
    <m/>
    <m/>
    <m/>
    <m/>
  </r>
  <r>
    <s v="A17089:Príprava bez MPV"/>
    <s v="MD SR"/>
    <n v="0"/>
    <s v="Doprava - železničná infraštruktúra"/>
    <x v="171"/>
    <s v="Uzol KE"/>
    <x v="171"/>
    <s v="KEA"/>
    <s v="-"/>
    <s v="1b"/>
    <s v="3,0 pre KEA"/>
    <s v="Malé projekty"/>
    <s v="ŽSR"/>
    <x v="2"/>
    <x v="0"/>
    <s v="Stavba do 3 km"/>
    <x v="3"/>
    <x v="2"/>
    <n v="223000"/>
    <s v="-"/>
    <s v="áno"/>
    <s v="IČ"/>
    <m/>
    <m/>
    <m/>
    <m/>
    <m/>
  </r>
  <r>
    <s v="A17093:Príprava bez MPV"/>
    <s v="MD SR"/>
    <n v="0"/>
    <s v="Doprava - železničná infraštruktúra"/>
    <x v="172"/>
    <n v="0"/>
    <x v="172"/>
    <s v="107A"/>
    <s v="-"/>
    <s v="-"/>
    <n v="0"/>
    <s v="Malé projekty"/>
    <s v="ŽSR"/>
    <x v="2"/>
    <x v="0"/>
    <n v="0"/>
    <x v="1"/>
    <x v="2"/>
    <n v="270540"/>
    <s v="-"/>
    <s v="áno"/>
    <s v="PD pre SP v rozsahu pre realizáciu stavby (DSPRS)"/>
    <m/>
    <m/>
    <m/>
    <m/>
    <m/>
  </r>
  <r>
    <s v="A17093:Výstavba"/>
    <s v="MD SR"/>
    <n v="0"/>
    <s v="Doprava - železničná infraštruktúra"/>
    <x v="172"/>
    <n v="0"/>
    <x v="172"/>
    <s v="107A"/>
    <s v="-"/>
    <s v="-"/>
    <n v="0"/>
    <s v="Malé projekty"/>
    <s v="ŽSR"/>
    <x v="0"/>
    <x v="3"/>
    <n v="0"/>
    <x v="0"/>
    <x v="5"/>
    <n v="5000000"/>
    <s v="-"/>
    <s v="áno"/>
    <s v="PD pre SP v rozsahu pre realizáciu stavby (DSPRS)"/>
    <m/>
    <m/>
    <m/>
    <m/>
    <m/>
  </r>
  <r>
    <s v="A17093:Výstavba"/>
    <s v="MD SR"/>
    <n v="0"/>
    <s v="Doprava - železničná infraštruktúra"/>
    <x v="172"/>
    <n v="0"/>
    <x v="172"/>
    <s v="107A"/>
    <s v="-"/>
    <s v="-"/>
    <n v="0"/>
    <s v="Malé projekty"/>
    <s v="ŽSR"/>
    <x v="0"/>
    <x v="3"/>
    <n v="0"/>
    <x v="8"/>
    <x v="5"/>
    <n v="10100000"/>
    <s v="-"/>
    <s v="áno"/>
    <s v="PD pre SP v rozsahu pre realizáciu stavby (DSPRS)"/>
    <m/>
    <m/>
    <m/>
    <m/>
    <m/>
  </r>
  <r>
    <s v="A17093:Príprava bez MPV"/>
    <s v="MD SR"/>
    <n v="0"/>
    <s v="Doprava - železničná infraštruktúra"/>
    <x v="172"/>
    <n v="0"/>
    <x v="172"/>
    <s v="107A"/>
    <s v="-"/>
    <s v="-"/>
    <n v="0"/>
    <s v="Malé projekty"/>
    <s v="ŽSR"/>
    <x v="2"/>
    <x v="0"/>
    <n v="0"/>
    <x v="3"/>
    <x v="2"/>
    <n v="33000"/>
    <s v="-"/>
    <s v="áno"/>
    <s v="PD pre SP v rozsahu pre realizáciu stavby (DSPRS)"/>
    <m/>
    <m/>
    <m/>
    <m/>
    <m/>
  </r>
  <r>
    <s v="A17094:Príprava bez MPV"/>
    <s v="MD SR"/>
    <n v="0"/>
    <s v="Doprava - železničná infraštruktúra"/>
    <x v="173"/>
    <n v="0"/>
    <x v="173"/>
    <s v="101A"/>
    <s v="-"/>
    <s v="-"/>
    <n v="0"/>
    <s v="Malé projekty"/>
    <s v="ŽSR"/>
    <x v="2"/>
    <x v="3"/>
    <n v="0"/>
    <x v="7"/>
    <x v="0"/>
    <n v="255100"/>
    <s v="-"/>
    <s v="áno"/>
    <s v="nezačatá IA"/>
    <m/>
    <m/>
    <m/>
    <m/>
    <m/>
  </r>
  <r>
    <s v="A17094:Výstavba"/>
    <s v="MD SR"/>
    <n v="0"/>
    <s v="Doprava - železničná infraštruktúra"/>
    <x v="173"/>
    <n v="0"/>
    <x v="173"/>
    <s v="101A"/>
    <s v="-"/>
    <s v="-"/>
    <n v="0"/>
    <s v="Malé projekty"/>
    <s v="ŽSR"/>
    <x v="0"/>
    <x v="3"/>
    <n v="0"/>
    <x v="0"/>
    <x v="0"/>
    <n v="2295900"/>
    <s v="-"/>
    <s v="áno"/>
    <s v="nezačatá IA"/>
    <m/>
    <m/>
    <m/>
    <m/>
    <m/>
  </r>
  <r>
    <s v="A17095:Príprava bez MPV"/>
    <s v="MD SR"/>
    <n v="0"/>
    <s v="Doprava - železničná infraštruktúra"/>
    <x v="174"/>
    <s v="časť 180h a 180i"/>
    <x v="174"/>
    <s v="180h; 180i"/>
    <s v="-"/>
    <s v="1b"/>
    <s v="5,7 pre 180i a 3,7 pre 180h"/>
    <s v="Projekty podľa priorizácie"/>
    <s v="ŽSR"/>
    <x v="2"/>
    <x v="0"/>
    <s v="Stavba do 3 km; _x000a__x000a_9 ks v.j."/>
    <x v="3"/>
    <x v="2"/>
    <n v="222948.16"/>
    <s v="-"/>
    <s v="áno"/>
    <s v="Príprava podkladov VO na zhotoviteľa stavby"/>
    <m/>
    <m/>
    <m/>
    <m/>
    <m/>
  </r>
  <r>
    <s v="A17096:Výstavba"/>
    <s v="MD SR"/>
    <n v="0"/>
    <s v="Doprava - železničná infraštruktúra"/>
    <x v="175"/>
    <s v="časť 173a a 173b"/>
    <x v="175"/>
    <s v="173a; 173b"/>
    <s v="-"/>
    <s v="1b"/>
    <n v="0"/>
    <s v="Malé projekty"/>
    <s v="ŽSR"/>
    <x v="0"/>
    <x v="3"/>
    <s v="4,835; (z IZ Telgárt - červená Skala)"/>
    <x v="4"/>
    <x v="22"/>
    <n v="3214362.26"/>
    <s v="-"/>
    <s v="áno"/>
    <s v="v realizácii"/>
    <m/>
    <m/>
    <m/>
    <m/>
    <m/>
  </r>
  <r>
    <s v="A17096:Výstavba"/>
    <s v="MD SR"/>
    <n v="0"/>
    <s v="Doprava - železničná infraštruktúra"/>
    <x v="175"/>
    <s v="časť 173a a 173b"/>
    <x v="175"/>
    <s v="173a; 173b"/>
    <s v="-"/>
    <s v="1b"/>
    <n v="0"/>
    <s v="Malé projekty"/>
    <s v="ŽSR"/>
    <x v="0"/>
    <x v="3"/>
    <s v="4,835; (z IZ Telgárt - červená Skala)"/>
    <x v="5"/>
    <x v="22"/>
    <n v="6632340.4400000004"/>
    <s v="-"/>
    <s v="áno"/>
    <s v="v realizácii"/>
    <m/>
    <m/>
    <m/>
    <m/>
    <m/>
  </r>
  <r>
    <s v="A17096:Príprava bez MPV"/>
    <s v="MD SR"/>
    <n v="0"/>
    <s v="Doprava - železničná infraštruktúra"/>
    <x v="175"/>
    <s v="časť 173a a 173b"/>
    <x v="175"/>
    <s v="173a; 173b"/>
    <s v="-"/>
    <s v="1b"/>
    <n v="0"/>
    <s v="Malé projekty"/>
    <s v="ŽSR"/>
    <x v="2"/>
    <x v="0"/>
    <s v="4,835; (z IZ Telgárt - červená Skala)"/>
    <x v="3"/>
    <x v="2"/>
    <n v="203700"/>
    <s v="-"/>
    <s v="áno"/>
    <s v="v realizácii"/>
    <m/>
    <m/>
    <m/>
    <m/>
    <m/>
  </r>
  <r>
    <s v="A17100:Príprava bez MPV"/>
    <s v="MD SR"/>
    <n v="0"/>
    <s v="Doprava - železničná infraštruktúra"/>
    <x v="176"/>
    <n v="0"/>
    <x v="176"/>
    <s v="105A"/>
    <s v="-"/>
    <s v="-"/>
    <n v="0"/>
    <s v="Malé projekty"/>
    <s v="ŽSR"/>
    <x v="2"/>
    <x v="3"/>
    <n v="0"/>
    <x v="7"/>
    <x v="0"/>
    <n v="700000"/>
    <s v="-"/>
    <s v="áno"/>
    <s v="nezačatá IA"/>
    <m/>
    <m/>
    <m/>
    <m/>
    <m/>
  </r>
  <r>
    <s v="A17100:Výstavba"/>
    <s v="MD SR"/>
    <n v="0"/>
    <s v="Doprava - železničná infraštruktúra"/>
    <x v="176"/>
    <n v="0"/>
    <x v="176"/>
    <s v="105A"/>
    <s v="-"/>
    <s v="-"/>
    <n v="0"/>
    <s v="Malé projekty"/>
    <s v="ŽSR"/>
    <x v="0"/>
    <x v="3"/>
    <n v="0"/>
    <x v="0"/>
    <x v="0"/>
    <n v="6300000"/>
    <s v="-"/>
    <s v="áno"/>
    <s v="nezačatá IA"/>
    <m/>
    <m/>
    <m/>
    <m/>
    <m/>
  </r>
  <r>
    <s v="A17107.1:Príprava bez MPV"/>
    <s v="MD SR"/>
    <n v="0"/>
    <s v="Doprava - železničná infraštruktúra"/>
    <x v="177"/>
    <n v="0"/>
    <x v="177"/>
    <s v="-"/>
    <s v="-"/>
    <s v="-"/>
    <n v="0"/>
    <s v="Malé projekty"/>
    <s v="ŽSR"/>
    <x v="2"/>
    <x v="3"/>
    <n v="0"/>
    <x v="0"/>
    <x v="0"/>
    <n v="20000"/>
    <s v="-"/>
    <s v="áno"/>
    <s v="nezačatá IA"/>
    <m/>
    <m/>
    <m/>
    <m/>
    <m/>
  </r>
  <r>
    <s v="A17107.1:Výstavba"/>
    <s v="MD SR"/>
    <n v="0"/>
    <s v="Doprava - železničná infraštruktúra"/>
    <x v="177"/>
    <n v="0"/>
    <x v="177"/>
    <s v="-"/>
    <s v="-"/>
    <s v="-"/>
    <n v="0"/>
    <s v="Malé projekty"/>
    <s v="ŽSR"/>
    <x v="0"/>
    <x v="3"/>
    <n v="0"/>
    <x v="0"/>
    <x v="0"/>
    <n v="180000"/>
    <s v="-"/>
    <s v="áno"/>
    <s v="nezačatá IA"/>
    <m/>
    <m/>
    <m/>
    <m/>
    <m/>
  </r>
  <r>
    <s v="A17107.2:Príprava bez MPV"/>
    <s v="MD SR"/>
    <n v="0"/>
    <s v="Doprava - železničná infraštruktúra"/>
    <x v="178"/>
    <n v="0"/>
    <x v="178"/>
    <s v="-"/>
    <s v="-"/>
    <s v="-"/>
    <n v="0"/>
    <s v="Malé projekty"/>
    <s v="ŽSR"/>
    <x v="2"/>
    <x v="3"/>
    <n v="0"/>
    <x v="0"/>
    <x v="0"/>
    <n v="20000"/>
    <s v="-"/>
    <s v="áno"/>
    <s v="nezačatá IA"/>
    <m/>
    <m/>
    <m/>
    <m/>
    <m/>
  </r>
  <r>
    <s v="A17107.2:Výstavba"/>
    <s v="MD SR"/>
    <n v="0"/>
    <s v="Doprava - železničná infraštruktúra"/>
    <x v="178"/>
    <n v="0"/>
    <x v="178"/>
    <s v="-"/>
    <s v="-"/>
    <s v="-"/>
    <n v="0"/>
    <s v="Malé projekty"/>
    <s v="ŽSR"/>
    <x v="0"/>
    <x v="3"/>
    <n v="0"/>
    <x v="0"/>
    <x v="0"/>
    <n v="180000"/>
    <s v="-"/>
    <s v="áno"/>
    <s v="nezačatá IA"/>
    <m/>
    <m/>
    <m/>
    <m/>
    <m/>
  </r>
  <r>
    <s v="A17107.3:Príprava bez MPV"/>
    <s v="MD SR"/>
    <n v="0"/>
    <s v="Doprava - železničná infraštruktúra"/>
    <x v="179"/>
    <n v="0"/>
    <x v="179"/>
    <s v="-"/>
    <s v="-"/>
    <s v="-"/>
    <n v="0"/>
    <s v="Malé projekty"/>
    <s v="ŽSR"/>
    <x v="2"/>
    <x v="3"/>
    <n v="0"/>
    <x v="0"/>
    <x v="0"/>
    <n v="20000"/>
    <s v="-"/>
    <s v="áno"/>
    <s v="nezačatá IA"/>
    <m/>
    <m/>
    <m/>
    <m/>
    <m/>
  </r>
  <r>
    <s v="A17107.3:Výstavba"/>
    <s v="MD SR"/>
    <n v="0"/>
    <s v="Doprava - železničná infraštruktúra"/>
    <x v="179"/>
    <n v="0"/>
    <x v="179"/>
    <s v="-"/>
    <s v="-"/>
    <s v="-"/>
    <n v="0"/>
    <s v="Malé projekty"/>
    <s v="ŽSR"/>
    <x v="0"/>
    <x v="3"/>
    <n v="0"/>
    <x v="0"/>
    <x v="0"/>
    <n v="180000"/>
    <s v="-"/>
    <s v="áno"/>
    <s v="nezačatá IA"/>
    <m/>
    <m/>
    <m/>
    <m/>
    <m/>
  </r>
  <r>
    <s v="A17107.4:Príprava bez MPV"/>
    <s v="MD SR"/>
    <n v="0"/>
    <s v="Doprava - železničná infraštruktúra"/>
    <x v="180"/>
    <n v="0"/>
    <x v="180"/>
    <s v="-"/>
    <s v="-"/>
    <s v="-"/>
    <n v="0"/>
    <s v="Malé projekty"/>
    <s v="ŽSR"/>
    <x v="2"/>
    <x v="3"/>
    <n v="0"/>
    <x v="0"/>
    <x v="0"/>
    <n v="23100"/>
    <s v="-"/>
    <s v="áno"/>
    <s v="nezačatá IA"/>
    <m/>
    <m/>
    <m/>
    <m/>
    <m/>
  </r>
  <r>
    <s v="A17107.4:Výstavba"/>
    <s v="MD SR"/>
    <n v="0"/>
    <s v="Doprava - železničná infraštruktúra"/>
    <x v="180"/>
    <n v="0"/>
    <x v="180"/>
    <s v="-"/>
    <s v="-"/>
    <s v="-"/>
    <n v="0"/>
    <s v="Malé projekty"/>
    <s v="ŽSR"/>
    <x v="0"/>
    <x v="3"/>
    <n v="0"/>
    <x v="0"/>
    <x v="0"/>
    <n v="207900"/>
    <s v="-"/>
    <s v="áno"/>
    <s v="nezačatá IA"/>
    <m/>
    <m/>
    <m/>
    <m/>
    <m/>
  </r>
  <r>
    <s v="A17108.1:Príprava bez MPV"/>
    <s v="MD SR"/>
    <n v="0"/>
    <s v="Doprava - železničná infraštruktúra"/>
    <x v="181"/>
    <n v="0"/>
    <x v="181"/>
    <s v="-"/>
    <s v="-"/>
    <s v="-"/>
    <n v="0"/>
    <s v="Malé projekty"/>
    <s v="ŽSR"/>
    <x v="2"/>
    <x v="0"/>
    <n v="0"/>
    <x v="0"/>
    <x v="0"/>
    <n v="17550"/>
    <s v="-"/>
    <s v="áno"/>
    <s v="nezačatá IA"/>
    <m/>
    <m/>
    <m/>
    <m/>
    <m/>
  </r>
  <r>
    <s v="A17108.1:Výstavba"/>
    <s v="MD SR"/>
    <n v="0"/>
    <s v="Doprava - železničná infraštruktúra"/>
    <x v="181"/>
    <n v="0"/>
    <x v="181"/>
    <s v="-"/>
    <s v="-"/>
    <s v="-"/>
    <n v="0"/>
    <s v="Malé projekty"/>
    <s v="ŽSR"/>
    <x v="0"/>
    <x v="0"/>
    <n v="0"/>
    <x v="0"/>
    <x v="0"/>
    <n v="157950"/>
    <s v="-"/>
    <s v="áno"/>
    <s v="nezačatá IA"/>
    <m/>
    <m/>
    <m/>
    <m/>
    <m/>
  </r>
  <r>
    <s v="A17108.2:Príprava bez MPV"/>
    <s v="MD SR"/>
    <n v="0"/>
    <s v="Doprava - železničná infraštruktúra"/>
    <x v="182"/>
    <n v="0"/>
    <x v="182"/>
    <s v="-"/>
    <s v="-"/>
    <s v="-"/>
    <n v="0"/>
    <s v="Malé projekty"/>
    <s v="ŽSR"/>
    <x v="2"/>
    <x v="0"/>
    <n v="0"/>
    <x v="0"/>
    <x v="0"/>
    <n v="25040"/>
    <s v="-"/>
    <s v="áno"/>
    <s v="nezačatá IA"/>
    <m/>
    <m/>
    <m/>
    <m/>
    <m/>
  </r>
  <r>
    <s v="A17108.2:Výstavba"/>
    <s v="MD SR"/>
    <n v="0"/>
    <s v="Doprava - železničná infraštruktúra"/>
    <x v="182"/>
    <n v="0"/>
    <x v="182"/>
    <s v="-"/>
    <s v="-"/>
    <s v="-"/>
    <n v="0"/>
    <s v="Malé projekty"/>
    <s v="ŽSR"/>
    <x v="0"/>
    <x v="0"/>
    <n v="0"/>
    <x v="0"/>
    <x v="0"/>
    <n v="225360"/>
    <s v="-"/>
    <s v="áno"/>
    <s v="nezačatá IA"/>
    <m/>
    <m/>
    <m/>
    <m/>
    <m/>
  </r>
  <r>
    <s v="A17108.3:Príprava bez MPV"/>
    <s v="MD SR"/>
    <n v="0"/>
    <s v="Doprava - železničná infraštruktúra"/>
    <x v="183"/>
    <n v="0"/>
    <x v="183"/>
    <s v="-"/>
    <s v="-"/>
    <s v="-"/>
    <n v="0"/>
    <s v="Malé projekty"/>
    <s v="ŽSR"/>
    <x v="2"/>
    <x v="0"/>
    <n v="0"/>
    <x v="0"/>
    <x v="0"/>
    <n v="8280"/>
    <s v="-"/>
    <s v="áno"/>
    <s v="nezačatá IA"/>
    <m/>
    <m/>
    <m/>
    <m/>
    <m/>
  </r>
  <r>
    <s v="A17108.3:Výstavba"/>
    <s v="MD SR"/>
    <n v="0"/>
    <s v="Doprava - železničná infraštruktúra"/>
    <x v="183"/>
    <n v="0"/>
    <x v="183"/>
    <s v="-"/>
    <s v="-"/>
    <s v="-"/>
    <n v="0"/>
    <s v="Malé projekty"/>
    <s v="ŽSR"/>
    <x v="0"/>
    <x v="0"/>
    <n v="0"/>
    <x v="0"/>
    <x v="0"/>
    <n v="74520"/>
    <s v="-"/>
    <s v="áno"/>
    <s v="nezačatá IA"/>
    <m/>
    <m/>
    <m/>
    <m/>
    <m/>
  </r>
  <r>
    <s v="A17108.4:Príprava bez MPV"/>
    <s v="MD SR"/>
    <n v="0"/>
    <s v="Doprava - železničná infraštruktúra"/>
    <x v="184"/>
    <n v="0"/>
    <x v="184"/>
    <s v="-"/>
    <s v="-"/>
    <s v="-"/>
    <n v="0"/>
    <s v="Malé projekty"/>
    <s v="ŽSR"/>
    <x v="2"/>
    <x v="0"/>
    <n v="0"/>
    <x v="0"/>
    <x v="0"/>
    <n v="28350"/>
    <s v="-"/>
    <s v="áno"/>
    <s v="nezačatá IA"/>
    <m/>
    <m/>
    <m/>
    <m/>
    <m/>
  </r>
  <r>
    <s v="A17108.4:Výstavba"/>
    <s v="MD SR"/>
    <n v="0"/>
    <s v="Doprava - železničná infraštruktúra"/>
    <x v="184"/>
    <n v="0"/>
    <x v="184"/>
    <s v="-"/>
    <s v="-"/>
    <s v="-"/>
    <n v="0"/>
    <s v="Malé projekty"/>
    <s v="ŽSR"/>
    <x v="0"/>
    <x v="0"/>
    <n v="0"/>
    <x v="0"/>
    <x v="0"/>
    <n v="255150"/>
    <s v="-"/>
    <s v="áno"/>
    <s v="nezačatá IA"/>
    <m/>
    <m/>
    <m/>
    <m/>
    <m/>
  </r>
  <r>
    <s v="A17109:Náklady technologickej časti diela"/>
    <s v="MD SR"/>
    <n v="0"/>
    <s v="Doprava - železničná infraštruktúra"/>
    <x v="185"/>
    <n v="0"/>
    <x v="185"/>
    <s v="-"/>
    <s v="-"/>
    <s v="-"/>
    <n v="0"/>
    <s v="Budovy"/>
    <s v="ŽSR"/>
    <x v="5"/>
    <x v="0"/>
    <n v="0"/>
    <x v="1"/>
    <x v="2"/>
    <n v="41621.1"/>
    <s v="-"/>
    <s v="nie"/>
    <s v="ukončené"/>
    <m/>
    <m/>
    <m/>
    <m/>
    <m/>
  </r>
  <r>
    <s v="A17109:Výstavba"/>
    <s v="MD SR"/>
    <n v="0"/>
    <s v="Doprava - železničná infraštruktúra"/>
    <x v="185"/>
    <n v="0"/>
    <x v="185"/>
    <s v="-"/>
    <s v="-"/>
    <s v="-"/>
    <n v="0"/>
    <s v="Budovy"/>
    <s v="ŽSR"/>
    <x v="0"/>
    <x v="0"/>
    <n v="0"/>
    <x v="2"/>
    <x v="0"/>
    <n v="279086.08999999997"/>
    <s v="-"/>
    <s v="nie"/>
    <s v="ukončené"/>
    <m/>
    <m/>
    <m/>
    <m/>
    <m/>
  </r>
  <r>
    <s v="A17109:Výstavba"/>
    <s v="MD SR"/>
    <n v="0"/>
    <s v="Doprava - železničná infraštruktúra"/>
    <x v="185"/>
    <n v="0"/>
    <x v="185"/>
    <s v="-"/>
    <s v="-"/>
    <s v="-"/>
    <n v="0"/>
    <s v="Budovy"/>
    <s v="ŽSR"/>
    <x v="0"/>
    <x v="0"/>
    <n v="0"/>
    <x v="3"/>
    <x v="2"/>
    <n v="5424323.5300000003"/>
    <s v="-"/>
    <s v="nie"/>
    <s v="ukončené"/>
    <m/>
    <m/>
    <m/>
    <m/>
    <m/>
  </r>
  <r>
    <s v="A17114:Výstavba"/>
    <s v="MD SR"/>
    <n v="0"/>
    <s v="Doprava - železničná infraštruktúra"/>
    <x v="186"/>
    <n v="0"/>
    <x v="186"/>
    <s v="105A"/>
    <s v="-"/>
    <s v="-"/>
    <n v="0"/>
    <s v="Malé projekty"/>
    <s v="ŽSR"/>
    <x v="0"/>
    <x v="3"/>
    <n v="0"/>
    <x v="0"/>
    <x v="0"/>
    <n v="1067400"/>
    <s v="-"/>
    <s v="áno"/>
    <s v="Príprava podkladov VO na zhotoviteľa stavby"/>
    <m/>
    <m/>
    <m/>
    <m/>
    <m/>
  </r>
  <r>
    <s v="A17118:Príprava bez MPV"/>
    <s v="MD SR"/>
    <n v="0"/>
    <s v="Doprava - železničná infraštruktúra"/>
    <x v="187"/>
    <n v="0"/>
    <x v="187"/>
    <s v="105A"/>
    <s v="-"/>
    <s v="-"/>
    <n v="0"/>
    <s v="Malé projekty"/>
    <s v="ŽSR"/>
    <x v="2"/>
    <x v="3"/>
    <n v="0"/>
    <x v="0"/>
    <x v="0"/>
    <n v="100000"/>
    <s v="-"/>
    <s v="áno"/>
    <s v="nezačatá IA"/>
    <m/>
    <m/>
    <m/>
    <m/>
    <m/>
  </r>
  <r>
    <s v="A17118:Výstavba"/>
    <s v="MD SR"/>
    <n v="0"/>
    <s v="Doprava - železničná infraštruktúra"/>
    <x v="187"/>
    <n v="0"/>
    <x v="187"/>
    <s v="105A"/>
    <s v="-"/>
    <s v="-"/>
    <n v="0"/>
    <s v="Malé projekty"/>
    <s v="ŽSR"/>
    <x v="0"/>
    <x v="3"/>
    <n v="0"/>
    <x v="0"/>
    <x v="0"/>
    <n v="900000"/>
    <s v="-"/>
    <s v="áno"/>
    <s v="nezačatá IA"/>
    <m/>
    <m/>
    <m/>
    <m/>
    <m/>
  </r>
  <r>
    <s v="A17119:Výstavba"/>
    <s v="MD SR"/>
    <n v="0"/>
    <s v="Doprava - železničná infraštruktúra"/>
    <x v="188"/>
    <n v="0"/>
    <x v="188"/>
    <s v="-"/>
    <s v="-"/>
    <s v="-"/>
    <s v="n/a"/>
    <s v="Budovy"/>
    <s v="ŽSR"/>
    <x v="0"/>
    <x v="0"/>
    <n v="0"/>
    <x v="6"/>
    <x v="0"/>
    <n v="630000"/>
    <s v="-"/>
    <s v="nie"/>
    <s v="nezačatá IA"/>
    <m/>
    <m/>
    <m/>
    <m/>
    <m/>
  </r>
  <r>
    <s v="A17120:Príprava bez MPV"/>
    <s v="MD SR"/>
    <n v="0"/>
    <s v="Doprava - železničná infraštruktúra"/>
    <x v="189"/>
    <n v="0"/>
    <x v="189"/>
    <s v="-"/>
    <s v="-"/>
    <s v="-"/>
    <n v="0"/>
    <s v="Malé projekty"/>
    <s v="ŽSR"/>
    <x v="2"/>
    <x v="3"/>
    <n v="0"/>
    <x v="0"/>
    <x v="0"/>
    <n v="10000"/>
    <s v="-"/>
    <s v="áno"/>
    <s v="nezačatá IA"/>
    <m/>
    <m/>
    <m/>
    <m/>
    <m/>
  </r>
  <r>
    <s v="A17120:Výstavba"/>
    <s v="MD SR"/>
    <n v="0"/>
    <s v="Doprava - železničná infraštruktúra"/>
    <x v="189"/>
    <n v="0"/>
    <x v="189"/>
    <s v="-"/>
    <s v="-"/>
    <s v="-"/>
    <n v="0"/>
    <s v="Malé projekty"/>
    <s v="ŽSR"/>
    <x v="0"/>
    <x v="3"/>
    <n v="0"/>
    <x v="0"/>
    <x v="0"/>
    <n v="90000"/>
    <s v="-"/>
    <s v="áno"/>
    <s v="nezačatá IA"/>
    <m/>
    <m/>
    <m/>
    <m/>
    <m/>
  </r>
  <r>
    <s v="A17122:Výstavba"/>
    <s v="MD SR"/>
    <n v="0"/>
    <s v="Doprava - železničná infraštruktúra"/>
    <x v="190"/>
    <n v="0"/>
    <x v="190"/>
    <s v="-"/>
    <s v="-"/>
    <s v="-"/>
    <n v="0"/>
    <s v="Malé projekty"/>
    <s v="ŽSR"/>
    <x v="0"/>
    <x v="0"/>
    <n v="0"/>
    <x v="0"/>
    <x v="0"/>
    <n v="25000"/>
    <s v="-"/>
    <s v="nie"/>
    <s v="nezačatá IA"/>
    <m/>
    <m/>
    <m/>
    <m/>
    <m/>
  </r>
  <r>
    <s v="A17122:Výstavba"/>
    <s v="MD SR"/>
    <n v="0"/>
    <s v="Doprava - železničná infraštruktúra"/>
    <x v="190"/>
    <n v="0"/>
    <x v="190"/>
    <s v="-"/>
    <s v="-"/>
    <s v="-"/>
    <n v="0"/>
    <s v="Malé projekty"/>
    <s v="ŽSR"/>
    <x v="0"/>
    <x v="0"/>
    <n v="0"/>
    <x v="0"/>
    <x v="0"/>
    <n v="225000"/>
    <s v="-"/>
    <s v="nie"/>
    <s v="nezačatá IA"/>
    <m/>
    <m/>
    <m/>
    <m/>
    <m/>
  </r>
  <r>
    <s v="A17123:Príprava bez MPV"/>
    <s v="MD SR"/>
    <n v="0"/>
    <s v="Doprava - železničná infraštruktúra"/>
    <x v="191"/>
    <n v="0"/>
    <x v="191"/>
    <s v="-"/>
    <s v="-"/>
    <s v="-"/>
    <n v="0"/>
    <s v="Malé projekty"/>
    <s v="ŽSR"/>
    <x v="2"/>
    <x v="3"/>
    <n v="0"/>
    <x v="0"/>
    <x v="0"/>
    <n v="19000"/>
    <s v="-"/>
    <s v="áno"/>
    <s v="nezačatá IA"/>
    <m/>
    <m/>
    <m/>
    <m/>
    <m/>
  </r>
  <r>
    <s v="A17123:Výstavba"/>
    <s v="MD SR"/>
    <n v="0"/>
    <s v="Doprava - železničná infraštruktúra"/>
    <x v="191"/>
    <n v="0"/>
    <x v="191"/>
    <s v="-"/>
    <s v="-"/>
    <s v="-"/>
    <n v="0"/>
    <s v="Malé projekty"/>
    <s v="ŽSR"/>
    <x v="0"/>
    <x v="3"/>
    <n v="0"/>
    <x v="0"/>
    <x v="0"/>
    <n v="171000"/>
    <s v="-"/>
    <s v="áno"/>
    <s v="nezačatá IA"/>
    <m/>
    <m/>
    <m/>
    <m/>
    <m/>
  </r>
  <r>
    <s v="A17124:Výstavba"/>
    <s v="MD SR"/>
    <n v="0"/>
    <s v="Doprava - železničná infraštruktúra"/>
    <x v="192"/>
    <n v="0"/>
    <x v="192"/>
    <s v="-"/>
    <s v="-"/>
    <s v="-"/>
    <n v="0"/>
    <s v="Budovy"/>
    <s v="ŽSR"/>
    <x v="0"/>
    <x v="0"/>
    <n v="0"/>
    <x v="0"/>
    <x v="0"/>
    <n v="81000"/>
    <s v="-"/>
    <s v="nie"/>
    <s v="Príprava podkladov VO na zhotoviteľa stavby"/>
    <m/>
    <m/>
    <m/>
    <n v="2029"/>
    <m/>
  </r>
  <r>
    <s v="A17126:Výstavba"/>
    <s v="MD SR"/>
    <n v="0"/>
    <s v="Doprava - železničná infraštruktúra"/>
    <x v="193"/>
    <n v="0"/>
    <x v="193"/>
    <s v="105A"/>
    <s v="-"/>
    <s v="-"/>
    <n v="0"/>
    <s v="Veľké projekty"/>
    <s v="ŽSR"/>
    <x v="0"/>
    <x v="3"/>
    <n v="0"/>
    <x v="5"/>
    <x v="0"/>
    <n v="2008000"/>
    <s v="-"/>
    <s v="áno"/>
    <s v="Stavebné povolenie (SP)"/>
    <m/>
    <m/>
    <m/>
    <m/>
    <m/>
  </r>
  <r>
    <s v="A17126:Príprava bez MPV"/>
    <s v="MD SR"/>
    <n v="0"/>
    <s v="Doprava - železničná infraštruktúra"/>
    <x v="193"/>
    <n v="0"/>
    <x v="193"/>
    <s v="105A"/>
    <s v="-"/>
    <s v="-"/>
    <n v="0"/>
    <s v="Veľké projekty"/>
    <s v="ŽSR"/>
    <x v="2"/>
    <x v="0"/>
    <n v="0"/>
    <x v="3"/>
    <x v="2"/>
    <n v="131407.98000000001"/>
    <s v="-"/>
    <s v="áno"/>
    <s v="Stavebné povolenie (SP)"/>
    <m/>
    <m/>
    <m/>
    <m/>
    <m/>
  </r>
  <r>
    <s v="A17130:Príprava bez MPV"/>
    <s v="MD SR"/>
    <n v="0"/>
    <s v="Doprava - železničná infraštruktúra"/>
    <x v="194"/>
    <n v="0"/>
    <x v="194"/>
    <s v="-"/>
    <s v="-"/>
    <s v="-"/>
    <n v="0"/>
    <s v="Malé projekty"/>
    <s v="ŽSR"/>
    <x v="2"/>
    <x v="3"/>
    <n v="0"/>
    <x v="8"/>
    <x v="0"/>
    <n v="10000"/>
    <s v="-"/>
    <s v="áno"/>
    <s v="nezačatá IA"/>
    <m/>
    <m/>
    <m/>
    <m/>
    <m/>
  </r>
  <r>
    <s v="A17130:Výstavba"/>
    <s v="MD SR"/>
    <n v="0"/>
    <s v="Doprava - železničná infraštruktúra"/>
    <x v="194"/>
    <n v="0"/>
    <x v="194"/>
    <s v="-"/>
    <s v="-"/>
    <s v="-"/>
    <n v="0"/>
    <s v="Malé projekty"/>
    <s v="ŽSR"/>
    <x v="0"/>
    <x v="3"/>
    <n v="0"/>
    <x v="0"/>
    <x v="0"/>
    <n v="90000"/>
    <s v="-"/>
    <s v="áno"/>
    <s v="nezačatá IA"/>
    <m/>
    <m/>
    <m/>
    <m/>
    <m/>
  </r>
  <r>
    <s v="A17131:Príprava bez MPV"/>
    <s v="MD SR"/>
    <n v="0"/>
    <s v="Doprava - železničná infraštruktúra"/>
    <x v="195"/>
    <n v="0"/>
    <x v="195"/>
    <s v="106A"/>
    <s v="-"/>
    <s v="-"/>
    <n v="0"/>
    <s v="Malé projekty"/>
    <s v="ŽSR"/>
    <x v="2"/>
    <x v="3"/>
    <n v="0"/>
    <x v="8"/>
    <x v="0"/>
    <n v="82000"/>
    <s v="-"/>
    <s v="áno"/>
    <s v="PD pre SP v rozsahu pre realizáciu stavby (DSPRS)"/>
    <m/>
    <m/>
    <m/>
    <m/>
    <m/>
  </r>
  <r>
    <s v="A17131:Výstavba"/>
    <s v="MD SR"/>
    <n v="0"/>
    <s v="Doprava - železničná infraštruktúra"/>
    <x v="195"/>
    <n v="0"/>
    <x v="195"/>
    <s v="106A"/>
    <s v="-"/>
    <s v="-"/>
    <n v="0"/>
    <s v="Malé projekty"/>
    <s v="ŽSR"/>
    <x v="0"/>
    <x v="3"/>
    <n v="0"/>
    <x v="0"/>
    <x v="0"/>
    <n v="738000"/>
    <s v="-"/>
    <s v="áno"/>
    <s v="PD pre SP v rozsahu pre realizáciu stavby (DSPRS)"/>
    <m/>
    <m/>
    <m/>
    <m/>
    <m/>
  </r>
  <r>
    <s v="A17132:Výstavba"/>
    <s v="MD SR"/>
    <n v="0"/>
    <s v="Doprava - železničná infraštruktúra"/>
    <x v="196"/>
    <n v="0"/>
    <x v="196"/>
    <s v="128C"/>
    <s v="-"/>
    <s v="-"/>
    <n v="0"/>
    <s v="Budovy"/>
    <s v="ŽSR"/>
    <x v="0"/>
    <x v="0"/>
    <n v="0"/>
    <x v="1"/>
    <x v="2"/>
    <n v="10792.029999999999"/>
    <s v="-"/>
    <s v="nie"/>
    <s v="vo výstavbe"/>
    <m/>
    <m/>
    <m/>
    <m/>
    <m/>
  </r>
  <r>
    <s v="A17133:Príprava bez MPV"/>
    <s v="MD SR"/>
    <n v="0"/>
    <s v="Doprava - železničná infraštruktúra"/>
    <x v="197"/>
    <n v="0"/>
    <x v="197"/>
    <s v="-"/>
    <s v="-"/>
    <s v="-"/>
    <n v="0"/>
    <s v="Malé projekty"/>
    <s v="ŽSR"/>
    <x v="0"/>
    <x v="3"/>
    <n v="0"/>
    <x v="8"/>
    <x v="0"/>
    <n v="1300000"/>
    <s v="-"/>
    <s v="áno"/>
    <s v="Zámer EIA (posudzovanie) prebieha/ukončené"/>
    <m/>
    <m/>
    <m/>
    <n v="2029"/>
    <m/>
  </r>
  <r>
    <s v="A17133:Výstavba"/>
    <s v="MD SR"/>
    <n v="0"/>
    <s v="Doprava - železničná infraštruktúra"/>
    <x v="197"/>
    <n v="0"/>
    <x v="197"/>
    <s v="-"/>
    <s v="-"/>
    <s v="-"/>
    <n v="0"/>
    <s v="Malé projekty"/>
    <s v="ŽSR"/>
    <x v="0"/>
    <x v="3"/>
    <n v="0"/>
    <x v="0"/>
    <x v="0"/>
    <n v="11700000"/>
    <s v="-"/>
    <s v="áno"/>
    <s v="Zámer EIA (posudzovanie) prebieha/ukončené"/>
    <m/>
    <m/>
    <m/>
    <m/>
    <m/>
  </r>
  <r>
    <s v="A17140:Príprava bez MPV"/>
    <s v="MD SR"/>
    <n v="0"/>
    <s v="Doprava - železničná infraštruktúra"/>
    <x v="198"/>
    <n v="0"/>
    <x v="198"/>
    <s v="-"/>
    <s v="-"/>
    <s v="-"/>
    <n v="0"/>
    <s v="Malé projekty"/>
    <s v="ŽSR"/>
    <x v="2"/>
    <x v="3"/>
    <n v="0"/>
    <x v="8"/>
    <x v="0"/>
    <n v="10000"/>
    <s v="-"/>
    <s v="áno"/>
    <s v="nezačatá IA"/>
    <m/>
    <m/>
    <m/>
    <m/>
    <m/>
  </r>
  <r>
    <s v="A17140:Výstavba"/>
    <s v="MD SR"/>
    <n v="0"/>
    <s v="Doprava - železničná infraštruktúra"/>
    <x v="198"/>
    <n v="0"/>
    <x v="198"/>
    <s v="-"/>
    <s v="-"/>
    <s v="-"/>
    <n v="0"/>
    <s v="Malé projekty"/>
    <s v="ŽSR"/>
    <x v="0"/>
    <x v="3"/>
    <n v="0"/>
    <x v="0"/>
    <x v="0"/>
    <n v="90000"/>
    <s v="-"/>
    <s v="áno"/>
    <s v="nezačatá IA"/>
    <m/>
    <m/>
    <m/>
    <m/>
    <m/>
  </r>
  <r>
    <s v="A17146:Výstavba"/>
    <s v="MD SR"/>
    <n v="0"/>
    <s v="Doprava - železničná infraštruktúra"/>
    <x v="199"/>
    <n v="0"/>
    <x v="199"/>
    <s v="115A"/>
    <s v="-"/>
    <s v="-"/>
    <n v="0"/>
    <s v="Malé projekty"/>
    <s v="ŽSR"/>
    <x v="0"/>
    <x v="3"/>
    <n v="0"/>
    <x v="0"/>
    <x v="0"/>
    <n v="1158582.3899999999"/>
    <s v="-"/>
    <s v="áno"/>
    <s v="IČ"/>
    <m/>
    <m/>
    <m/>
    <m/>
    <m/>
  </r>
  <r>
    <s v="A17150:Príprava bez MPV"/>
    <s v="MD SR"/>
    <n v="0"/>
    <s v="Doprava - železničná infraštruktúra"/>
    <x v="200"/>
    <n v="0"/>
    <x v="200"/>
    <s v="-"/>
    <s v="-"/>
    <s v="-"/>
    <n v="0"/>
    <s v="Malé projekty"/>
    <s v="ŽSR"/>
    <x v="2"/>
    <x v="3"/>
    <n v="0"/>
    <x v="8"/>
    <x v="0"/>
    <n v="10000"/>
    <s v="-"/>
    <s v="áno"/>
    <s v="nezačatá IA"/>
    <m/>
    <m/>
    <m/>
    <m/>
    <m/>
  </r>
  <r>
    <s v="A17150:Výstavba"/>
    <s v="MD SR"/>
    <n v="0"/>
    <s v="Doprava - železničná infraštruktúra"/>
    <x v="200"/>
    <n v="0"/>
    <x v="200"/>
    <s v="-"/>
    <s v="-"/>
    <s v="-"/>
    <n v="0"/>
    <s v="Malé projekty"/>
    <s v="ŽSR"/>
    <x v="0"/>
    <x v="3"/>
    <n v="0"/>
    <x v="0"/>
    <x v="0"/>
    <n v="90000"/>
    <s v="-"/>
    <s v="áno"/>
    <s v="nezačatá IA"/>
    <m/>
    <m/>
    <m/>
    <m/>
    <m/>
  </r>
  <r>
    <s v="A17152:Výstavba"/>
    <s v="MD SR"/>
    <n v="0"/>
    <s v="Doprava - železničná infraštruktúra"/>
    <x v="201"/>
    <n v="0"/>
    <x v="201"/>
    <s v="115A"/>
    <s v="-"/>
    <s v="-"/>
    <n v="0"/>
    <s v="Malé projekty"/>
    <s v="ŽSR"/>
    <x v="0"/>
    <x v="3"/>
    <n v="0"/>
    <x v="0"/>
    <x v="0"/>
    <n v="863581.34"/>
    <s v="-"/>
    <s v="áno"/>
    <s v="IČ"/>
    <m/>
    <m/>
    <m/>
    <m/>
    <m/>
  </r>
  <r>
    <s v="á"/>
    <s v="MD SR"/>
    <n v="0"/>
    <s v="Doprava - železničná infraštruktúra"/>
    <x v="202"/>
    <n v="0"/>
    <x v="202"/>
    <s v="-"/>
    <s v="-"/>
    <s v="-"/>
    <n v="0"/>
    <s v="Malé projekty"/>
    <s v="ŽSR"/>
    <x v="0"/>
    <x v="3"/>
    <n v="0"/>
    <x v="0"/>
    <x v="0"/>
    <n v="3400000"/>
    <s v="-"/>
    <s v="áno"/>
    <s v="nezačatá IA"/>
    <m/>
    <m/>
    <m/>
    <n v="2029"/>
    <m/>
  </r>
  <r>
    <s v="A17159:Výstavba"/>
    <s v="MD SR"/>
    <n v="0"/>
    <s v="Doprava - železničná infraštruktúra"/>
    <x v="202"/>
    <n v="0"/>
    <x v="202"/>
    <s v="-"/>
    <s v="-"/>
    <s v="-"/>
    <n v="0"/>
    <s v="Malé projekty"/>
    <s v="ŽSR"/>
    <x v="0"/>
    <x v="3"/>
    <n v="0"/>
    <x v="0"/>
    <x v="0"/>
    <n v="15300000"/>
    <s v="-"/>
    <s v="áno"/>
    <s v="nezačatá IA"/>
    <m/>
    <m/>
    <m/>
    <m/>
    <m/>
  </r>
  <r>
    <s v="A17159:Výstavba"/>
    <s v="MD SR"/>
    <n v="0"/>
    <s v="Doprava - železničná infraštruktúra"/>
    <x v="202"/>
    <n v="0"/>
    <x v="202"/>
    <s v="-"/>
    <s v="-"/>
    <s v="-"/>
    <n v="0"/>
    <s v="Malé projekty"/>
    <s v="ŽSR"/>
    <x v="0"/>
    <x v="3"/>
    <n v="0"/>
    <x v="8"/>
    <x v="0"/>
    <n v="15300000"/>
    <s v="-"/>
    <s v="áno"/>
    <s v="nezačatá IA"/>
    <m/>
    <m/>
    <m/>
    <m/>
    <m/>
  </r>
  <r>
    <s v="A18033:Výstavba"/>
    <s v="MD SR"/>
    <n v="0"/>
    <s v="Doprava - železničná infraštruktúra"/>
    <x v="203"/>
    <n v="0"/>
    <x v="203"/>
    <s v="-"/>
    <s v="-"/>
    <s v="-"/>
    <n v="0"/>
    <s v="Malé projekty"/>
    <s v="ŽSR"/>
    <x v="0"/>
    <x v="0"/>
    <n v="0"/>
    <x v="0"/>
    <x v="0"/>
    <n v="3000"/>
    <s v="-"/>
    <s v="nie"/>
    <s v="pozastavená"/>
    <m/>
    <m/>
    <m/>
    <m/>
    <m/>
  </r>
  <r>
    <s v="A18043:Príprava bez MPV"/>
    <s v="MD SR"/>
    <n v="0"/>
    <s v="Doprava - železničná infraštruktúra"/>
    <x v="204"/>
    <n v="0"/>
    <x v="204"/>
    <s v="113A"/>
    <s v="-"/>
    <s v="-"/>
    <n v="0"/>
    <s v="Malé projekty"/>
    <s v="ŽSR"/>
    <x v="2"/>
    <x v="3"/>
    <n v="0"/>
    <x v="0"/>
    <x v="0"/>
    <n v="250000"/>
    <s v="-"/>
    <s v="áno"/>
    <s v="Príprava podkladov VO na zhotoviteľa stavby"/>
    <m/>
    <m/>
    <m/>
    <m/>
    <m/>
  </r>
  <r>
    <s v="A18043:Výstavba"/>
    <s v="MD SR"/>
    <n v="0"/>
    <s v="Doprava - železničná infraštruktúra"/>
    <x v="204"/>
    <n v="0"/>
    <x v="204"/>
    <s v="113A"/>
    <s v="-"/>
    <s v="-"/>
    <n v="0"/>
    <s v="Malé projekty"/>
    <s v="ŽSR"/>
    <x v="0"/>
    <x v="3"/>
    <n v="0"/>
    <x v="5"/>
    <x v="0"/>
    <n v="1450000"/>
    <s v="-"/>
    <s v="áno"/>
    <s v="Príprava podkladov VO na zhotoviteľa stavby"/>
    <m/>
    <m/>
    <m/>
    <m/>
    <m/>
  </r>
  <r>
    <s v="A18046:Príprava bez MPV"/>
    <s v="MD SR"/>
    <n v="0"/>
    <s v="Doprava - železničná infraštruktúra"/>
    <x v="205"/>
    <n v="0"/>
    <x v="205"/>
    <s v="126B"/>
    <s v="-"/>
    <s v="-"/>
    <n v="0"/>
    <s v="Malé projekty"/>
    <s v="ŽSR"/>
    <x v="2"/>
    <x v="2"/>
    <s v="-"/>
    <x v="1"/>
    <x v="2"/>
    <n v="44530.450000000033"/>
    <s v="-"/>
    <s v="áno"/>
    <s v="vo výstavbe"/>
    <m/>
    <m/>
    <m/>
    <m/>
    <m/>
  </r>
  <r>
    <s v="A18046:MPV"/>
    <s v="MD SR"/>
    <n v="0"/>
    <s v="Doprava - železničná infraštruktúra"/>
    <x v="205"/>
    <n v="0"/>
    <x v="205"/>
    <s v="126B"/>
    <s v="-"/>
    <s v="-"/>
    <n v="0"/>
    <s v="Malé projekty"/>
    <s v="ŽSR"/>
    <x v="1"/>
    <x v="2"/>
    <s v="-"/>
    <x v="2"/>
    <x v="7"/>
    <n v="31720.48"/>
    <s v="-"/>
    <s v="áno"/>
    <s v="vo výstavbe"/>
    <m/>
    <m/>
    <m/>
    <m/>
    <m/>
  </r>
  <r>
    <s v="A18046:Výstavba"/>
    <s v="MD SR"/>
    <n v="0"/>
    <s v="Doprava - železničná infraštruktúra"/>
    <x v="205"/>
    <n v="0"/>
    <x v="205"/>
    <s v="126B"/>
    <s v="-"/>
    <s v="-"/>
    <n v="0"/>
    <s v="Malé projekty"/>
    <s v="ŽSR"/>
    <x v="0"/>
    <x v="0"/>
    <n v="0"/>
    <x v="2"/>
    <x v="11"/>
    <n v="2495767.4300000002"/>
    <s v="-"/>
    <s v="áno"/>
    <s v="vo výstavbe"/>
    <m/>
    <m/>
    <m/>
    <m/>
    <m/>
  </r>
  <r>
    <s v="A18046:Výstavba"/>
    <s v="MD SR"/>
    <n v="0"/>
    <s v="Doprava - železničná infraštruktúra"/>
    <x v="205"/>
    <n v="0"/>
    <x v="205"/>
    <s v="126B"/>
    <s v="-"/>
    <s v="-"/>
    <n v="0"/>
    <s v="Malé projekty"/>
    <s v="ŽSR"/>
    <x v="0"/>
    <x v="0"/>
    <n v="0"/>
    <x v="2"/>
    <x v="8"/>
    <n v="440429.55"/>
    <s v="-"/>
    <s v="áno"/>
    <s v="vo výstavbe"/>
    <m/>
    <m/>
    <m/>
    <m/>
    <m/>
  </r>
  <r>
    <s v="A18046:Výstavba"/>
    <s v="MD SR"/>
    <n v="0"/>
    <s v="Doprava - železničná infraštruktúra"/>
    <x v="205"/>
    <n v="0"/>
    <x v="205"/>
    <s v="126B"/>
    <s v="-"/>
    <s v="-"/>
    <n v="0"/>
    <s v="Malé projekty"/>
    <s v="ŽSR"/>
    <x v="0"/>
    <x v="0"/>
    <n v="0"/>
    <x v="4"/>
    <x v="16"/>
    <n v="866507"/>
    <s v="-"/>
    <s v="áno"/>
    <s v="vo výstavbe"/>
    <m/>
    <m/>
    <m/>
    <s v="poníženie z KT 2025"/>
    <s v="ŠR (NN) CEF"/>
  </r>
  <r>
    <s v="A18046:Príprava bez MPV"/>
    <s v="MD SR"/>
    <n v="0"/>
    <s v="Doprava - železničná infraštruktúra"/>
    <x v="205"/>
    <n v="0"/>
    <x v="205"/>
    <s v="126B"/>
    <s v="-"/>
    <s v="-"/>
    <n v="0"/>
    <s v="Malé projekty"/>
    <s v="ŽSR"/>
    <x v="2"/>
    <x v="3"/>
    <n v="0"/>
    <x v="4"/>
    <x v="7"/>
    <n v="32000"/>
    <s v="-"/>
    <s v="áno"/>
    <s v="vo výstavbe"/>
    <m/>
    <m/>
    <m/>
    <m/>
    <m/>
  </r>
  <r>
    <s v="A18046:Výstavba"/>
    <s v="MD SR"/>
    <n v="0"/>
    <s v="Doprava - železničná infraštruktúra"/>
    <x v="205"/>
    <n v="0"/>
    <x v="205"/>
    <s v="126B"/>
    <s v="-"/>
    <s v="-"/>
    <n v="0"/>
    <s v="Malé projekty"/>
    <s v="ŽSR"/>
    <x v="0"/>
    <x v="0"/>
    <n v="0"/>
    <x v="4"/>
    <x v="8"/>
    <n v="1269280.6200000001"/>
    <s v="-"/>
    <s v="áno"/>
    <s v="vo výstavbe"/>
    <m/>
    <m/>
    <m/>
    <m/>
    <m/>
  </r>
  <r>
    <s v="A18046:Výstavba"/>
    <s v="MD SR"/>
    <s v="-"/>
    <s v="Doprava - železničná infraštruktúra"/>
    <x v="205"/>
    <n v="0"/>
    <x v="205"/>
    <s v="126B"/>
    <s v="-"/>
    <s v="-"/>
    <n v="0"/>
    <s v="Malé projekty"/>
    <s v="ŽSR"/>
    <x v="0"/>
    <x v="0"/>
    <n v="0"/>
    <x v="4"/>
    <x v="7"/>
    <n v="1216382.02"/>
    <s v="-"/>
    <s v="áno"/>
    <s v="vo výstavbe"/>
    <m/>
    <m/>
    <m/>
    <m/>
    <m/>
  </r>
  <r>
    <s v="A18054:Príprava bez MPV"/>
    <s v="MD SR"/>
    <n v="0"/>
    <s v="Doprava - železničná infraštruktúra"/>
    <x v="206"/>
    <n v="0"/>
    <x v="206"/>
    <s v="-"/>
    <s v="-"/>
    <s v="-"/>
    <n v="0"/>
    <s v="Malé projekty"/>
    <s v="ŽSR"/>
    <x v="2"/>
    <x v="3"/>
    <n v="0"/>
    <x v="6"/>
    <x v="0"/>
    <n v="50000"/>
    <s v="-"/>
    <s v="áno"/>
    <s v="nezačatá IA"/>
    <m/>
    <m/>
    <m/>
    <m/>
    <m/>
  </r>
  <r>
    <s v="A18054:Výstavba"/>
    <s v="MD SR"/>
    <n v="0"/>
    <s v="Doprava - železničná infraštruktúra"/>
    <x v="206"/>
    <n v="0"/>
    <x v="206"/>
    <s v="-"/>
    <s v="-"/>
    <s v="-"/>
    <n v="0"/>
    <s v="Malé projekty"/>
    <s v="ŽSR"/>
    <x v="0"/>
    <x v="3"/>
    <n v="0"/>
    <x v="8"/>
    <x v="0"/>
    <n v="450000"/>
    <s v="-"/>
    <s v="áno"/>
    <s v="nezačatá IA"/>
    <m/>
    <m/>
    <m/>
    <m/>
    <m/>
  </r>
  <r>
    <s v="A18060:Príprava bez MPV"/>
    <s v="MD SR"/>
    <n v="0"/>
    <s v="Doprava - železničná infraštruktúra"/>
    <x v="207"/>
    <n v="0"/>
    <x v="207"/>
    <s v="-"/>
    <s v="-"/>
    <s v="-"/>
    <s v="n/a"/>
    <s v="Malé projekty"/>
    <s v="ŽSR"/>
    <x v="2"/>
    <x v="2"/>
    <s v="-"/>
    <x v="1"/>
    <x v="2"/>
    <n v="300"/>
    <s v="-"/>
    <s v="nie"/>
    <s v="Príprava podkladov VO na zhotoviteľa stavby"/>
    <m/>
    <m/>
    <m/>
    <m/>
    <m/>
  </r>
  <r>
    <s v="A18062:Príprava bez MPV"/>
    <s v="MD SR"/>
    <n v="0"/>
    <s v="Doprava - železničná infraštruktúra"/>
    <x v="208"/>
    <n v="0"/>
    <x v="208"/>
    <s v="124A"/>
    <s v="-"/>
    <s v="-"/>
    <n v="0"/>
    <s v="Malé projekty"/>
    <s v="ŽSR"/>
    <x v="2"/>
    <x v="2"/>
    <s v="-"/>
    <x v="1"/>
    <x v="2"/>
    <n v="4200"/>
    <s v="-"/>
    <s v="áno"/>
    <s v="Príprava"/>
    <m/>
    <m/>
    <m/>
    <m/>
    <m/>
  </r>
  <r>
    <s v="A18062:Príprava bez MPV"/>
    <s v="MD SR"/>
    <n v="0"/>
    <s v="Doprava - železničná infraštruktúra"/>
    <x v="208"/>
    <n v="0"/>
    <x v="208"/>
    <s v="124A"/>
    <s v="-"/>
    <s v="-"/>
    <n v="0"/>
    <s v="Malé projekty"/>
    <s v="ŽSR"/>
    <x v="2"/>
    <x v="3"/>
    <n v="0"/>
    <x v="6"/>
    <x v="0"/>
    <n v="80000"/>
    <s v="-"/>
    <s v="áno"/>
    <s v="Príprava"/>
    <m/>
    <m/>
    <m/>
    <m/>
    <m/>
  </r>
  <r>
    <s v="A18062:Výstavba"/>
    <s v="MD SR"/>
    <n v="0"/>
    <s v="Doprava - železničná infraštruktúra"/>
    <x v="208"/>
    <n v="0"/>
    <x v="208"/>
    <s v="124A"/>
    <s v="-"/>
    <s v="-"/>
    <n v="0"/>
    <s v="Malé projekty"/>
    <s v="ŽSR"/>
    <x v="0"/>
    <x v="3"/>
    <n v="0"/>
    <x v="8"/>
    <x v="0"/>
    <n v="720000"/>
    <s v="-"/>
    <s v="áno"/>
    <s v="Príprava"/>
    <m/>
    <m/>
    <m/>
    <m/>
    <m/>
  </r>
  <r>
    <s v="A18063:Príprava bez MPV"/>
    <s v="MD SR"/>
    <n v="0"/>
    <s v="Doprava - železničná infraštruktúra"/>
    <x v="209"/>
    <n v="0"/>
    <x v="209"/>
    <s v="-"/>
    <s v="-"/>
    <s v="-"/>
    <n v="0"/>
    <s v="Malé projekty"/>
    <s v="ŽSR"/>
    <x v="2"/>
    <x v="3"/>
    <n v="0"/>
    <x v="6"/>
    <x v="0"/>
    <n v="205000"/>
    <s v="-"/>
    <s v="áno"/>
    <s v="nezačatá IA"/>
    <m/>
    <m/>
    <m/>
    <m/>
    <m/>
  </r>
  <r>
    <s v="A18063:Výstavba"/>
    <s v="MD SR"/>
    <n v="0"/>
    <s v="Doprava - železničná infraštruktúra"/>
    <x v="209"/>
    <n v="0"/>
    <x v="209"/>
    <s v="-"/>
    <s v="-"/>
    <s v="-"/>
    <n v="0"/>
    <s v="Malé projekty"/>
    <s v="ŽSR"/>
    <x v="0"/>
    <x v="3"/>
    <n v="0"/>
    <x v="8"/>
    <x v="0"/>
    <n v="1845000"/>
    <s v="-"/>
    <s v="áno"/>
    <s v="nezačatá IA"/>
    <m/>
    <m/>
    <m/>
    <m/>
    <m/>
  </r>
  <r>
    <s v="A18064:Príprava bez MPV"/>
    <s v="MD SR"/>
    <n v="0"/>
    <s v="Doprava - železničná infraštruktúra"/>
    <x v="210"/>
    <s v="ChP"/>
    <x v="210"/>
    <s v="105A, 106A, 120A, 125A"/>
    <s v="-"/>
    <s v="-"/>
    <n v="1"/>
    <s v="Malé projekty"/>
    <s v="ŽSR"/>
    <x v="2"/>
    <x v="3"/>
    <s v="6ks ChP + CNS + IDS"/>
    <x v="5"/>
    <x v="5"/>
    <n v="7500"/>
    <s v="-"/>
    <s v="áno"/>
    <s v="Príprava podkladov VO na zhotoviteľa stavby"/>
    <m/>
    <m/>
    <n v="3"/>
    <m/>
    <m/>
  </r>
  <r>
    <s v="A18064:Príprava bez MPV"/>
    <s v="MD SR"/>
    <n v="0"/>
    <s v="Doprava - železničná infraštruktúra"/>
    <x v="210"/>
    <s v="ChP"/>
    <x v="210"/>
    <s v="105A, 106A, 120A, 125A"/>
    <s v="-"/>
    <s v="-"/>
    <n v="1"/>
    <s v="Malé projekty"/>
    <s v="ŽSR"/>
    <x v="2"/>
    <x v="3"/>
    <s v="6ks ChP + CNS + IDS"/>
    <x v="6"/>
    <x v="5"/>
    <n v="285000"/>
    <s v="-"/>
    <s v="áno"/>
    <s v="Príprava podkladov VO na zhotoviteľa stavby"/>
    <m/>
    <m/>
    <n v="3"/>
    <m/>
    <m/>
  </r>
  <r>
    <s v="A18064:Výstavba"/>
    <s v="MD SR"/>
    <n v="0"/>
    <s v="Doprava - železničná infraštruktúra"/>
    <x v="210"/>
    <s v="ChP"/>
    <x v="210"/>
    <s v="105A, 106A, 120A, 125A"/>
    <s v="-"/>
    <s v="-"/>
    <n v="1"/>
    <s v="Malé projekty"/>
    <s v="ŽSR"/>
    <x v="0"/>
    <x v="3"/>
    <s v="6ks ChP + CNS + IDS"/>
    <x v="7"/>
    <x v="5"/>
    <n v="4701025.5"/>
    <s v="-"/>
    <s v="áno"/>
    <s v="Príprava podkladov VO na zhotoviteľa stavby"/>
    <m/>
    <m/>
    <n v="3"/>
    <m/>
    <m/>
  </r>
  <r>
    <s v="A18064:Výstavba"/>
    <s v="MD SR"/>
    <n v="0"/>
    <s v="Doprava - železničná infraštruktúra"/>
    <x v="210"/>
    <s v="ChP"/>
    <x v="210"/>
    <s v="105A, 106A, 120A, 125A"/>
    <s v="-"/>
    <s v="-"/>
    <n v="1"/>
    <s v="Malé projekty"/>
    <s v="ŽSR"/>
    <x v="0"/>
    <x v="3"/>
    <s v="6ks ChP + CNS + IDS"/>
    <x v="0"/>
    <x v="5"/>
    <n v="4701025.5"/>
    <s v="-"/>
    <s v="áno"/>
    <s v="Príprava podkladov VO na zhotoviteľa stavby"/>
    <m/>
    <m/>
    <m/>
    <m/>
    <m/>
  </r>
  <r>
    <s v="A18065:Príprava bez MPV"/>
    <s v="MD SR"/>
    <n v="0"/>
    <s v="Doprava - železničná infraštruktúra"/>
    <x v="211"/>
    <n v="0"/>
    <x v="211"/>
    <s v="-"/>
    <s v="-"/>
    <s v="-"/>
    <n v="0"/>
    <s v="Malé projekty"/>
    <s v="ŽSR"/>
    <x v="2"/>
    <x v="3"/>
    <n v="0"/>
    <x v="6"/>
    <x v="0"/>
    <n v="17000"/>
    <s v="-"/>
    <s v="áno"/>
    <s v="nezačatá IA"/>
    <m/>
    <m/>
    <m/>
    <m/>
    <m/>
  </r>
  <r>
    <s v="A18065:Výstavba"/>
    <s v="MD SR"/>
    <n v="0"/>
    <s v="Doprava - železničná infraštruktúra"/>
    <x v="211"/>
    <n v="0"/>
    <x v="211"/>
    <s v="-"/>
    <s v="-"/>
    <s v="-"/>
    <n v="0"/>
    <s v="Malé projekty"/>
    <s v="ŽSR"/>
    <x v="0"/>
    <x v="3"/>
    <n v="0"/>
    <x v="8"/>
    <x v="0"/>
    <n v="153000"/>
    <s v="-"/>
    <s v="áno"/>
    <s v="nezačatá IA"/>
    <m/>
    <m/>
    <m/>
    <m/>
    <m/>
  </r>
  <r>
    <s v="A18068:Výstavba"/>
    <s v="MD SR"/>
    <n v="0"/>
    <s v="Doprava - železničná infraštruktúra"/>
    <x v="212"/>
    <n v="0"/>
    <x v="212"/>
    <s v="127A"/>
    <s v="-"/>
    <s v="-"/>
    <s v="n/a"/>
    <s v="Budovy"/>
    <s v="ŽSR"/>
    <x v="0"/>
    <x v="0"/>
    <n v="0"/>
    <x v="0"/>
    <x v="0"/>
    <n v="58000"/>
    <s v="-"/>
    <s v="nie"/>
    <s v="Príprava podkladov VO na zhotoviteľa stavby"/>
    <m/>
    <m/>
    <m/>
    <m/>
    <m/>
  </r>
  <r>
    <s v="A18074:Príprava bez MPV"/>
    <s v="MD SR"/>
    <n v="0"/>
    <s v="Doprava - železničná infraštruktúra"/>
    <x v="213"/>
    <n v="0"/>
    <x v="213"/>
    <s v="-"/>
    <s v="-"/>
    <s v="-"/>
    <n v="0"/>
    <s v="Malé projekty"/>
    <s v="ŽSR"/>
    <x v="2"/>
    <x v="3"/>
    <n v="0"/>
    <x v="6"/>
    <x v="0"/>
    <n v="252000"/>
    <s v="-"/>
    <s v="áno"/>
    <s v="nezačatá IA"/>
    <m/>
    <m/>
    <m/>
    <m/>
    <m/>
  </r>
  <r>
    <s v="A18074:Výstavba"/>
    <s v="MD SR"/>
    <n v="0"/>
    <s v="Doprava - železničná infraštruktúra"/>
    <x v="213"/>
    <n v="0"/>
    <x v="213"/>
    <s v="-"/>
    <s v="-"/>
    <s v="-"/>
    <n v="0"/>
    <s v="Malé projekty"/>
    <s v="ŽSR"/>
    <x v="0"/>
    <x v="3"/>
    <n v="0"/>
    <x v="8"/>
    <x v="0"/>
    <n v="2268000"/>
    <s v="-"/>
    <s v="áno"/>
    <s v="nezačatá IA"/>
    <m/>
    <m/>
    <m/>
    <m/>
    <m/>
  </r>
  <r>
    <s v="A18078:Výstavba"/>
    <s v="MD SR"/>
    <n v="0"/>
    <s v="Doprava - železničná infraštruktúra"/>
    <x v="214"/>
    <s v="časť 180g"/>
    <x v="214"/>
    <s v="180g"/>
    <s v="-"/>
    <s v="1b"/>
    <s v="6,2 pre 180g"/>
    <s v="Malé projekty"/>
    <s v="ŽSR"/>
    <x v="0"/>
    <x v="0"/>
    <s v="Stavba do 3 km"/>
    <x v="0"/>
    <x v="0"/>
    <n v="1500000"/>
    <s v="-"/>
    <s v="áno"/>
    <s v="IČ"/>
    <m/>
    <m/>
    <m/>
    <m/>
    <m/>
  </r>
  <r>
    <s v="A18078:Príprava bez MPV"/>
    <s v="MD SR"/>
    <n v="0"/>
    <s v="Doprava - železničná infraštruktúra"/>
    <x v="214"/>
    <s v="časť 180g"/>
    <x v="214"/>
    <s v="180g"/>
    <s v="-"/>
    <s v="1b"/>
    <s v="6,2 pre 180g"/>
    <s v="Malé projekty"/>
    <s v="ŽSR"/>
    <x v="2"/>
    <x v="0"/>
    <s v="Stavba do 3 km"/>
    <x v="3"/>
    <x v="2"/>
    <n v="28000"/>
    <s v="-"/>
    <s v="áno"/>
    <s v="IČ"/>
    <m/>
    <m/>
    <m/>
    <m/>
    <m/>
  </r>
  <r>
    <s v="A18081  :Príprava bez MPV"/>
    <s v="MD SR"/>
    <n v="0"/>
    <s v="Doprava - železničná infraštruktúra"/>
    <x v="215"/>
    <n v="0"/>
    <x v="215"/>
    <s v="122A"/>
    <s v="-"/>
    <s v="-"/>
    <n v="0"/>
    <s v="Malé projekty"/>
    <s v="ŽSR"/>
    <x v="2"/>
    <x v="3"/>
    <n v="0"/>
    <x v="6"/>
    <x v="0"/>
    <n v="10000"/>
    <s v="-"/>
    <s v="áno"/>
    <s v="nezačatá IA"/>
    <m/>
    <m/>
    <m/>
    <m/>
    <m/>
  </r>
  <r>
    <s v="A18081  :Výstavba"/>
    <s v="MD SR"/>
    <n v="0"/>
    <s v="Doprava - železničná infraštruktúra"/>
    <x v="215"/>
    <n v="0"/>
    <x v="215"/>
    <s v="122A"/>
    <s v="-"/>
    <s v="-"/>
    <n v="0"/>
    <s v="Malé projekty"/>
    <s v="ŽSR"/>
    <x v="0"/>
    <x v="3"/>
    <n v="0"/>
    <x v="8"/>
    <x v="0"/>
    <n v="90000"/>
    <s v="-"/>
    <s v="áno"/>
    <s v="nezačatá IA"/>
    <m/>
    <m/>
    <m/>
    <m/>
    <m/>
  </r>
  <r>
    <s v="A18083:Príprava bez MPV"/>
    <s v="MD SR"/>
    <n v="0"/>
    <s v="Doprava - železničná infraštruktúra"/>
    <x v="216"/>
    <n v="0"/>
    <x v="216"/>
    <s v="102A"/>
    <s v="-"/>
    <s v="-"/>
    <n v="0"/>
    <s v="Malé projekty"/>
    <s v="ŽSR"/>
    <x v="2"/>
    <x v="0"/>
    <n v="0"/>
    <x v="6"/>
    <x v="0"/>
    <n v="173700"/>
    <s v="-"/>
    <s v="áno"/>
    <s v="Stavebné povolenie (SP)"/>
    <m/>
    <m/>
    <m/>
    <m/>
    <m/>
  </r>
  <r>
    <s v="A18083:Výstavba"/>
    <s v="MD SR"/>
    <n v="0"/>
    <s v="Doprava - železničná infraštruktúra"/>
    <x v="216"/>
    <n v="0"/>
    <x v="216"/>
    <s v="102A"/>
    <s v="-"/>
    <s v="-"/>
    <n v="0"/>
    <s v="Malé projekty"/>
    <s v="ŽSR"/>
    <x v="0"/>
    <x v="3"/>
    <n v="0"/>
    <x v="8"/>
    <x v="0"/>
    <n v="1563300"/>
    <s v="-"/>
    <s v="áno"/>
    <s v="Stavebné povolenie (SP)"/>
    <m/>
    <m/>
    <m/>
    <m/>
    <m/>
  </r>
  <r>
    <s v="A18086:Príprava bez MPV"/>
    <s v="MD SR"/>
    <n v="0"/>
    <s v="Doprava - železničná infraštruktúra"/>
    <x v="217"/>
    <n v="0"/>
    <x v="217"/>
    <s v="107A"/>
    <s v="-"/>
    <s v="-"/>
    <n v="0"/>
    <s v="Malé projekty"/>
    <s v="ŽSR"/>
    <x v="2"/>
    <x v="0"/>
    <n v="0"/>
    <x v="8"/>
    <x v="0"/>
    <n v="1350"/>
    <s v="-"/>
    <s v="áno"/>
    <s v="Stavebné povolenie (SP)"/>
    <m/>
    <m/>
    <m/>
    <m/>
    <m/>
  </r>
  <r>
    <s v="A18086:Výstavba"/>
    <s v="MD SR"/>
    <n v="0"/>
    <s v="Doprava - železničná infraštruktúra"/>
    <x v="217"/>
    <n v="0"/>
    <x v="217"/>
    <s v="107A"/>
    <s v="-"/>
    <s v="-"/>
    <n v="0"/>
    <s v="Malé projekty"/>
    <s v="ŽSR"/>
    <x v="0"/>
    <x v="3"/>
    <n v="0"/>
    <x v="8"/>
    <x v="0"/>
    <n v="242441.74"/>
    <s v="-"/>
    <s v="áno"/>
    <s v="Stavebné povolenie (SP)"/>
    <m/>
    <m/>
    <m/>
    <m/>
    <m/>
  </r>
  <r>
    <s v="A18091 :Príprava bez MPV"/>
    <s v="MD SR"/>
    <n v="0"/>
    <s v="Doprava - železničná infraštruktúra"/>
    <x v="218"/>
    <n v="0"/>
    <x v="218"/>
    <s v="-"/>
    <s v="-"/>
    <s v="-"/>
    <n v="0"/>
    <s v="Malé projekty"/>
    <s v="ŽSR"/>
    <x v="2"/>
    <x v="3"/>
    <n v="0"/>
    <x v="6"/>
    <x v="0"/>
    <n v="1818000"/>
    <s v="-"/>
    <s v="áno"/>
    <s v="nezačatá IA"/>
    <m/>
    <m/>
    <m/>
    <m/>
    <m/>
  </r>
  <r>
    <s v="A18091 :Výstavba"/>
    <s v="MD SR"/>
    <n v="0"/>
    <s v="Doprava - železničná infraštruktúra"/>
    <x v="218"/>
    <n v="0"/>
    <x v="218"/>
    <s v="-"/>
    <s v="-"/>
    <s v="-"/>
    <n v="0"/>
    <s v="Malé projekty"/>
    <s v="ŽSR"/>
    <x v="0"/>
    <x v="3"/>
    <n v="0"/>
    <x v="8"/>
    <x v="0"/>
    <n v="16362000"/>
    <s v="-"/>
    <s v="áno"/>
    <s v="nezačatá IA"/>
    <m/>
    <m/>
    <m/>
    <m/>
    <m/>
  </r>
  <r>
    <s v="A18093:MPV"/>
    <s v="MD SR"/>
    <n v="0"/>
    <s v="Doprava - železničná infraštruktúra"/>
    <x v="219"/>
    <n v="0"/>
    <x v="219"/>
    <s v="-"/>
    <s v="-"/>
    <s v="-"/>
    <n v="0"/>
    <s v="Malé projekty"/>
    <s v="ŽSR"/>
    <x v="1"/>
    <x v="0"/>
    <n v="0"/>
    <x v="3"/>
    <x v="5"/>
    <n v="263.36"/>
    <s v="-"/>
    <s v="áno"/>
    <s v="vo výstavbe"/>
    <m/>
    <m/>
    <m/>
    <m/>
    <m/>
  </r>
  <r>
    <s v="A18093:Príprava bez MPV"/>
    <s v="MD SR"/>
    <n v="0"/>
    <s v="Doprava - železničná infraštruktúra"/>
    <x v="219"/>
    <n v="0"/>
    <x v="219"/>
    <s v="-"/>
    <s v="-"/>
    <s v="-"/>
    <n v="0"/>
    <s v="Malé projekty"/>
    <s v="ŽSR"/>
    <x v="2"/>
    <x v="0"/>
    <n v="0"/>
    <x v="3"/>
    <x v="5"/>
    <n v="5925"/>
    <s v="-"/>
    <s v="áno"/>
    <s v="vo výstavbe"/>
    <m/>
    <m/>
    <m/>
    <m/>
    <m/>
  </r>
  <r>
    <s v="A18093:Výstavba"/>
    <s v="MD SR"/>
    <n v="0"/>
    <s v="Doprava - železničná infraštruktúra"/>
    <x v="219"/>
    <n v="0"/>
    <x v="219"/>
    <s v="-"/>
    <s v="-"/>
    <s v="-"/>
    <n v="0"/>
    <s v="Malé projekty"/>
    <s v="ŽSR"/>
    <x v="0"/>
    <x v="0"/>
    <n v="0"/>
    <x v="3"/>
    <x v="5"/>
    <n v="463702.94"/>
    <s v="-"/>
    <s v="áno"/>
    <s v="vo výstavbe"/>
    <m/>
    <m/>
    <m/>
    <m/>
    <m/>
  </r>
  <r>
    <s v="A18093:MPV"/>
    <s v="MD SR"/>
    <n v="0"/>
    <s v="Doprava - železničná infraštruktúra"/>
    <x v="219"/>
    <n v="0"/>
    <x v="219"/>
    <s v="-"/>
    <s v="-"/>
    <s v="-"/>
    <n v="0"/>
    <s v="Malé projekty"/>
    <s v="ŽSR"/>
    <x v="1"/>
    <x v="0"/>
    <n v="0"/>
    <x v="3"/>
    <x v="2"/>
    <n v="196.27"/>
    <s v="-"/>
    <s v="áno"/>
    <s v="vo výstavbe"/>
    <m/>
    <m/>
    <m/>
    <m/>
    <m/>
  </r>
  <r>
    <s v="A18093:Príprava bez MPV"/>
    <s v="MD SR"/>
    <n v="0"/>
    <s v="Doprava - železničná infraštruktúra"/>
    <x v="219"/>
    <n v="0"/>
    <x v="219"/>
    <s v="-"/>
    <s v="-"/>
    <s v="-"/>
    <n v="0"/>
    <s v="Malé projekty"/>
    <s v="ŽSR"/>
    <x v="2"/>
    <x v="0"/>
    <n v="0"/>
    <x v="3"/>
    <x v="2"/>
    <n v="31094.67"/>
    <s v="-"/>
    <s v="áno"/>
    <s v="vo výstavbe"/>
    <m/>
    <m/>
    <m/>
    <m/>
    <m/>
  </r>
  <r>
    <s v="A18093:Výstavba"/>
    <s v="MD SR"/>
    <n v="0"/>
    <s v="Doprava - železničná infraštruktúra"/>
    <x v="219"/>
    <n v="0"/>
    <x v="219"/>
    <s v="-"/>
    <s v="-"/>
    <s v="-"/>
    <n v="0"/>
    <s v="Malé projekty"/>
    <s v="ŽSR"/>
    <x v="0"/>
    <x v="0"/>
    <n v="0"/>
    <x v="3"/>
    <x v="2"/>
    <n v="24405.41"/>
    <s v="-"/>
    <s v="áno"/>
    <s v="vo výstavbe"/>
    <m/>
    <m/>
    <m/>
    <m/>
    <m/>
  </r>
  <r>
    <s v="A18095:Príprava bez MPV"/>
    <s v="MD SR"/>
    <n v="0"/>
    <s v="Doprava - železničná infraštruktúra"/>
    <x v="220"/>
    <n v="0"/>
    <x v="220"/>
    <s v="-"/>
    <s v="-"/>
    <s v="-"/>
    <n v="0"/>
    <s v="Malé projekty"/>
    <s v="ŽSR"/>
    <x v="2"/>
    <x v="0"/>
    <n v="0"/>
    <x v="1"/>
    <x v="2"/>
    <n v="18410.5"/>
    <s v="-"/>
    <s v="áno"/>
    <s v="Stavebné povolenie (SP)"/>
    <m/>
    <m/>
    <m/>
    <m/>
    <m/>
  </r>
  <r>
    <s v="A18095:Príprava bez MPV"/>
    <s v="MD SR"/>
    <n v="0"/>
    <s v="Doprava - železničná infraštruktúra"/>
    <x v="220"/>
    <n v="0"/>
    <x v="220"/>
    <s v="-"/>
    <s v="-"/>
    <s v="-"/>
    <n v="0"/>
    <s v="Malé projekty"/>
    <s v="ŽSR"/>
    <x v="2"/>
    <x v="0"/>
    <n v="0"/>
    <x v="3"/>
    <x v="2"/>
    <n v="115410.5"/>
    <s v="-"/>
    <s v="áno"/>
    <s v="Stavebné povolenie (SP)"/>
    <m/>
    <m/>
    <m/>
    <m/>
    <m/>
  </r>
  <r>
    <s v="A18096:Výstavba"/>
    <s v="MD SR"/>
    <n v="0"/>
    <s v="Doprava - železničná infraštruktúra"/>
    <x v="221"/>
    <n v="0"/>
    <x v="221"/>
    <s v="-"/>
    <s v="-"/>
    <s v="-"/>
    <n v="0"/>
    <s v="Malé projekty"/>
    <s v="ŽSR"/>
    <x v="0"/>
    <x v="3"/>
    <n v="0"/>
    <x v="8"/>
    <x v="0"/>
    <n v="1080000"/>
    <s v="-"/>
    <s v="áno"/>
    <s v="Príprava podkladov VO na zhotoviteľa stavby"/>
    <m/>
    <m/>
    <m/>
    <m/>
    <m/>
  </r>
  <r>
    <s v="A18097:Príprava bez MPV"/>
    <s v="MD SR"/>
    <n v="0"/>
    <s v="Doprava - železničná infraštruktúra"/>
    <x v="222"/>
    <n v="0"/>
    <x v="222"/>
    <s v="-"/>
    <s v="-"/>
    <s v="-"/>
    <n v="0"/>
    <s v="Malé projekty"/>
    <s v="ŽSR"/>
    <x v="2"/>
    <x v="0"/>
    <n v="0"/>
    <x v="3"/>
    <x v="2"/>
    <n v="107000"/>
    <s v="-"/>
    <s v="áno"/>
    <s v="IČ"/>
    <m/>
    <m/>
    <m/>
    <m/>
    <m/>
  </r>
  <r>
    <s v="A18098:Príprava bez MPV"/>
    <s v="MD SR"/>
    <n v="0"/>
    <s v="Doprava - železničná infraštruktúra"/>
    <x v="223"/>
    <n v="0"/>
    <x v="223"/>
    <s v="-"/>
    <s v="-"/>
    <s v="-"/>
    <n v="0"/>
    <s v="Malé projekty"/>
    <s v="ŽSR"/>
    <x v="2"/>
    <x v="0"/>
    <n v="0"/>
    <x v="1"/>
    <x v="2"/>
    <n v="12763.94"/>
    <s v="-"/>
    <s v="nie"/>
    <s v="IČ"/>
    <m/>
    <m/>
    <m/>
    <m/>
    <m/>
  </r>
  <r>
    <s v="A18098:Príprava bez MPV"/>
    <s v="MD SR"/>
    <n v="0"/>
    <s v="Doprava - železničná infraštruktúra"/>
    <x v="223"/>
    <n v="0"/>
    <x v="223"/>
    <s v="-"/>
    <s v="-"/>
    <s v="-"/>
    <n v="0"/>
    <s v="Malé projekty"/>
    <s v="ŽSR"/>
    <x v="2"/>
    <x v="0"/>
    <n v="0"/>
    <x v="3"/>
    <x v="2"/>
    <n v="141763.94"/>
    <s v="-"/>
    <s v="nie"/>
    <s v="IČ"/>
    <m/>
    <m/>
    <m/>
    <m/>
    <m/>
  </r>
  <r>
    <s v="A18099:Príprava bez MPV"/>
    <s v="MD SR"/>
    <n v="0"/>
    <s v="Doprava - železničná infraštruktúra"/>
    <x v="224"/>
    <n v="0"/>
    <x v="224"/>
    <s v="-"/>
    <s v="-"/>
    <s v="-"/>
    <n v="0"/>
    <s v="Malé projekty"/>
    <s v="ŽSR"/>
    <x v="2"/>
    <x v="0"/>
    <n v="0"/>
    <x v="2"/>
    <x v="0"/>
    <n v="10943.99"/>
    <s v="-"/>
    <s v="áno"/>
    <s v="Stavebné povolenie (SP)"/>
    <m/>
    <m/>
    <m/>
    <m/>
    <m/>
  </r>
  <r>
    <s v="A18099:Príprava bez MPV"/>
    <s v="MD SR"/>
    <n v="0"/>
    <s v="Doprava - železničná infraštruktúra"/>
    <x v="224"/>
    <n v="0"/>
    <x v="224"/>
    <s v="-"/>
    <s v="-"/>
    <s v="-"/>
    <n v="0"/>
    <s v="Malé projekty"/>
    <s v="ŽSR"/>
    <x v="2"/>
    <x v="0"/>
    <n v="0"/>
    <x v="3"/>
    <x v="2"/>
    <n v="79500"/>
    <s v="-"/>
    <s v="áno"/>
    <s v="Stavebné povolenie (SP)"/>
    <m/>
    <m/>
    <m/>
    <m/>
    <m/>
  </r>
  <r>
    <s v="A18100:Príprava bez MPV"/>
    <s v="MD SR"/>
    <n v="0"/>
    <s v="Doprava - železničná infraštruktúra"/>
    <x v="225"/>
    <n v="0"/>
    <x v="225"/>
    <s v="-"/>
    <s v="-"/>
    <s v="-"/>
    <n v="0"/>
    <s v="Malé projekty"/>
    <s v="ŽSR"/>
    <x v="2"/>
    <x v="0"/>
    <n v="0"/>
    <x v="3"/>
    <x v="2"/>
    <n v="49875"/>
    <s v="-"/>
    <s v="nie"/>
    <s v="IČ"/>
    <m/>
    <m/>
    <m/>
    <m/>
    <m/>
  </r>
  <r>
    <s v="A18101:Príprava bez MPV"/>
    <s v="MD SR"/>
    <n v="0"/>
    <s v="Doprava - železničná infraštruktúra"/>
    <x v="226"/>
    <n v="0"/>
    <x v="226"/>
    <s v="-"/>
    <s v="-"/>
    <s v="-"/>
    <n v="0"/>
    <s v="Malé projekty"/>
    <s v="ŽSR"/>
    <x v="2"/>
    <x v="0"/>
    <n v="0"/>
    <x v="3"/>
    <x v="2"/>
    <n v="90900"/>
    <s v="-"/>
    <s v="áno"/>
    <s v="PD pre SP v rozsahu pre realizáciu stavby (DSPRS)"/>
    <m/>
    <m/>
    <m/>
    <m/>
    <m/>
  </r>
  <r>
    <s v="A18102:Príprava bez MPV"/>
    <s v="MD SR"/>
    <n v="0"/>
    <s v="Doprava - železničná infraštruktúra"/>
    <x v="227"/>
    <n v="0"/>
    <x v="227"/>
    <s v="-"/>
    <s v="-"/>
    <s v="-"/>
    <n v="0"/>
    <s v="Malé projekty"/>
    <s v="ŽSR"/>
    <x v="2"/>
    <x v="0"/>
    <n v="0"/>
    <x v="0"/>
    <x v="0"/>
    <n v="260000"/>
    <s v="-"/>
    <s v="áno"/>
    <s v="Pozastavená príprava"/>
    <m/>
    <m/>
    <m/>
    <m/>
    <m/>
  </r>
  <r>
    <s v="A18102:Výstavba"/>
    <s v="MD SR"/>
    <n v="0"/>
    <s v="Doprava - železničná infraštruktúra"/>
    <x v="227"/>
    <n v="0"/>
    <x v="227"/>
    <s v="-"/>
    <s v="-"/>
    <s v="-"/>
    <n v="0"/>
    <s v="Malé projekty"/>
    <s v="ŽSR"/>
    <x v="0"/>
    <x v="3"/>
    <n v="0"/>
    <x v="8"/>
    <x v="0"/>
    <n v="2340000"/>
    <s v="-"/>
    <s v="áno"/>
    <s v="Pozastavená príprava"/>
    <m/>
    <m/>
    <m/>
    <m/>
    <m/>
  </r>
  <r>
    <s v="A18103:Príprava bez MPV"/>
    <s v="MD SR"/>
    <n v="0"/>
    <s v="Doprava - železničná infraštruktúra"/>
    <x v="228"/>
    <n v="0"/>
    <x v="228"/>
    <s v="-"/>
    <s v="-"/>
    <s v="-"/>
    <n v="0"/>
    <s v="Malé projekty"/>
    <s v="ŽSR"/>
    <x v="2"/>
    <x v="0"/>
    <n v="0"/>
    <x v="8"/>
    <x v="0"/>
    <n v="280000"/>
    <s v="-"/>
    <s v="áno"/>
    <s v="Príprava DSPRS"/>
    <m/>
    <m/>
    <m/>
    <m/>
    <m/>
  </r>
  <r>
    <s v="A18103:Výstavba"/>
    <s v="MD SR"/>
    <n v="0"/>
    <s v="Doprava - železničná infraštruktúra"/>
    <x v="228"/>
    <n v="0"/>
    <x v="228"/>
    <s v="-"/>
    <s v="-"/>
    <s v="-"/>
    <n v="0"/>
    <s v="Malé projekty"/>
    <s v="ŽSR"/>
    <x v="0"/>
    <x v="3"/>
    <n v="0"/>
    <x v="8"/>
    <x v="0"/>
    <n v="2520000"/>
    <s v="-"/>
    <s v="áno"/>
    <s v="Príprava DSPRS"/>
    <m/>
    <m/>
    <m/>
    <m/>
    <m/>
  </r>
  <r>
    <s v="A18104:Príprava bez MPV"/>
    <s v="MD SR"/>
    <n v="0"/>
    <s v="Doprava - železničná infraštruktúra"/>
    <x v="229"/>
    <n v="0"/>
    <x v="229"/>
    <s v="-"/>
    <s v="-"/>
    <s v="-"/>
    <n v="0"/>
    <s v="Malé projekty"/>
    <s v="ŽSR"/>
    <x v="2"/>
    <x v="0"/>
    <n v="0"/>
    <x v="3"/>
    <x v="2"/>
    <n v="102005.6"/>
    <s v="-"/>
    <s v="nie"/>
    <s v="Stavebné povolenie (SP)"/>
    <m/>
    <m/>
    <m/>
    <m/>
    <m/>
  </r>
  <r>
    <s v="A18105:Príprava bez MPV"/>
    <s v="MD SR"/>
    <n v="0"/>
    <s v="Doprava - železničná infraštruktúra"/>
    <x v="230"/>
    <n v="0"/>
    <x v="230"/>
    <s v="-"/>
    <s v="-"/>
    <s v="-"/>
    <n v="0"/>
    <s v="Malé projekty"/>
    <s v="ŽSR"/>
    <x v="2"/>
    <x v="3"/>
    <n v="0"/>
    <x v="0"/>
    <x v="0"/>
    <n v="98000"/>
    <s v="-"/>
    <s v="áno"/>
    <s v="nezačatá IA"/>
    <m/>
    <m/>
    <m/>
    <m/>
    <m/>
  </r>
  <r>
    <s v="A18105:Výstavba"/>
    <s v="MD SR"/>
    <n v="0"/>
    <s v="Doprava - železničná infraštruktúra"/>
    <x v="230"/>
    <n v="0"/>
    <x v="230"/>
    <s v="-"/>
    <s v="-"/>
    <s v="-"/>
    <n v="0"/>
    <s v="Malé projekty"/>
    <s v="ŽSR"/>
    <x v="0"/>
    <x v="3"/>
    <n v="0"/>
    <x v="8"/>
    <x v="0"/>
    <n v="882000"/>
    <s v="-"/>
    <s v="áno"/>
    <s v="nezačatá IA"/>
    <m/>
    <m/>
    <m/>
    <m/>
    <m/>
  </r>
  <r>
    <s v="A18106:Príprava bez MPV"/>
    <s v="MD SR"/>
    <n v="0"/>
    <s v="Doprava - železničná infraštruktúra"/>
    <x v="231"/>
    <n v="0"/>
    <x v="231"/>
    <s v="-"/>
    <s v="-"/>
    <s v="-"/>
    <n v="0"/>
    <s v="Malé projekty"/>
    <s v="ŽSR"/>
    <x v="2"/>
    <x v="0"/>
    <n v="0"/>
    <x v="0"/>
    <x v="0"/>
    <n v="96500"/>
    <s v="-"/>
    <s v="nie"/>
    <s v="Stavebné povolenie (SP)"/>
    <m/>
    <m/>
    <m/>
    <m/>
    <m/>
  </r>
  <r>
    <s v="A18106:Výstavba"/>
    <s v="MD SR"/>
    <n v="0"/>
    <s v="Doprava - železničná infraštruktúra"/>
    <x v="231"/>
    <n v="0"/>
    <x v="231"/>
    <s v="-"/>
    <s v="-"/>
    <s v="-"/>
    <n v="0"/>
    <s v="Malé projekty"/>
    <s v="ŽSR"/>
    <x v="0"/>
    <x v="3"/>
    <n v="0"/>
    <x v="8"/>
    <x v="0"/>
    <n v="868500"/>
    <s v="-"/>
    <s v="nie"/>
    <s v="Stavebné povolenie (SP)"/>
    <m/>
    <m/>
    <m/>
    <m/>
    <m/>
  </r>
  <r>
    <s v="A18107:Výstavba"/>
    <s v="MD SR"/>
    <n v="0"/>
    <s v="Doprava - železničná infraštruktúra"/>
    <x v="232"/>
    <n v="0"/>
    <x v="232"/>
    <s v="-"/>
    <s v="-"/>
    <s v="-"/>
    <n v="0"/>
    <s v="Malé projekty"/>
    <s v="ŽSR"/>
    <x v="0"/>
    <x v="0"/>
    <n v="0"/>
    <x v="2"/>
    <x v="0"/>
    <n v="2582.75"/>
    <s v="-"/>
    <s v="nie"/>
    <s v="vo výstavbe"/>
    <m/>
    <m/>
    <m/>
    <m/>
    <m/>
  </r>
  <r>
    <s v="A18108:Príprava bez MPV"/>
    <s v="MD SR"/>
    <n v="0"/>
    <s v="Doprava - železničná infraštruktúra"/>
    <x v="233"/>
    <n v="0"/>
    <x v="233"/>
    <s v="-"/>
    <s v="-"/>
    <s v="-"/>
    <n v="0"/>
    <s v="Malé projekty"/>
    <s v="ŽSR"/>
    <x v="2"/>
    <x v="0"/>
    <n v="0"/>
    <x v="0"/>
    <x v="0"/>
    <n v="23300"/>
    <s v="-"/>
    <s v="áno"/>
    <s v="Stavebné povolenie (SP)"/>
    <m/>
    <m/>
    <m/>
    <m/>
    <m/>
  </r>
  <r>
    <s v="A18108:Výstavba"/>
    <s v="MD SR"/>
    <n v="0"/>
    <s v="Doprava - železničná infraštruktúra"/>
    <x v="233"/>
    <n v="0"/>
    <x v="233"/>
    <s v="-"/>
    <s v="-"/>
    <s v="-"/>
    <n v="0"/>
    <s v="Malé projekty"/>
    <s v="ŽSR"/>
    <x v="0"/>
    <x v="3"/>
    <n v="0"/>
    <x v="8"/>
    <x v="0"/>
    <n v="209700"/>
    <s v="-"/>
    <s v="áno"/>
    <s v="Stavebné povolenie (SP)"/>
    <m/>
    <m/>
    <m/>
    <m/>
    <m/>
  </r>
  <r>
    <s v="A18109:Príprava bez MPV"/>
    <s v="MD SR"/>
    <n v="0"/>
    <s v="Doprava - železničná infraštruktúra"/>
    <x v="234"/>
    <n v="0"/>
    <x v="234"/>
    <s v="-"/>
    <s v="-"/>
    <s v="-"/>
    <n v="0"/>
    <s v="Malé projekty"/>
    <s v="ŽSR"/>
    <x v="2"/>
    <x v="0"/>
    <n v="0"/>
    <x v="3"/>
    <x v="5"/>
    <n v="1700"/>
    <s v="-"/>
    <s v="áno"/>
    <s v="ukončené"/>
    <m/>
    <m/>
    <m/>
    <m/>
    <m/>
  </r>
  <r>
    <s v="A18109:Výstavba"/>
    <s v="MD SR"/>
    <n v="0"/>
    <s v="Doprava - železničná infraštruktúra"/>
    <x v="234"/>
    <n v="0"/>
    <x v="234"/>
    <s v="-"/>
    <s v="-"/>
    <s v="-"/>
    <n v="0"/>
    <s v="Malé projekty"/>
    <s v="ŽSR"/>
    <x v="0"/>
    <x v="0"/>
    <n v="0"/>
    <x v="3"/>
    <x v="5"/>
    <n v="311335"/>
    <s v="-"/>
    <s v="áno"/>
    <s v="ukončené"/>
    <m/>
    <m/>
    <m/>
    <m/>
    <m/>
  </r>
  <r>
    <s v="A18109:Príprava bez MPV"/>
    <s v="MD SR"/>
    <n v="0"/>
    <s v="Doprava - železničná infraštruktúra"/>
    <x v="234"/>
    <n v="0"/>
    <x v="234"/>
    <s v="-"/>
    <s v="-"/>
    <s v="-"/>
    <n v="0"/>
    <s v="Malé projekty"/>
    <s v="ŽSR"/>
    <x v="2"/>
    <x v="0"/>
    <n v="0"/>
    <x v="3"/>
    <x v="2"/>
    <n v="18200"/>
    <s v="-"/>
    <s v="áno"/>
    <s v="ukončené"/>
    <m/>
    <m/>
    <m/>
    <m/>
    <m/>
  </r>
  <r>
    <s v="A18109:Výstavba"/>
    <s v="MD SR"/>
    <n v="0"/>
    <s v="Doprava - železničná infraštruktúra"/>
    <x v="234"/>
    <n v="0"/>
    <x v="234"/>
    <s v="-"/>
    <s v="-"/>
    <s v="-"/>
    <n v="0"/>
    <s v="Malé projekty"/>
    <s v="ŽSR"/>
    <x v="0"/>
    <x v="0"/>
    <n v="0"/>
    <x v="3"/>
    <x v="2"/>
    <n v="16365"/>
    <s v="-"/>
    <s v="áno"/>
    <s v="ukončené"/>
    <m/>
    <m/>
    <m/>
    <m/>
    <m/>
  </r>
  <r>
    <s v="A18110:Príprava bez MPV"/>
    <s v="MD SR"/>
    <n v="0"/>
    <s v="Doprava - železničná infraštruktúra"/>
    <x v="235"/>
    <n v="0"/>
    <x v="235"/>
    <s v="119B"/>
    <s v="-"/>
    <s v="-"/>
    <n v="0"/>
    <s v="Malé projekty"/>
    <s v="ŽSR"/>
    <x v="2"/>
    <x v="0"/>
    <n v="0"/>
    <x v="3"/>
    <x v="5"/>
    <n v="3143.67"/>
    <s v="-"/>
    <s v="áno"/>
    <s v="ukončené"/>
    <m/>
    <m/>
    <m/>
    <m/>
    <m/>
  </r>
  <r>
    <s v="A18110:Výstavba"/>
    <s v="MD SR"/>
    <n v="0"/>
    <s v="Doprava - železničná infraštruktúra"/>
    <x v="235"/>
    <n v="0"/>
    <x v="235"/>
    <s v="119B"/>
    <s v="-"/>
    <s v="-"/>
    <n v="0"/>
    <s v="Malé projekty"/>
    <s v="ŽSR"/>
    <x v="0"/>
    <x v="0"/>
    <n v="0"/>
    <x v="3"/>
    <x v="5"/>
    <n v="364668.14"/>
    <s v="-"/>
    <s v="áno"/>
    <s v="ukončené"/>
    <m/>
    <m/>
    <m/>
    <m/>
    <m/>
  </r>
  <r>
    <s v="A18110:Príprava bez MPV"/>
    <s v="MD SR"/>
    <n v="0"/>
    <s v="Doprava - železničná infraštruktúra"/>
    <x v="235"/>
    <n v="0"/>
    <x v="235"/>
    <s v="119B"/>
    <s v="-"/>
    <s v="-"/>
    <n v="0"/>
    <s v="Malé projekty"/>
    <s v="ŽSR"/>
    <x v="2"/>
    <x v="0"/>
    <n v="0"/>
    <x v="3"/>
    <x v="2"/>
    <n v="14609.32"/>
    <s v="-"/>
    <s v="áno"/>
    <s v="ukončené"/>
    <m/>
    <m/>
    <m/>
    <m/>
    <m/>
  </r>
  <r>
    <s v="A18110:Výstavba"/>
    <s v="MD SR"/>
    <n v="0"/>
    <s v="Doprava - železničná infraštruktúra"/>
    <x v="235"/>
    <n v="0"/>
    <x v="235"/>
    <s v="119B"/>
    <s v="-"/>
    <s v="-"/>
    <n v="0"/>
    <s v="Malé projekty"/>
    <s v="ŽSR"/>
    <x v="0"/>
    <x v="0"/>
    <n v="0"/>
    <x v="3"/>
    <x v="2"/>
    <n v="40979.54"/>
    <s v="-"/>
    <s v="áno"/>
    <s v="ukončené"/>
    <m/>
    <m/>
    <m/>
    <m/>
    <m/>
  </r>
  <r>
    <s v="A18111:Výstavba"/>
    <s v="MD SR"/>
    <n v="0"/>
    <s v="Doprava - železničná infraštruktúra"/>
    <x v="236"/>
    <n v="0"/>
    <x v="236"/>
    <s v="110A"/>
    <s v="-"/>
    <s v="-"/>
    <n v="0"/>
    <s v="Budovy"/>
    <s v="ŽSR"/>
    <x v="0"/>
    <x v="3"/>
    <n v="0"/>
    <x v="8"/>
    <x v="5"/>
    <n v="1952123.67"/>
    <s v="-"/>
    <s v="nie"/>
    <s v="Stavebné povolenie (SP)"/>
    <m/>
    <m/>
    <m/>
    <m/>
    <m/>
  </r>
  <r>
    <s v="A18113:Výstavba"/>
    <s v="MD SR"/>
    <n v="0"/>
    <s v="Doprava - železničná infraštruktúra"/>
    <x v="237"/>
    <n v="0"/>
    <x v="237"/>
    <s v="116A"/>
    <s v="-"/>
    <s v="-"/>
    <n v="0"/>
    <s v="Malé projekty"/>
    <s v="ŽSR"/>
    <x v="0"/>
    <x v="3"/>
    <n v="0"/>
    <x v="4"/>
    <x v="22"/>
    <n v="300000"/>
    <s v="-"/>
    <s v="áno"/>
    <s v="Stavebné povolenie (SP)"/>
    <m/>
    <m/>
    <m/>
    <m/>
    <m/>
  </r>
  <r>
    <s v="A18113:Príprava bez MPV"/>
    <s v="MD SR"/>
    <n v="0"/>
    <s v="Doprava - železničná infraštruktúra"/>
    <x v="237"/>
    <n v="0"/>
    <x v="237"/>
    <s v="116A"/>
    <s v="-"/>
    <s v="-"/>
    <n v="0"/>
    <s v="Malé projekty"/>
    <s v="ŽSR"/>
    <x v="2"/>
    <x v="0"/>
    <n v="0"/>
    <x v="3"/>
    <x v="2"/>
    <n v="168600"/>
    <s v="-"/>
    <s v="áno"/>
    <s v="Stavebné povolenie (SP)"/>
    <m/>
    <m/>
    <m/>
    <m/>
    <m/>
  </r>
  <r>
    <s v="A18114:Príprava bez MPV"/>
    <s v="MD SR"/>
    <n v="0"/>
    <s v="Doprava - železničná infraštruktúra"/>
    <x v="238"/>
    <n v="0"/>
    <x v="238"/>
    <s v="115A"/>
    <s v="-"/>
    <s v="-"/>
    <n v="0"/>
    <s v="Malé projekty"/>
    <s v="ŽSR"/>
    <x v="2"/>
    <x v="2"/>
    <s v="-"/>
    <x v="1"/>
    <x v="2"/>
    <n v="66920"/>
    <s v="-"/>
    <s v="nie"/>
    <s v="PD pre SP v rozsahu pre realizáciu stavby (DSPRS)"/>
    <m/>
    <m/>
    <m/>
    <m/>
    <m/>
  </r>
  <r>
    <s v="A18114:Výstavba"/>
    <s v="MD SR"/>
    <n v="0"/>
    <s v="Doprava - železničná infraštruktúra"/>
    <x v="238"/>
    <n v="0"/>
    <x v="238"/>
    <s v="115A"/>
    <s v="-"/>
    <s v="-"/>
    <n v="0"/>
    <s v="Malé projekty"/>
    <s v="ŽSR"/>
    <x v="0"/>
    <x v="0"/>
    <n v="0"/>
    <x v="5"/>
    <x v="22"/>
    <n v="1112949.29"/>
    <s v="-"/>
    <s v="nie"/>
    <s v="PD pre SP v rozsahu pre realizáciu stavby (DSPRS)"/>
    <m/>
    <m/>
    <m/>
    <m/>
    <m/>
  </r>
  <r>
    <s v="A18115:Príprava bez MPV"/>
    <s v="MD SR"/>
    <n v="0"/>
    <s v="Doprava - železničná infraštruktúra"/>
    <x v="239"/>
    <n v="0"/>
    <x v="239"/>
    <s v="122C"/>
    <s v="-"/>
    <s v="-"/>
    <n v="0"/>
    <s v="Malé projekty"/>
    <s v="ŽSR"/>
    <x v="2"/>
    <x v="0"/>
    <n v="0"/>
    <x v="3"/>
    <x v="5"/>
    <n v="3295.03"/>
    <s v="-"/>
    <s v="áno"/>
    <s v="ukončené"/>
    <m/>
    <m/>
    <m/>
    <m/>
    <m/>
  </r>
  <r>
    <s v="A18115:Výstavba"/>
    <s v="MD SR"/>
    <n v="0"/>
    <s v="Doprava - železničná infraštruktúra"/>
    <x v="239"/>
    <n v="0"/>
    <x v="239"/>
    <s v="122C"/>
    <s v="-"/>
    <s v="-"/>
    <n v="0"/>
    <s v="Malé projekty"/>
    <s v="ŽSR"/>
    <x v="0"/>
    <x v="0"/>
    <n v="0"/>
    <x v="3"/>
    <x v="5"/>
    <n v="380361.5"/>
    <s v="-"/>
    <s v="áno"/>
    <s v="ukončené"/>
    <m/>
    <m/>
    <m/>
    <m/>
    <m/>
  </r>
  <r>
    <s v="A18115:Príprava bez MPV"/>
    <s v="MD SR"/>
    <n v="0"/>
    <s v="Doprava - železničná infraštruktúra"/>
    <x v="239"/>
    <n v="0"/>
    <x v="239"/>
    <s v="122C"/>
    <s v="-"/>
    <s v="-"/>
    <n v="0"/>
    <s v="Malé projekty"/>
    <s v="ŽSR"/>
    <x v="2"/>
    <x v="0"/>
    <n v="0"/>
    <x v="3"/>
    <x v="2"/>
    <n v="28629.8"/>
    <s v="-"/>
    <s v="áno"/>
    <s v="ukončené"/>
    <m/>
    <m/>
    <m/>
    <m/>
    <m/>
  </r>
  <r>
    <s v="A18115:Výstavba"/>
    <s v="MD SR"/>
    <n v="0"/>
    <s v="Doprava - železničná infraštruktúra"/>
    <x v="239"/>
    <n v="0"/>
    <x v="239"/>
    <s v="122C"/>
    <s v="-"/>
    <s v="-"/>
    <n v="0"/>
    <s v="Malé projekty"/>
    <s v="ŽSR"/>
    <x v="0"/>
    <x v="0"/>
    <n v="0"/>
    <x v="3"/>
    <x v="2"/>
    <n v="20019.03"/>
    <s v="-"/>
    <s v="áno"/>
    <s v="ukončené"/>
    <m/>
    <m/>
    <m/>
    <m/>
    <m/>
  </r>
  <r>
    <s v="A18116:MPV"/>
    <s v="MD SR"/>
    <n v="0"/>
    <s v="Doprava - železničná infraštruktúra"/>
    <x v="240"/>
    <n v="0"/>
    <x v="240"/>
    <s v="119C"/>
    <s v="-"/>
    <s v="-"/>
    <n v="0"/>
    <s v="Malé projekty"/>
    <s v="ŽSR"/>
    <x v="1"/>
    <x v="2"/>
    <s v="-"/>
    <x v="1"/>
    <x v="2"/>
    <n v="1066"/>
    <s v="-"/>
    <s v="áno"/>
    <s v="ukončené"/>
    <m/>
    <m/>
    <m/>
    <m/>
    <m/>
  </r>
  <r>
    <s v="A18116:Výstavba"/>
    <s v="MD SR"/>
    <n v="0"/>
    <s v="Doprava - železničná infraštruktúra"/>
    <x v="240"/>
    <n v="0"/>
    <x v="240"/>
    <s v="119C"/>
    <s v="-"/>
    <s v="-"/>
    <n v="0"/>
    <s v="Malé projekty"/>
    <s v="ŽSR"/>
    <x v="0"/>
    <x v="0"/>
    <n v="0"/>
    <x v="3"/>
    <x v="5"/>
    <n v="491718"/>
    <s v="-"/>
    <s v="áno"/>
    <s v="ukončené"/>
    <m/>
    <m/>
    <m/>
    <m/>
    <m/>
  </r>
  <r>
    <s v="A18116:Príprava bez MPV"/>
    <s v="MD SR"/>
    <n v="0"/>
    <s v="Doprava - železničná infraštruktúra"/>
    <x v="240"/>
    <n v="0"/>
    <x v="240"/>
    <s v="119C"/>
    <s v="-"/>
    <s v="-"/>
    <n v="0"/>
    <s v="Malé projekty"/>
    <s v="ŽSR"/>
    <x v="2"/>
    <x v="0"/>
    <n v="0"/>
    <x v="3"/>
    <x v="2"/>
    <n v="22989.15"/>
    <s v="-"/>
    <s v="áno"/>
    <s v="ukončené"/>
    <m/>
    <m/>
    <m/>
    <m/>
    <m/>
  </r>
  <r>
    <s v="A18116:Výstavba"/>
    <s v="MD SR"/>
    <n v="0"/>
    <s v="Doprava - železničná infraštruktúra"/>
    <x v="240"/>
    <n v="0"/>
    <x v="240"/>
    <s v="119C"/>
    <s v="-"/>
    <s v="-"/>
    <n v="0"/>
    <s v="Malé projekty"/>
    <s v="ŽSR"/>
    <x v="0"/>
    <x v="0"/>
    <n v="0"/>
    <x v="3"/>
    <x v="2"/>
    <n v="25879.89"/>
    <s v="-"/>
    <s v="áno"/>
    <s v="ukončené"/>
    <m/>
    <m/>
    <m/>
    <m/>
    <m/>
  </r>
  <r>
    <s v="A18118:Príprava bez MPV"/>
    <s v="MD SR"/>
    <n v="0"/>
    <s v="Doprava - železničná infraštruktúra"/>
    <x v="241"/>
    <n v="0"/>
    <x v="241"/>
    <s v="-"/>
    <s v="-"/>
    <s v="-"/>
    <n v="0"/>
    <s v="Malé projekty"/>
    <s v="ŽSR"/>
    <x v="2"/>
    <x v="3"/>
    <n v="0"/>
    <x v="8"/>
    <x v="0"/>
    <n v="110500"/>
    <s v="-"/>
    <s v="áno"/>
    <s v="nezačatá IA"/>
    <m/>
    <m/>
    <m/>
    <m/>
    <m/>
  </r>
  <r>
    <s v="A18118:Výstavba"/>
    <s v="MD SR"/>
    <n v="0"/>
    <s v="Doprava - železničná infraštruktúra"/>
    <x v="241"/>
    <n v="0"/>
    <x v="241"/>
    <s v="-"/>
    <s v="-"/>
    <s v="-"/>
    <n v="0"/>
    <s v="Malé projekty"/>
    <s v="ŽSR"/>
    <x v="0"/>
    <x v="3"/>
    <n v="0"/>
    <x v="8"/>
    <x v="0"/>
    <n v="994500"/>
    <s v="-"/>
    <s v="áno"/>
    <s v="nezačatá IA"/>
    <m/>
    <m/>
    <m/>
    <m/>
    <m/>
  </r>
  <r>
    <s v="A18120:Výstavba"/>
    <s v="MD SR"/>
    <n v="0"/>
    <s v="Doprava - železničná infraštruktúra"/>
    <x v="242"/>
    <n v="0"/>
    <x v="242"/>
    <s v="114A"/>
    <s v="-"/>
    <s v="-"/>
    <n v="0"/>
    <s v="Malé projekty"/>
    <s v="ŽSR"/>
    <x v="0"/>
    <x v="0"/>
    <n v="0"/>
    <x v="1"/>
    <x v="5"/>
    <n v="83421.11"/>
    <s v="-"/>
    <s v="áno"/>
    <s v="ukončené"/>
    <m/>
    <m/>
    <m/>
    <m/>
    <m/>
  </r>
  <r>
    <s v="A18120:Príprava bez MPV"/>
    <s v="MD SR"/>
    <n v="0"/>
    <s v="Doprava - železničná infraštruktúra"/>
    <x v="242"/>
    <n v="0"/>
    <x v="242"/>
    <s v="114A"/>
    <s v="-"/>
    <s v="-"/>
    <n v="0"/>
    <s v="Malé projekty"/>
    <s v="ŽSR"/>
    <x v="2"/>
    <x v="0"/>
    <n v="0"/>
    <x v="1"/>
    <x v="5"/>
    <n v="6790.6"/>
    <s v="-"/>
    <s v="áno"/>
    <s v="ukončené"/>
    <m/>
    <m/>
    <m/>
    <m/>
    <m/>
  </r>
  <r>
    <s v="A18120:Výstavba"/>
    <s v="MD SR"/>
    <n v="0"/>
    <s v="Doprava - železničná infraštruktúra"/>
    <x v="242"/>
    <n v="0"/>
    <x v="242"/>
    <s v="114A"/>
    <s v="-"/>
    <s v="-"/>
    <n v="0"/>
    <s v="Malé projekty"/>
    <s v="ŽSR"/>
    <x v="0"/>
    <x v="2"/>
    <s v="-"/>
    <x v="1"/>
    <x v="2"/>
    <n v="4390.59"/>
    <s v="-"/>
    <s v="áno"/>
    <s v="ukončené"/>
    <m/>
    <m/>
    <m/>
    <m/>
    <m/>
  </r>
  <r>
    <s v="A18120:Príprava bez MPV"/>
    <s v="MD SR"/>
    <n v="0"/>
    <s v="Doprava - železničná infraštruktúra"/>
    <x v="242"/>
    <n v="0"/>
    <x v="242"/>
    <s v="114A"/>
    <s v="-"/>
    <s v="-"/>
    <n v="0"/>
    <s v="Malé projekty"/>
    <s v="ŽSR"/>
    <x v="2"/>
    <x v="0"/>
    <n v="0"/>
    <x v="3"/>
    <x v="5"/>
    <n v="9660.83"/>
    <s v="-"/>
    <s v="áno"/>
    <s v="ukončené"/>
    <m/>
    <m/>
    <m/>
    <m/>
    <m/>
  </r>
  <r>
    <s v="A18120:Výstavba"/>
    <s v="MD SR"/>
    <n v="0"/>
    <s v="Doprava - železničná infraštruktúra"/>
    <x v="242"/>
    <n v="0"/>
    <x v="242"/>
    <s v="114A"/>
    <s v="-"/>
    <s v="-"/>
    <n v="0"/>
    <s v="Malé projekty"/>
    <s v="ŽSR"/>
    <x v="0"/>
    <x v="0"/>
    <n v="0"/>
    <x v="3"/>
    <x v="5"/>
    <n v="539471.73"/>
    <s v="-"/>
    <s v="áno"/>
    <s v="ukončené"/>
    <m/>
    <m/>
    <m/>
    <m/>
    <m/>
  </r>
  <r>
    <s v="A18120:Príprava bez MPV"/>
    <s v="MD SR"/>
    <n v="0"/>
    <s v="Doprava - železničná infraštruktúra"/>
    <x v="242"/>
    <n v="0"/>
    <x v="242"/>
    <s v="114A"/>
    <s v="-"/>
    <s v="-"/>
    <n v="0"/>
    <s v="Malé projekty"/>
    <s v="ŽSR"/>
    <x v="2"/>
    <x v="0"/>
    <n v="0"/>
    <x v="3"/>
    <x v="2"/>
    <n v="20627.48"/>
    <s v="-"/>
    <s v="áno"/>
    <s v="ukončené"/>
    <m/>
    <m/>
    <m/>
    <m/>
    <m/>
  </r>
  <r>
    <s v="A18120:Výstavba"/>
    <s v="MD SR"/>
    <n v="0"/>
    <s v="Doprava - železničná infraštruktúra"/>
    <x v="242"/>
    <n v="0"/>
    <x v="242"/>
    <s v="114A"/>
    <s v="-"/>
    <s v="-"/>
    <n v="0"/>
    <s v="Malé projekty"/>
    <s v="ŽSR"/>
    <x v="0"/>
    <x v="0"/>
    <n v="0"/>
    <x v="3"/>
    <x v="2"/>
    <n v="28393.26"/>
    <s v="-"/>
    <s v="áno"/>
    <s v="ukončené"/>
    <m/>
    <m/>
    <m/>
    <m/>
    <m/>
  </r>
  <r>
    <s v="A18128:Výstavba"/>
    <s v="MD SR"/>
    <n v="0"/>
    <s v="Doprava - železničná infraštruktúra"/>
    <x v="243"/>
    <n v="0"/>
    <x v="243"/>
    <s v="-"/>
    <s v="-"/>
    <s v="-"/>
    <n v="0"/>
    <s v="Budovy"/>
    <s v="ŽSR"/>
    <x v="0"/>
    <x v="0"/>
    <n v="0"/>
    <x v="1"/>
    <x v="2"/>
    <n v="58235.92"/>
    <s v="-"/>
    <s v="nie"/>
    <s v="ukončené"/>
    <m/>
    <m/>
    <m/>
    <m/>
    <m/>
  </r>
  <r>
    <s v="A18128:Príprava bez MPV"/>
    <s v="MD SR"/>
    <n v="0"/>
    <s v="Doprava - železničná infraštruktúra"/>
    <x v="243"/>
    <n v="0"/>
    <x v="243"/>
    <s v="-"/>
    <s v="-"/>
    <s v="-"/>
    <n v="0"/>
    <s v="Budovy"/>
    <s v="ŽSR"/>
    <x v="2"/>
    <x v="0"/>
    <n v="0"/>
    <x v="3"/>
    <x v="2"/>
    <n v="81074.78"/>
    <s v="-"/>
    <s v="nie"/>
    <s v="ukončené"/>
    <m/>
    <m/>
    <m/>
    <m/>
    <m/>
  </r>
  <r>
    <s v="A18128:Výstavba"/>
    <s v="MD SR"/>
    <n v="0"/>
    <s v="Doprava - železničná infraštruktúra"/>
    <x v="243"/>
    <n v="0"/>
    <x v="243"/>
    <s v="-"/>
    <s v="-"/>
    <s v="-"/>
    <n v="0"/>
    <s v="Budovy"/>
    <s v="ŽSR"/>
    <x v="0"/>
    <x v="0"/>
    <n v="0"/>
    <x v="3"/>
    <x v="2"/>
    <n v="1017123.2"/>
    <s v="-"/>
    <s v="nie"/>
    <s v="ukončené"/>
    <m/>
    <m/>
    <m/>
    <m/>
    <m/>
  </r>
  <r>
    <s v="A18197:Príprava bez MPV"/>
    <s v="MD SR"/>
    <n v="0"/>
    <s v="Doprava - železničná infraštruktúra"/>
    <x v="244"/>
    <n v="0"/>
    <x v="244"/>
    <s v="106F"/>
    <s v="-"/>
    <s v="-"/>
    <n v="0"/>
    <s v="Malé projekty"/>
    <s v="ŽSR"/>
    <x v="2"/>
    <x v="0"/>
    <n v="0"/>
    <x v="5"/>
    <x v="0"/>
    <n v="11795"/>
    <s v="-"/>
    <s v="áno"/>
    <s v="Stavebné povolenie (SP)"/>
    <m/>
    <m/>
    <m/>
    <m/>
    <m/>
  </r>
  <r>
    <s v="A18197:Výstavba"/>
    <s v="MD SR"/>
    <n v="0"/>
    <s v="Doprava - železničná infraštruktúra"/>
    <x v="244"/>
    <n v="0"/>
    <x v="244"/>
    <s v="106F"/>
    <s v="-"/>
    <s v="-"/>
    <n v="0"/>
    <s v="Malé projekty"/>
    <s v="ŽSR"/>
    <x v="0"/>
    <x v="3"/>
    <n v="0"/>
    <x v="8"/>
    <x v="0"/>
    <n v="106155"/>
    <s v="-"/>
    <s v="áno"/>
    <s v="Stavebné povolenie (SP)"/>
    <m/>
    <m/>
    <m/>
    <m/>
    <m/>
  </r>
  <r>
    <s v="A18199:Príprava bez MPV"/>
    <s v="MD SR"/>
    <n v="0"/>
    <s v="Doprava - železničná infraštruktúra"/>
    <x v="245"/>
    <n v="0"/>
    <x v="245"/>
    <s v="105A"/>
    <s v="-"/>
    <s v="-"/>
    <n v="0"/>
    <s v="Malé projekty"/>
    <s v="ŽSR"/>
    <x v="2"/>
    <x v="0"/>
    <n v="0"/>
    <x v="6"/>
    <x v="0"/>
    <n v="9800"/>
    <s v="-"/>
    <s v="áno"/>
    <s v="Stavebné povolenie (SP)"/>
    <m/>
    <m/>
    <m/>
    <m/>
    <m/>
  </r>
  <r>
    <s v="A18199:Výstavba"/>
    <s v="MD SR"/>
    <n v="0"/>
    <s v="Doprava - železničná infraštruktúra"/>
    <x v="245"/>
    <n v="0"/>
    <x v="245"/>
    <s v="105A"/>
    <s v="-"/>
    <s v="-"/>
    <n v="0"/>
    <s v="Malé projekty"/>
    <s v="ŽSR"/>
    <x v="0"/>
    <x v="3"/>
    <n v="0"/>
    <x v="8"/>
    <x v="0"/>
    <n v="88200"/>
    <s v="-"/>
    <s v="áno"/>
    <s v="Stavebné povolenie (SP)"/>
    <m/>
    <m/>
    <m/>
    <m/>
    <m/>
  </r>
  <r>
    <s v="A18200:MPV"/>
    <s v="MD SR"/>
    <n v="0"/>
    <s v="Doprava - železničná infraštruktúra"/>
    <x v="246"/>
    <n v="0"/>
    <x v="246"/>
    <s v="119A"/>
    <s v="-"/>
    <s v="-"/>
    <n v="0"/>
    <s v="Malé projekty"/>
    <s v="ŽSR"/>
    <x v="1"/>
    <x v="2"/>
    <s v="-"/>
    <x v="1"/>
    <x v="5"/>
    <n v="138.6"/>
    <s v="-"/>
    <s v="áno"/>
    <s v="vo výstavbe"/>
    <m/>
    <m/>
    <m/>
    <m/>
    <m/>
  </r>
  <r>
    <s v="A18200:Príprava bez MPV"/>
    <s v="MD SR"/>
    <n v="0"/>
    <s v="Doprava - železničná infraštruktúra"/>
    <x v="246"/>
    <n v="0"/>
    <x v="246"/>
    <s v="119A"/>
    <s v="-"/>
    <s v="-"/>
    <n v="0"/>
    <s v="Malé projekty"/>
    <s v="ŽSR"/>
    <x v="2"/>
    <x v="0"/>
    <n v="0"/>
    <x v="3"/>
    <x v="5"/>
    <n v="2700"/>
    <s v="-"/>
    <s v="áno"/>
    <s v="vo výstavbe"/>
    <m/>
    <m/>
    <m/>
    <m/>
    <m/>
  </r>
  <r>
    <s v="A18200:Príprava bez MPV"/>
    <s v="MD SR"/>
    <n v="0"/>
    <s v="Doprava - železničná infraštruktúra"/>
    <x v="246"/>
    <n v="0"/>
    <x v="246"/>
    <s v="119A"/>
    <s v="-"/>
    <s v="-"/>
    <n v="0"/>
    <s v="Malé projekty"/>
    <s v="ŽSR"/>
    <x v="2"/>
    <x v="0"/>
    <n v="0"/>
    <x v="3"/>
    <x v="2"/>
    <n v="23480"/>
    <s v="-"/>
    <s v="áno"/>
    <s v="vo výstavbe"/>
    <m/>
    <m/>
    <m/>
    <m/>
    <m/>
  </r>
  <r>
    <s v="A18200:Príprava bez MPV"/>
    <s v="MD SR"/>
    <n v="0"/>
    <s v="Doprava - železničná infraštruktúra"/>
    <x v="246"/>
    <n v="0"/>
    <x v="246"/>
    <s v="119A"/>
    <s v="-"/>
    <s v="-"/>
    <n v="0"/>
    <s v="Malé projekty"/>
    <s v="ŽSR"/>
    <x v="2"/>
    <x v="0"/>
    <n v="0"/>
    <x v="3"/>
    <x v="2"/>
    <n v="128.19999999999999"/>
    <s v="-"/>
    <s v="áno"/>
    <s v="vo výstavbe"/>
    <m/>
    <m/>
    <m/>
    <m/>
    <m/>
  </r>
  <r>
    <s v="A18200:Výstavba"/>
    <s v="MD SR"/>
    <n v="0"/>
    <s v="Doprava - železničná infraštruktúra"/>
    <x v="246"/>
    <n v="0"/>
    <x v="246"/>
    <s v="119A"/>
    <s v="-"/>
    <s v="-"/>
    <n v="0"/>
    <s v="Malé projekty"/>
    <s v="ŽSR"/>
    <x v="0"/>
    <x v="0"/>
    <n v="0"/>
    <x v="3"/>
    <x v="5"/>
    <n v="381339.97"/>
    <s v="-"/>
    <s v="áno"/>
    <s v="vo výstavbe"/>
    <m/>
    <m/>
    <m/>
    <m/>
    <m/>
  </r>
  <r>
    <m/>
    <m/>
    <m/>
    <m/>
    <x v="246"/>
    <m/>
    <x v="246"/>
    <m/>
    <m/>
    <m/>
    <m/>
    <m/>
    <s v="ŽSR"/>
    <x v="1"/>
    <x v="0"/>
    <m/>
    <x v="2"/>
    <x v="5"/>
    <n v="112"/>
    <m/>
    <s v="áno"/>
    <s v="vo výstavbe"/>
    <m/>
    <m/>
    <m/>
    <m/>
    <m/>
  </r>
  <r>
    <s v="A18201:Príprava bez MPV"/>
    <s v="MD SR"/>
    <n v="0"/>
    <s v="Doprava - železničná infraštruktúra"/>
    <x v="247"/>
    <n v="0"/>
    <x v="247"/>
    <s v="119A"/>
    <s v="-"/>
    <s v="-"/>
    <n v="0"/>
    <s v="Malé projekty"/>
    <s v="ŽSR"/>
    <x v="2"/>
    <x v="0"/>
    <n v="0"/>
    <x v="3"/>
    <x v="5"/>
    <n v="5375"/>
    <s v="-"/>
    <s v="áno"/>
    <s v="ukončené"/>
    <m/>
    <m/>
    <m/>
    <m/>
    <m/>
  </r>
  <r>
    <s v="A18201:Výstavba"/>
    <s v="MD SR"/>
    <n v="0"/>
    <s v="Doprava - železničná infraštruktúra"/>
    <x v="247"/>
    <n v="0"/>
    <x v="247"/>
    <s v="119A"/>
    <s v="-"/>
    <s v="-"/>
    <n v="0"/>
    <s v="Malé projekty"/>
    <s v="ŽSR"/>
    <x v="0"/>
    <x v="0"/>
    <n v="0"/>
    <x v="3"/>
    <x v="5"/>
    <n v="366906.55"/>
    <s v="-"/>
    <s v="áno"/>
    <s v="ukončené"/>
    <m/>
    <m/>
    <m/>
    <m/>
    <m/>
  </r>
  <r>
    <s v="A18201:Príprava bez MPV"/>
    <s v="MD SR"/>
    <n v="0"/>
    <s v="Doprava - železničná infraštruktúra"/>
    <x v="247"/>
    <n v="0"/>
    <x v="247"/>
    <s v="119A"/>
    <s v="-"/>
    <s v="-"/>
    <n v="0"/>
    <s v="Malé projekty"/>
    <s v="ŽSR"/>
    <x v="2"/>
    <x v="0"/>
    <n v="0"/>
    <x v="3"/>
    <x v="2"/>
    <n v="29620"/>
    <s v="-"/>
    <s v="áno"/>
    <s v="ukončené"/>
    <m/>
    <m/>
    <m/>
    <m/>
    <m/>
  </r>
  <r>
    <s v="A18201:Výstavba"/>
    <s v="MD SR"/>
    <n v="0"/>
    <s v="Doprava - železničná infraštruktúra"/>
    <x v="247"/>
    <n v="0"/>
    <x v="247"/>
    <s v="119A"/>
    <s v="-"/>
    <s v="-"/>
    <n v="0"/>
    <s v="Malé projekty"/>
    <s v="ŽSR"/>
    <x v="0"/>
    <x v="0"/>
    <n v="0"/>
    <x v="3"/>
    <x v="2"/>
    <n v="9404.0499999999993"/>
    <s v="-"/>
    <s v="áno"/>
    <s v="ukončené"/>
    <m/>
    <m/>
    <m/>
    <m/>
    <m/>
  </r>
  <r>
    <s v="A18202:Výstavba"/>
    <s v="MD SR"/>
    <n v="0"/>
    <s v="Doprava - železničná infraštruktúra"/>
    <x v="248"/>
    <n v="0"/>
    <x v="248"/>
    <s v="119A"/>
    <s v="-"/>
    <s v="-"/>
    <n v="0"/>
    <s v="Malé projekty"/>
    <s v="ŽSR"/>
    <x v="0"/>
    <x v="0"/>
    <n v="0"/>
    <x v="1"/>
    <x v="2"/>
    <n v="4936.47"/>
    <s v="-"/>
    <s v="nie"/>
    <s v="Pozastavená príprava"/>
    <m/>
    <m/>
    <m/>
    <m/>
    <m/>
  </r>
  <r>
    <s v="A18203:Príprava bez MPV"/>
    <s v="MD SR"/>
    <n v="0"/>
    <s v="Doprava - železničná infraštruktúra"/>
    <x v="249"/>
    <n v="0"/>
    <x v="249"/>
    <s v="119A"/>
    <s v="-"/>
    <s v="-"/>
    <n v="0"/>
    <s v="Malé projekty"/>
    <s v="ŽSR"/>
    <x v="2"/>
    <x v="0"/>
    <n v="0"/>
    <x v="3"/>
    <x v="5"/>
    <n v="35462.5"/>
    <s v="-"/>
    <s v="áno"/>
    <s v="Stavebné povolenie (SP)"/>
    <m/>
    <m/>
    <m/>
    <m/>
    <m/>
  </r>
  <r>
    <s v="A18203:Výstavba"/>
    <s v="MD SR"/>
    <n v="0"/>
    <s v="Doprava - železničná infraštruktúra"/>
    <x v="249"/>
    <n v="0"/>
    <x v="249"/>
    <s v="119A"/>
    <s v="-"/>
    <s v="-"/>
    <n v="0"/>
    <s v="Malé projekty"/>
    <s v="ŽSR"/>
    <x v="0"/>
    <x v="0"/>
    <n v="0"/>
    <x v="3"/>
    <x v="5"/>
    <n v="392567.02"/>
    <s v="-"/>
    <s v="áno"/>
    <s v="Stavebné povolenie (SP)"/>
    <m/>
    <m/>
    <m/>
    <m/>
    <m/>
  </r>
  <r>
    <s v="A18203:MPV"/>
    <s v="MD SR"/>
    <n v="0"/>
    <s v="Doprava - železničná infraštruktúra"/>
    <x v="249"/>
    <n v="0"/>
    <x v="249"/>
    <s v="119A"/>
    <s v="-"/>
    <s v="-"/>
    <n v="0"/>
    <s v="Malé projekty"/>
    <s v="ŽSR"/>
    <x v="1"/>
    <x v="0"/>
    <n v="0"/>
    <x v="3"/>
    <x v="5"/>
    <n v="1128.76"/>
    <s v="-"/>
    <s v="áno"/>
    <s v="Stavebné povolenie (SP)"/>
    <m/>
    <m/>
    <m/>
    <m/>
    <m/>
  </r>
  <r>
    <s v="A19000:Príprava bez 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2"/>
    <x v="0"/>
    <n v="329.37400000000002"/>
    <x v="1"/>
    <x v="9"/>
    <n v="93721"/>
    <s v="-"/>
    <s v="áno"/>
    <s v="vo výstavbe"/>
    <m/>
    <m/>
    <m/>
    <m/>
    <m/>
  </r>
  <r>
    <s v="A19000: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1"/>
    <x v="0"/>
    <n v="329.37400000000002"/>
    <x v="1"/>
    <x v="7"/>
    <n v="877.5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1"/>
    <x v="9"/>
    <n v="6192777.4699999997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1"/>
    <x v="8"/>
    <n v="798419.99"/>
    <s v="-"/>
    <s v="áno"/>
    <s v="vo výstavbe"/>
    <m/>
    <m/>
    <m/>
    <m/>
    <m/>
  </r>
  <r>
    <s v="A19000:Príprava bez 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2"/>
    <x v="0"/>
    <n v="329.37400000000002"/>
    <x v="1"/>
    <x v="8"/>
    <n v="13389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1"/>
    <x v="2"/>
    <n v="276548.42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1"/>
    <x v="7"/>
    <n v="985.5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1"/>
    <x v="2"/>
    <n v="161.66999999999999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2"/>
    <x v="11"/>
    <n v="7247878.3700000001"/>
    <s v="CEF EÚ zo zálohy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2"/>
    <x v="8"/>
    <n v="3088580.92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2"/>
    <x v="7"/>
    <n v="2944868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2"/>
    <x v="12"/>
    <n v="10254081.850000001"/>
    <s v="potreba dočas. Krytia EU zdroja"/>
    <s v="áno"/>
    <s v="vo výstavbe"/>
    <m/>
    <m/>
    <m/>
    <m/>
    <m/>
  </r>
  <r>
    <s v="A19000:Príprava bez 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2"/>
    <x v="0"/>
    <n v="329.37400000000002"/>
    <x v="2"/>
    <x v="7"/>
    <n v="24800"/>
    <s v="-"/>
    <s v="áno"/>
    <s v="vo výstavbe"/>
    <m/>
    <m/>
    <m/>
    <m/>
    <m/>
  </r>
  <r>
    <s v="A19000: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2"/>
    <x v="10"/>
    <n v="9590233.3499999996"/>
    <s v="-"/>
    <s v="áno"/>
    <s v="vo výstavbe"/>
    <m/>
    <m/>
    <m/>
    <m/>
    <m/>
  </r>
  <r>
    <s v="A19000:Výstavba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0"/>
    <x v="0"/>
    <n v="329.37400000000002"/>
    <x v="4"/>
    <x v="7"/>
    <n v="9797433.3599999994"/>
    <s v="-"/>
    <s v="áno"/>
    <s v="vo výstavbe"/>
    <m/>
    <m/>
    <m/>
    <m/>
    <m/>
  </r>
  <r>
    <s v="A19000: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1"/>
    <x v="0"/>
    <n v="329.37400000000002"/>
    <x v="3"/>
    <x v="5"/>
    <n v="1592.02"/>
    <s v="-"/>
    <s v="áno"/>
    <s v="vo výstavbe"/>
    <m/>
    <m/>
    <m/>
    <m/>
    <m/>
  </r>
  <r>
    <s v="A19000:Príprava bez 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2"/>
    <x v="0"/>
    <n v="329.37400000000002"/>
    <x v="3"/>
    <x v="5"/>
    <n v="880"/>
    <s v="-"/>
    <s v="áno"/>
    <s v="vo výstavbe"/>
    <m/>
    <m/>
    <m/>
    <m/>
    <m/>
  </r>
  <r>
    <s v="A19000:Príprava bez 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2"/>
    <x v="0"/>
    <n v="329.37400000000002"/>
    <x v="3"/>
    <x v="9"/>
    <n v="1323654"/>
    <s v="-"/>
    <s v="áno"/>
    <s v="vo výstavbe"/>
    <m/>
    <m/>
    <m/>
    <m/>
    <m/>
  </r>
  <r>
    <s v="A19000:Príprava bez 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2"/>
    <x v="0"/>
    <n v="329.37400000000002"/>
    <x v="3"/>
    <x v="8"/>
    <n v="236736"/>
    <s v="-"/>
    <s v="áno"/>
    <s v="vo výstavbe"/>
    <m/>
    <m/>
    <m/>
    <m/>
    <m/>
  </r>
  <r>
    <s v="A19000: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1"/>
    <x v="0"/>
    <n v="329.37400000000002"/>
    <x v="3"/>
    <x v="6"/>
    <n v="86.86"/>
    <s v="-"/>
    <s v="áno"/>
    <s v="vo výstavbe"/>
    <m/>
    <m/>
    <m/>
    <m/>
    <m/>
  </r>
  <r>
    <s v="A19000:Príprava bez MPV"/>
    <s v="MD SR"/>
    <n v="0"/>
    <s v="Doprava - železničná infraštruktúra"/>
    <x v="250"/>
    <s v="časť projektov DOZZ pre trate 180 a 190"/>
    <x v="250"/>
    <s v="-"/>
    <s v="-"/>
    <s v="-"/>
    <n v="0"/>
    <s v="Veľké projekty"/>
    <s v="ŽSR"/>
    <x v="2"/>
    <x v="0"/>
    <n v="329.37400000000002"/>
    <x v="3"/>
    <x v="6"/>
    <n v="8807.4599999999991"/>
    <s v="-"/>
    <s v="áno"/>
    <s v="vo výstavbe"/>
    <m/>
    <m/>
    <m/>
    <m/>
    <m/>
  </r>
  <r>
    <s v="A19013:Príprava bez MPV"/>
    <s v="MD SR"/>
    <n v="0"/>
    <s v="Doprava - železničná infraštruktúra"/>
    <x v="251"/>
    <n v="0"/>
    <x v="251"/>
    <s v="111A"/>
    <s v="-"/>
    <s v="-"/>
    <n v="0"/>
    <s v="Malé projekty"/>
    <s v="ŽSR"/>
    <x v="2"/>
    <x v="3"/>
    <n v="0"/>
    <x v="0"/>
    <x v="0"/>
    <n v="20000"/>
    <s v="-"/>
    <s v="áno"/>
    <s v="nezačatá IA"/>
    <m/>
    <m/>
    <m/>
    <m/>
    <m/>
  </r>
  <r>
    <s v="A19013:Výstavba"/>
    <s v="MD SR"/>
    <n v="0"/>
    <s v="Doprava - železničná infraštruktúra"/>
    <x v="251"/>
    <n v="0"/>
    <x v="251"/>
    <s v="111A"/>
    <s v="-"/>
    <s v="-"/>
    <n v="0"/>
    <s v="Malé projekty"/>
    <s v="ŽSR"/>
    <x v="0"/>
    <x v="3"/>
    <n v="0"/>
    <x v="8"/>
    <x v="0"/>
    <n v="180000"/>
    <s v="-"/>
    <s v="áno"/>
    <s v="nezačatá IA"/>
    <m/>
    <m/>
    <m/>
    <m/>
    <m/>
  </r>
  <r>
    <s v="A19014:Príprava bez MPV"/>
    <s v="MD SR"/>
    <n v="0"/>
    <s v="Doprava - železničná infraštruktúra"/>
    <x v="252"/>
    <n v="0"/>
    <x v="252"/>
    <s v="111A"/>
    <s v="-"/>
    <s v="-"/>
    <n v="0"/>
    <s v="Malé projekty"/>
    <s v="ŽSR"/>
    <x v="2"/>
    <x v="3"/>
    <n v="0"/>
    <x v="0"/>
    <x v="0"/>
    <n v="13000"/>
    <s v="-"/>
    <s v="áno"/>
    <s v="nezačatá IA"/>
    <m/>
    <m/>
    <m/>
    <m/>
    <m/>
  </r>
  <r>
    <s v="A19014:Výstavba"/>
    <s v="MD SR"/>
    <n v="0"/>
    <s v="Doprava - železničná infraštruktúra"/>
    <x v="252"/>
    <n v="0"/>
    <x v="252"/>
    <s v="111A"/>
    <s v="-"/>
    <s v="-"/>
    <n v="0"/>
    <s v="Malé projekty"/>
    <s v="ŽSR"/>
    <x v="0"/>
    <x v="3"/>
    <n v="0"/>
    <x v="8"/>
    <x v="0"/>
    <n v="117000"/>
    <s v="-"/>
    <s v="áno"/>
    <s v="nezačatá IA"/>
    <m/>
    <m/>
    <m/>
    <m/>
    <m/>
  </r>
  <r>
    <s v="A19016:Príprava bez MPV"/>
    <s v="MD SR"/>
    <n v="0"/>
    <s v="Doprava - železničná infraštruktúra"/>
    <x v="253"/>
    <n v="0"/>
    <x v="253"/>
    <s v="107A"/>
    <s v="-"/>
    <s v="-"/>
    <n v="0"/>
    <s v="Malé projekty"/>
    <s v="ŽSR"/>
    <x v="2"/>
    <x v="3"/>
    <n v="0"/>
    <x v="0"/>
    <x v="0"/>
    <n v="25000"/>
    <s v="-"/>
    <s v="áno"/>
    <s v="nezačatá IA"/>
    <m/>
    <m/>
    <m/>
    <m/>
    <m/>
  </r>
  <r>
    <s v="A19016:Výstavba"/>
    <s v="MD SR"/>
    <n v="0"/>
    <s v="Doprava - železničná infraštruktúra"/>
    <x v="253"/>
    <n v="0"/>
    <x v="253"/>
    <s v="107A"/>
    <s v="-"/>
    <s v="-"/>
    <n v="0"/>
    <s v="Malé projekty"/>
    <s v="ŽSR"/>
    <x v="0"/>
    <x v="3"/>
    <n v="0"/>
    <x v="8"/>
    <x v="0"/>
    <n v="225000"/>
    <s v="-"/>
    <s v="áno"/>
    <s v="nezačatá IA"/>
    <m/>
    <m/>
    <m/>
    <m/>
    <m/>
  </r>
  <r>
    <s v="A19017:Príprava bez MPV"/>
    <s v="MD SR"/>
    <n v="0"/>
    <s v="Doprava - železničná infraštruktúra"/>
    <x v="254"/>
    <n v="0"/>
    <x v="254"/>
    <s v="111C"/>
    <s v="-"/>
    <s v="-"/>
    <n v="0"/>
    <s v="Malé projekty"/>
    <s v="ŽSR"/>
    <x v="2"/>
    <x v="3"/>
    <n v="0"/>
    <x v="0"/>
    <x v="0"/>
    <n v="25500"/>
    <s v="-"/>
    <s v="áno"/>
    <s v="nezačatá IA"/>
    <m/>
    <m/>
    <m/>
    <m/>
    <m/>
  </r>
  <r>
    <s v="A19017:Výstavba"/>
    <s v="MD SR"/>
    <n v="0"/>
    <s v="Doprava - železničná infraštruktúra"/>
    <x v="254"/>
    <n v="0"/>
    <x v="254"/>
    <s v="111C"/>
    <s v="-"/>
    <s v="-"/>
    <n v="0"/>
    <s v="Malé projekty"/>
    <s v="ŽSR"/>
    <x v="0"/>
    <x v="3"/>
    <n v="0"/>
    <x v="8"/>
    <x v="0"/>
    <n v="229500"/>
    <s v="-"/>
    <s v="áno"/>
    <s v="nezačatá IA"/>
    <m/>
    <m/>
    <m/>
    <m/>
    <m/>
  </r>
  <r>
    <s v="A19018:Príprava bez MPV"/>
    <s v="MD SR"/>
    <n v="0"/>
    <s v="Doprava - železničná infraštruktúra"/>
    <x v="255"/>
    <n v="0"/>
    <x v="255"/>
    <s v="104D"/>
    <s v="-"/>
    <s v="-"/>
    <n v="0"/>
    <s v="Malé projekty"/>
    <s v="ŽSR"/>
    <x v="2"/>
    <x v="3"/>
    <n v="0"/>
    <x v="0"/>
    <x v="0"/>
    <n v="13000"/>
    <s v="-"/>
    <s v="áno"/>
    <s v="nezačatá IA"/>
    <m/>
    <m/>
    <m/>
    <m/>
    <m/>
  </r>
  <r>
    <s v="A19018:Výstavba"/>
    <s v="MD SR"/>
    <n v="0"/>
    <s v="Doprava - železničná infraštruktúra"/>
    <x v="255"/>
    <n v="0"/>
    <x v="255"/>
    <s v="104D"/>
    <s v="-"/>
    <s v="-"/>
    <n v="0"/>
    <s v="Malé projekty"/>
    <s v="ŽSR"/>
    <x v="0"/>
    <x v="3"/>
    <n v="0"/>
    <x v="8"/>
    <x v="0"/>
    <n v="117000"/>
    <s v="-"/>
    <s v="áno"/>
    <s v="nezačatá IA"/>
    <m/>
    <m/>
    <m/>
    <m/>
    <m/>
  </r>
  <r>
    <s v="A19022:Výstavba"/>
    <s v="MD SR"/>
    <n v="0"/>
    <s v="Doprava - železničná infraštruktúra"/>
    <x v="256"/>
    <n v="0"/>
    <x v="256"/>
    <s v="123A"/>
    <s v="-"/>
    <s v="-"/>
    <n v="0"/>
    <s v="Malé projekty"/>
    <s v="ŽSR"/>
    <x v="2"/>
    <x v="0"/>
    <n v="0"/>
    <x v="2"/>
    <x v="5"/>
    <n v="2681.66"/>
    <s v="-"/>
    <s v="nie"/>
    <s v="Stavebné povolenie (SP)"/>
    <m/>
    <m/>
    <m/>
    <m/>
    <m/>
  </r>
  <r>
    <s v="A19024:Výstavba"/>
    <s v="MD SR"/>
    <n v="0"/>
    <s v="Doprava - železničná infraštruktúra"/>
    <x v="257"/>
    <n v="0"/>
    <x v="257"/>
    <s v="-"/>
    <s v="-"/>
    <s v="-"/>
    <n v="0"/>
    <s v="Malé projekty"/>
    <s v="ŽSR"/>
    <x v="0"/>
    <x v="0"/>
    <n v="0"/>
    <x v="1"/>
    <x v="2"/>
    <n v="180000"/>
    <s v="-"/>
    <s v="nie"/>
    <s v="ukončené"/>
    <m/>
    <m/>
    <m/>
    <m/>
    <m/>
  </r>
  <r>
    <s v="A19025:Príprava bez MPV"/>
    <s v="MD SR"/>
    <n v="0"/>
    <s v="Doprava - železničná infraštruktúra"/>
    <x v="258"/>
    <n v="0"/>
    <x v="258"/>
    <s v="-"/>
    <s v="-"/>
    <s v="-"/>
    <n v="0"/>
    <s v="Malé projekty"/>
    <s v="ŽSR"/>
    <x v="2"/>
    <x v="3"/>
    <n v="0"/>
    <x v="0"/>
    <x v="0"/>
    <n v="35000"/>
    <s v="-"/>
    <s v="áno"/>
    <s v="nezačatá IA"/>
    <m/>
    <m/>
    <m/>
    <m/>
    <m/>
  </r>
  <r>
    <s v="A19025:Výstavba"/>
    <s v="MD SR"/>
    <n v="0"/>
    <s v="Doprava - železničná infraštruktúra"/>
    <x v="258"/>
    <n v="0"/>
    <x v="258"/>
    <s v="-"/>
    <s v="-"/>
    <s v="-"/>
    <n v="0"/>
    <s v="Malé projekty"/>
    <s v="ŽSR"/>
    <x v="0"/>
    <x v="3"/>
    <n v="0"/>
    <x v="8"/>
    <x v="0"/>
    <n v="315000"/>
    <s v="-"/>
    <s v="áno"/>
    <s v="nezačatá IA"/>
    <m/>
    <m/>
    <m/>
    <m/>
    <m/>
  </r>
  <r>
    <s v="A19026:Príprava bez MPV"/>
    <s v="MD SR"/>
    <n v="0"/>
    <s v="Doprava - železničná infraštruktúra"/>
    <x v="259"/>
    <n v="0"/>
    <x v="259"/>
    <s v="123A"/>
    <s v="-"/>
    <s v="-"/>
    <n v="0"/>
    <s v="Malé projekty"/>
    <s v="ŽSR"/>
    <x v="2"/>
    <x v="0"/>
    <n v="0"/>
    <x v="1"/>
    <x v="2"/>
    <n v="224200"/>
    <s v="-"/>
    <s v="áno"/>
    <s v="PD pre SP v rozsahu pre realizáciu stavby (DSPRS)"/>
    <m/>
    <m/>
    <m/>
    <m/>
    <m/>
  </r>
  <r>
    <s v="A19026:Výstavba"/>
    <s v="MD SR"/>
    <n v="0"/>
    <s v="Doprava - železničná infraštruktúra"/>
    <x v="259"/>
    <n v="0"/>
    <x v="259"/>
    <s v="123A"/>
    <s v="-"/>
    <s v="-"/>
    <n v="0"/>
    <s v="Malé projekty"/>
    <s v="ŽSR"/>
    <x v="0"/>
    <x v="3"/>
    <n v="0"/>
    <x v="6"/>
    <x v="5"/>
    <n v="10918689.029999999"/>
    <s v="-"/>
    <s v="áno"/>
    <s v="PD pre SP v rozsahu pre realizáciu stavby (DSPRS)"/>
    <m/>
    <m/>
    <n v="1"/>
    <s v="IP VDS 2025 - 403 170 E) PHZ - 16,3 mil."/>
    <m/>
  </r>
  <r>
    <s v="A19026:Výstavba"/>
    <s v="MD SR"/>
    <n v="0"/>
    <s v="Doprava - železničná infraštruktúra"/>
    <x v="259"/>
    <n v="0"/>
    <x v="259"/>
    <s v="123A"/>
    <s v="-"/>
    <s v="-"/>
    <n v="0"/>
    <s v="Malé projekty"/>
    <s v="ŽSR"/>
    <x v="0"/>
    <x v="3"/>
    <n v="0"/>
    <x v="6"/>
    <x v="5"/>
    <n v="5000000"/>
    <s v="-"/>
    <s v="áno"/>
    <s v="PD pre SP v rozsahu pre realizáciu stavby (DSPRS)"/>
    <m/>
    <m/>
    <n v="1"/>
    <m/>
    <m/>
  </r>
  <r>
    <s v="A19026:Príprava bez MPV"/>
    <s v="MD SR"/>
    <n v="0"/>
    <s v="Doprava - železničná infraštruktúra"/>
    <x v="259"/>
    <n v="0"/>
    <x v="259"/>
    <s v="123A"/>
    <s v="-"/>
    <s v="-"/>
    <n v="0"/>
    <s v="Malé projekty"/>
    <s v="ŽSR"/>
    <x v="2"/>
    <x v="0"/>
    <n v="0"/>
    <x v="3"/>
    <x v="2"/>
    <n v="10000"/>
    <s v="-"/>
    <s v="áno"/>
    <s v="PD pre SP v rozsahu pre realizáciu stavby (DSPRS)"/>
    <m/>
    <m/>
    <m/>
    <m/>
    <m/>
  </r>
  <r>
    <s v="A19027:Príprava bez MPV"/>
    <s v="MD SR"/>
    <n v="0"/>
    <s v="Doprava - železničná infraštruktúra"/>
    <x v="260"/>
    <n v="0"/>
    <x v="260"/>
    <s v="-"/>
    <s v="-"/>
    <s v="-"/>
    <n v="0"/>
    <s v="Malé projekty"/>
    <s v="ŽSR"/>
    <x v="2"/>
    <x v="3"/>
    <n v="0"/>
    <x v="0"/>
    <x v="0"/>
    <n v="200000"/>
    <s v="-"/>
    <s v="áno"/>
    <s v="nezačatá IA"/>
    <m/>
    <m/>
    <m/>
    <m/>
    <m/>
  </r>
  <r>
    <s v="A19027:Výstavba"/>
    <s v="MD SR"/>
    <n v="0"/>
    <s v="Doprava - železničná infraštruktúra"/>
    <x v="260"/>
    <n v="0"/>
    <x v="260"/>
    <s v="-"/>
    <s v="-"/>
    <s v="-"/>
    <n v="0"/>
    <s v="Malé projekty"/>
    <s v="ŽSR"/>
    <x v="0"/>
    <x v="3"/>
    <n v="0"/>
    <x v="8"/>
    <x v="0"/>
    <n v="1800000"/>
    <s v="-"/>
    <s v="áno"/>
    <s v="nezačatá IA"/>
    <m/>
    <m/>
    <m/>
    <m/>
    <m/>
  </r>
  <r>
    <s v="A19029:Výstavba"/>
    <s v="MD SR"/>
    <n v="0"/>
    <s v="Doprava - železničná infraštruktúra"/>
    <x v="261"/>
    <n v="0"/>
    <x v="261"/>
    <s v="113A"/>
    <s v="-"/>
    <s v="-"/>
    <n v="0"/>
    <s v="Malé projekty"/>
    <s v="ŽSR"/>
    <x v="0"/>
    <x v="0"/>
    <n v="0"/>
    <x v="3"/>
    <x v="5"/>
    <n v="2691000"/>
    <s v="-"/>
    <s v="áno"/>
    <s v="ukončené"/>
    <m/>
    <m/>
    <m/>
    <m/>
    <m/>
  </r>
  <r>
    <s v="A19029:Výstavba"/>
    <s v="MD SR"/>
    <n v="0"/>
    <s v="Doprava - železničná infraštruktúra"/>
    <x v="261"/>
    <n v="0"/>
    <x v="261"/>
    <s v="113A"/>
    <s v="-"/>
    <s v="-"/>
    <n v="0"/>
    <s v="Malé projekty"/>
    <s v="ŽSR"/>
    <x v="0"/>
    <x v="0"/>
    <n v="0"/>
    <x v="3"/>
    <x v="2"/>
    <n v="113000"/>
    <s v="-"/>
    <s v="áno"/>
    <s v="ukončené"/>
    <m/>
    <m/>
    <m/>
    <m/>
    <m/>
  </r>
  <r>
    <s v="A19030:Výstavba"/>
    <s v="MD SR"/>
    <n v="0"/>
    <s v="Doprava - železničná infraštruktúra"/>
    <x v="262"/>
    <n v="0"/>
    <x v="262"/>
    <s v="113A"/>
    <s v="-"/>
    <s v="-"/>
    <n v="0"/>
    <s v="Malé projekty"/>
    <s v="ŽSR"/>
    <x v="0"/>
    <x v="0"/>
    <n v="0"/>
    <x v="3"/>
    <x v="5"/>
    <n v="1907359.5"/>
    <s v="-"/>
    <s v="áno"/>
    <s v="ukončené"/>
    <m/>
    <m/>
    <m/>
    <m/>
    <m/>
  </r>
  <r>
    <s v="A19030:Príprava bez MPV"/>
    <s v="MD SR"/>
    <n v="0"/>
    <s v="Doprava - železničná infraštruktúra"/>
    <x v="262"/>
    <n v="0"/>
    <x v="262"/>
    <s v="113A"/>
    <s v="-"/>
    <s v="-"/>
    <n v="0"/>
    <s v="Malé projekty"/>
    <s v="ŽSR"/>
    <x v="2"/>
    <x v="0"/>
    <n v="0"/>
    <x v="3"/>
    <x v="2"/>
    <n v="126500"/>
    <s v="-"/>
    <s v="áno"/>
    <s v="ukončené"/>
    <m/>
    <m/>
    <m/>
    <m/>
    <m/>
  </r>
  <r>
    <s v="A19036:Výstavba"/>
    <s v="MD SR"/>
    <n v="0"/>
    <s v="Doprava - železničná infraštruktúra"/>
    <x v="263"/>
    <n v="0"/>
    <x v="263"/>
    <s v="-"/>
    <s v="-"/>
    <s v="-"/>
    <s v="n/a"/>
    <s v="Malé projekty"/>
    <s v="ŽSR"/>
    <x v="0"/>
    <x v="0"/>
    <n v="0"/>
    <x v="0"/>
    <x v="0"/>
    <n v="2500000"/>
    <s v="-"/>
    <s v="nie"/>
    <s v="nezačatá IA"/>
    <m/>
    <m/>
    <m/>
    <m/>
    <m/>
  </r>
  <r>
    <s v="A19037:Výstavba"/>
    <s v="MD SR"/>
    <n v="0"/>
    <s v="Doprava - železničná infraštruktúra"/>
    <x v="264"/>
    <n v="0"/>
    <x v="264"/>
    <s v="-"/>
    <s v="-"/>
    <s v="-"/>
    <s v="n/a"/>
    <s v="Malé projekty"/>
    <s v="ŽSR"/>
    <x v="0"/>
    <x v="0"/>
    <n v="0"/>
    <x v="0"/>
    <x v="0"/>
    <n v="1500000"/>
    <s v="-"/>
    <s v="nie"/>
    <s v="nezačatá IA"/>
    <m/>
    <m/>
    <m/>
    <m/>
    <m/>
  </r>
  <r>
    <s v="A19037:Výstavba"/>
    <s v="MD SR"/>
    <n v="0"/>
    <s v="Doprava - železničná infraštruktúra"/>
    <x v="264"/>
    <n v="0"/>
    <x v="264"/>
    <s v="-"/>
    <s v="-"/>
    <s v="-"/>
    <s v="n/a"/>
    <s v="Malé projekty"/>
    <s v="ŽSR"/>
    <x v="0"/>
    <x v="0"/>
    <n v="0"/>
    <x v="0"/>
    <x v="0"/>
    <n v="1500000"/>
    <s v="-"/>
    <s v="nie"/>
    <s v="nezačatá IA"/>
    <m/>
    <m/>
    <m/>
    <m/>
    <m/>
  </r>
  <r>
    <s v="A19040:Výstavba"/>
    <s v="MD SR"/>
    <n v="0"/>
    <s v="Doprava - železničná infraštruktúra"/>
    <x v="265"/>
    <n v="0"/>
    <x v="265"/>
    <s v="-"/>
    <s v="-"/>
    <s v="-"/>
    <s v="n/a"/>
    <s v="Malé projekty"/>
    <s v="ŽSR"/>
    <x v="0"/>
    <x v="0"/>
    <n v="0"/>
    <x v="7"/>
    <x v="0"/>
    <n v="2000000"/>
    <s v="-"/>
    <s v="nie"/>
    <s v="nezačatá IA"/>
    <m/>
    <m/>
    <m/>
    <m/>
    <m/>
  </r>
  <r>
    <s v="A19041:Príprava bez MPV"/>
    <s v="MD SR"/>
    <n v="0"/>
    <s v="Doprava - železničná infraštruktúra"/>
    <x v="266"/>
    <n v="0"/>
    <x v="266"/>
    <s v="-"/>
    <s v="-"/>
    <s v="-"/>
    <n v="0"/>
    <s v="Malé projekty"/>
    <s v="ŽSR"/>
    <x v="2"/>
    <x v="3"/>
    <n v="0"/>
    <x v="0"/>
    <x v="0"/>
    <n v="650000"/>
    <s v="-"/>
    <s v="áno"/>
    <s v="nezačatá IA"/>
    <m/>
    <m/>
    <m/>
    <m/>
    <m/>
  </r>
  <r>
    <s v="A19041:Výstavba"/>
    <s v="MD SR"/>
    <n v="0"/>
    <s v="Doprava - železničná infraštruktúra"/>
    <x v="266"/>
    <n v="0"/>
    <x v="266"/>
    <s v="-"/>
    <s v="-"/>
    <s v="-"/>
    <n v="0"/>
    <s v="Malé projekty"/>
    <s v="ŽSR"/>
    <x v="0"/>
    <x v="3"/>
    <n v="0"/>
    <x v="8"/>
    <x v="0"/>
    <n v="5850000"/>
    <s v="-"/>
    <s v="áno"/>
    <s v="nezačatá IA"/>
    <m/>
    <m/>
    <m/>
    <m/>
    <m/>
  </r>
  <r>
    <s v="A19042:Výstavba"/>
    <s v="MD SR"/>
    <n v="0"/>
    <s v="Doprava - železničná infraštruktúra"/>
    <x v="267"/>
    <n v="0"/>
    <x v="267"/>
    <s v="-"/>
    <s v="-"/>
    <s v="-"/>
    <n v="0"/>
    <s v="Malé projekty"/>
    <s v="ŽSR"/>
    <x v="0"/>
    <x v="0"/>
    <n v="0"/>
    <x v="1"/>
    <x v="2"/>
    <n v="10192.92"/>
    <s v="-"/>
    <s v="nie"/>
    <s v="PD pre SP v rozsahu pre realizáciu stavby (DSPRS)"/>
    <m/>
    <m/>
    <m/>
    <m/>
    <m/>
  </r>
  <r>
    <s v="A19042:Výstavba"/>
    <s v="MD SR"/>
    <n v="0"/>
    <s v="Doprava - železničná infraštruktúra"/>
    <x v="267"/>
    <n v="0"/>
    <x v="267"/>
    <s v="-"/>
    <s v="-"/>
    <s v="-"/>
    <n v="0"/>
    <s v="Malé projekty"/>
    <s v="ŽSR"/>
    <x v="0"/>
    <x v="3"/>
    <s v="-"/>
    <x v="2"/>
    <x v="0"/>
    <n v="138619.54"/>
    <s v="-"/>
    <s v="nie"/>
    <s v="PD pre SP v rozsahu pre realizáciu stavby (DSPRS)"/>
    <m/>
    <m/>
    <m/>
    <m/>
    <m/>
  </r>
  <r>
    <s v="A19045:Výstavba"/>
    <s v="MD SR"/>
    <n v="0"/>
    <s v="Doprava - železničná infraštruktúra"/>
    <x v="268"/>
    <n v="0"/>
    <x v="268"/>
    <s v="-"/>
    <s v="-"/>
    <s v="-"/>
    <s v="n/a"/>
    <s v="Budovy"/>
    <s v="ŽSR"/>
    <x v="0"/>
    <x v="0"/>
    <n v="0"/>
    <x v="0"/>
    <x v="0"/>
    <n v="250000"/>
    <s v="-"/>
    <s v="nie"/>
    <s v="nezačatá IA"/>
    <m/>
    <m/>
    <m/>
    <m/>
    <m/>
  </r>
  <r>
    <s v="A19046:Výstavba"/>
    <s v="MD SR"/>
    <n v="0"/>
    <s v="Doprava - železničná infraštruktúra"/>
    <x v="269"/>
    <n v="0"/>
    <x v="269"/>
    <s v="-"/>
    <s v="-"/>
    <s v="-"/>
    <s v="n/a"/>
    <s v="Budovy"/>
    <s v="ŽSR"/>
    <x v="0"/>
    <x v="3"/>
    <n v="0"/>
    <x v="0"/>
    <x v="0"/>
    <n v="125000"/>
    <s v="-"/>
    <s v="nie"/>
    <s v="nezačatá IA"/>
    <m/>
    <m/>
    <m/>
    <m/>
    <m/>
  </r>
  <r>
    <s v="A19047:Výstavba"/>
    <s v="MD SR"/>
    <n v="0"/>
    <s v="Doprava - železničná infraštruktúra"/>
    <x v="270"/>
    <n v="0"/>
    <x v="270"/>
    <s v="-"/>
    <s v="-"/>
    <s v="-"/>
    <s v="n/a"/>
    <s v="Budovy"/>
    <s v="ŽSR"/>
    <x v="0"/>
    <x v="3"/>
    <n v="0"/>
    <x v="0"/>
    <x v="0"/>
    <n v="125000"/>
    <s v="-"/>
    <s v="nie"/>
    <s v="nezačatá IA"/>
    <m/>
    <m/>
    <m/>
    <m/>
    <m/>
  </r>
  <r>
    <s v="A19048:Výstavba"/>
    <s v="MD SR"/>
    <n v="0"/>
    <s v="Doprava - železničná infraštruktúra"/>
    <x v="271"/>
    <n v="0"/>
    <x v="271"/>
    <s v="-"/>
    <s v="-"/>
    <s v="-"/>
    <n v="0"/>
    <s v="Budovy"/>
    <s v="ŽSR"/>
    <x v="0"/>
    <x v="0"/>
    <n v="0"/>
    <x v="1"/>
    <x v="2"/>
    <n v="19000"/>
    <s v="-"/>
    <s v="nie"/>
    <s v="PD pre SP v rozsahu pre realizáciu stavby (DSPRS)"/>
    <m/>
    <m/>
    <m/>
    <m/>
    <m/>
  </r>
  <r>
    <s v="A19048:Príprava bez MPV"/>
    <s v="MD SR"/>
    <n v="0"/>
    <s v="Doprava - železničná infraštruktúra"/>
    <x v="271"/>
    <n v="0"/>
    <x v="271"/>
    <s v="-"/>
    <s v="-"/>
    <s v="-"/>
    <n v="0"/>
    <s v="Budovy"/>
    <s v="ŽSR"/>
    <x v="2"/>
    <x v="0"/>
    <n v="0"/>
    <x v="2"/>
    <x v="0"/>
    <n v="7017.03"/>
    <s v="-"/>
    <s v="nie"/>
    <s v="PD pre SP v rozsahu pre realizáciu stavby (DSPRS)"/>
    <m/>
    <m/>
    <m/>
    <m/>
    <m/>
  </r>
  <r>
    <s v="A19049:Výstavba"/>
    <s v="MD SR"/>
    <n v="0"/>
    <s v="Doprava - železničná infraštruktúra"/>
    <x v="272"/>
    <n v="0"/>
    <x v="272"/>
    <s v="-"/>
    <s v="-"/>
    <s v="-"/>
    <n v="0"/>
    <s v="Malé projekty"/>
    <s v="ŽSR"/>
    <x v="0"/>
    <x v="0"/>
    <n v="0"/>
    <x v="1"/>
    <x v="2"/>
    <n v="17335"/>
    <s v="-"/>
    <s v="nie"/>
    <s v="nezačatá IA"/>
    <m/>
    <m/>
    <m/>
    <m/>
    <m/>
  </r>
  <r>
    <s v="A19050:Príprava bez MPV"/>
    <s v="MD SR"/>
    <n v="0"/>
    <s v="Doprava - železničná infraštruktúra"/>
    <x v="273"/>
    <n v="0"/>
    <x v="273"/>
    <s v="-"/>
    <s v="-"/>
    <s v="-"/>
    <s v="n/a"/>
    <s v="Malé projekty"/>
    <s v="ŽSR"/>
    <x v="2"/>
    <x v="2"/>
    <s v="-"/>
    <x v="1"/>
    <x v="2"/>
    <n v="29065"/>
    <s v="-"/>
    <s v="nie"/>
    <s v="nezačatá IA"/>
    <m/>
    <m/>
    <m/>
    <m/>
    <m/>
  </r>
  <r>
    <s v="A19051:Príprava bez MPV"/>
    <s v="MD SR"/>
    <n v="0"/>
    <s v="Doprava - železničná infraštruktúra"/>
    <x v="274"/>
    <n v="0"/>
    <x v="274"/>
    <s v="-"/>
    <s v="-"/>
    <s v="-"/>
    <s v="n/a"/>
    <s v="Malé projekty"/>
    <s v="ŽSR"/>
    <x v="2"/>
    <x v="2"/>
    <s v="-"/>
    <x v="1"/>
    <x v="2"/>
    <n v="35100"/>
    <s v="-"/>
    <s v="nie"/>
    <s v="PD pre SP v rozsahu pre realizáciu stavby (DSPRS)"/>
    <m/>
    <m/>
    <m/>
    <m/>
    <m/>
  </r>
  <r>
    <s v="A19085:Príprava bez MPV"/>
    <s v="MD SR"/>
    <n v="0"/>
    <s v="Doprava - železničná infraštruktúra"/>
    <x v="275"/>
    <n v="0"/>
    <x v="275"/>
    <s v="-"/>
    <s v="-"/>
    <s v="-"/>
    <n v="0"/>
    <s v="Malé projekty"/>
    <s v="ŽSR"/>
    <x v="2"/>
    <x v="0"/>
    <n v="0"/>
    <x v="0"/>
    <x v="0"/>
    <n v="650"/>
    <s v="-"/>
    <s v="áno"/>
    <s v="nezačatá IA"/>
    <m/>
    <m/>
    <m/>
    <m/>
    <m/>
  </r>
  <r>
    <s v="A19085:Výstavba"/>
    <s v="MD SR"/>
    <n v="0"/>
    <s v="Doprava - železničná infraštruktúra"/>
    <x v="275"/>
    <n v="0"/>
    <x v="275"/>
    <s v="-"/>
    <s v="-"/>
    <s v="-"/>
    <n v="0"/>
    <s v="Malé projekty"/>
    <s v="ŽSR"/>
    <x v="0"/>
    <x v="3"/>
    <n v="0"/>
    <x v="9"/>
    <x v="0"/>
    <n v="5850"/>
    <s v="-"/>
    <s v="áno"/>
    <s v="nezačatá IA"/>
    <m/>
    <m/>
    <m/>
    <m/>
    <m/>
  </r>
  <r>
    <s v="A19105:Príprava bez MPV"/>
    <s v="MD SR"/>
    <n v="0"/>
    <s v="Doprava - železničná infraštruktúra"/>
    <x v="276"/>
    <n v="0"/>
    <x v="276"/>
    <s v="-"/>
    <s v="-"/>
    <s v="-"/>
    <n v="0"/>
    <s v="Malé projekty"/>
    <s v="ŽSR"/>
    <x v="2"/>
    <x v="3"/>
    <n v="0"/>
    <x v="0"/>
    <x v="0"/>
    <n v="350000"/>
    <s v="-"/>
    <s v="áno"/>
    <s v="nezačatá IA"/>
    <m/>
    <m/>
    <m/>
    <m/>
    <m/>
  </r>
  <r>
    <s v="A19105:Výstavba"/>
    <s v="MD SR"/>
    <n v="0"/>
    <s v="Doprava - železničná infraštruktúra"/>
    <x v="276"/>
    <n v="0"/>
    <x v="276"/>
    <s v="-"/>
    <s v="-"/>
    <s v="-"/>
    <n v="0"/>
    <s v="Malé projekty"/>
    <s v="ŽSR"/>
    <x v="0"/>
    <x v="3"/>
    <n v="0"/>
    <x v="8"/>
    <x v="0"/>
    <n v="3150000"/>
    <s v="-"/>
    <s v="áno"/>
    <s v="nezačatá IA"/>
    <m/>
    <m/>
    <m/>
    <m/>
    <m/>
  </r>
  <r>
    <s v="A19106:Príprava bez MPV"/>
    <s v="MD SR"/>
    <n v="0"/>
    <s v="Doprava - železničná infraštruktúra"/>
    <x v="277"/>
    <n v="0"/>
    <x v="277"/>
    <s v="-"/>
    <s v="-"/>
    <s v="-"/>
    <n v="0"/>
    <s v="Malé projekty"/>
    <s v="ŽSR"/>
    <x v="2"/>
    <x v="3"/>
    <n v="0"/>
    <x v="0"/>
    <x v="0"/>
    <n v="190000"/>
    <s v="-"/>
    <s v="áno"/>
    <s v="nezačatá IA"/>
    <m/>
    <m/>
    <m/>
    <m/>
    <m/>
  </r>
  <r>
    <s v="A19106:Výstavba"/>
    <s v="MD SR"/>
    <n v="0"/>
    <s v="Doprava - železničná infraštruktúra"/>
    <x v="277"/>
    <n v="0"/>
    <x v="277"/>
    <s v="-"/>
    <s v="-"/>
    <s v="-"/>
    <n v="0"/>
    <s v="Malé projekty"/>
    <s v="ŽSR"/>
    <x v="0"/>
    <x v="3"/>
    <n v="0"/>
    <x v="8"/>
    <x v="0"/>
    <n v="1710000"/>
    <s v="-"/>
    <s v="áno"/>
    <s v="nezačatá IA"/>
    <m/>
    <m/>
    <m/>
    <m/>
    <m/>
  </r>
  <r>
    <s v="A19107:Príprava bez MPV"/>
    <s v="MD SR"/>
    <n v="0"/>
    <s v="Doprava - železničná infraštruktúra"/>
    <x v="278"/>
    <n v="0"/>
    <x v="278"/>
    <s v="-"/>
    <s v="-"/>
    <s v="-"/>
    <n v="0"/>
    <s v="Malé projekty"/>
    <s v="ŽSR"/>
    <x v="2"/>
    <x v="3"/>
    <n v="0"/>
    <x v="0"/>
    <x v="0"/>
    <n v="150000"/>
    <s v="-"/>
    <s v="áno"/>
    <s v="nezačatá IA"/>
    <m/>
    <m/>
    <m/>
    <m/>
    <m/>
  </r>
  <r>
    <s v="A19107:Výstavba"/>
    <s v="MD SR"/>
    <n v="0"/>
    <s v="Doprava - železničná infraštruktúra"/>
    <x v="278"/>
    <n v="0"/>
    <x v="278"/>
    <s v="-"/>
    <s v="-"/>
    <s v="-"/>
    <n v="0"/>
    <s v="Malé projekty"/>
    <s v="ŽSR"/>
    <x v="0"/>
    <x v="3"/>
    <n v="0"/>
    <x v="8"/>
    <x v="0"/>
    <n v="1350000"/>
    <s v="-"/>
    <s v="áno"/>
    <s v="nezačatá IA"/>
    <m/>
    <m/>
    <m/>
    <m/>
    <m/>
  </r>
  <r>
    <s v="A19108:Príprava bez MPV"/>
    <s v="MD SR"/>
    <n v="0"/>
    <s v="Doprava - železničná infraštruktúra"/>
    <x v="279"/>
    <n v="0"/>
    <x v="279"/>
    <s v="-"/>
    <s v="-"/>
    <s v="-"/>
    <n v="0"/>
    <s v="Malé projekty"/>
    <s v="ŽSR"/>
    <x v="2"/>
    <x v="3"/>
    <n v="0"/>
    <x v="0"/>
    <x v="0"/>
    <n v="545000"/>
    <s v="-"/>
    <s v="áno"/>
    <s v="nezačatá IA"/>
    <m/>
    <m/>
    <m/>
    <m/>
    <m/>
  </r>
  <r>
    <s v="A19108:Výstavba"/>
    <s v="MD SR"/>
    <n v="0"/>
    <s v="Doprava - železničná infraštruktúra"/>
    <x v="279"/>
    <n v="0"/>
    <x v="279"/>
    <s v="-"/>
    <s v="-"/>
    <s v="-"/>
    <n v="0"/>
    <s v="Malé projekty"/>
    <s v="ŽSR"/>
    <x v="0"/>
    <x v="3"/>
    <n v="0"/>
    <x v="8"/>
    <x v="0"/>
    <n v="4905000"/>
    <s v="-"/>
    <s v="áno"/>
    <s v="nezačatá IA"/>
    <m/>
    <m/>
    <m/>
    <m/>
    <m/>
  </r>
  <r>
    <s v="A19109:Príprava bez MPV"/>
    <s v="MD SR"/>
    <n v="0"/>
    <s v="Doprava - železničná infraštruktúra"/>
    <x v="280"/>
    <n v="0"/>
    <x v="280"/>
    <s v="-"/>
    <s v="-"/>
    <s v="-"/>
    <n v="0"/>
    <s v="Malé projekty"/>
    <s v="ŽSR"/>
    <x v="2"/>
    <x v="3"/>
    <n v="0"/>
    <x v="0"/>
    <x v="0"/>
    <n v="28000"/>
    <s v="-"/>
    <s v="áno"/>
    <s v="nezačatá IA"/>
    <m/>
    <m/>
    <m/>
    <m/>
    <m/>
  </r>
  <r>
    <s v="A19109:Výstavba"/>
    <s v="MD SR"/>
    <n v="0"/>
    <s v="Doprava - železničná infraštruktúra"/>
    <x v="280"/>
    <n v="0"/>
    <x v="280"/>
    <s v="-"/>
    <s v="-"/>
    <s v="-"/>
    <n v="0"/>
    <s v="Malé projekty"/>
    <s v="ŽSR"/>
    <x v="0"/>
    <x v="3"/>
    <n v="0"/>
    <x v="8"/>
    <x v="0"/>
    <n v="252000"/>
    <s v="-"/>
    <s v="áno"/>
    <s v="nezačatá IA"/>
    <m/>
    <m/>
    <m/>
    <m/>
    <m/>
  </r>
  <r>
    <s v="A19111:Výstavba"/>
    <s v="MD SR"/>
    <n v="0"/>
    <s v="Doprava - železničná infraštruktúra"/>
    <x v="281"/>
    <n v="0"/>
    <x v="281"/>
    <s v="111A"/>
    <s v="-"/>
    <s v="-"/>
    <n v="0"/>
    <s v="Malé projekty"/>
    <s v="ŽSR"/>
    <x v="0"/>
    <x v="0"/>
    <n v="0"/>
    <x v="1"/>
    <x v="2"/>
    <n v="63294.729999999996"/>
    <s v="-"/>
    <s v="nie"/>
    <s v="ukončené"/>
    <m/>
    <m/>
    <m/>
    <m/>
    <m/>
  </r>
  <r>
    <s v="A19112:Príprava bez MPV"/>
    <s v="MD SR"/>
    <n v="0"/>
    <s v="Doprava - železničná infraštruktúra"/>
    <x v="282"/>
    <n v="0"/>
    <x v="282"/>
    <s v="-"/>
    <s v="-"/>
    <s v="-"/>
    <s v="n/a"/>
    <s v="Malé projekty"/>
    <s v="ŽSR"/>
    <x v="2"/>
    <x v="2"/>
    <s v="-"/>
    <x v="1"/>
    <x v="2"/>
    <n v="32450"/>
    <s v="-"/>
    <s v="nie"/>
    <s v="nezačatá IA"/>
    <m/>
    <m/>
    <m/>
    <m/>
    <m/>
  </r>
  <r>
    <s v="A19113:Výstavba"/>
    <s v="MD SR"/>
    <n v="0"/>
    <s v="Doprava - železničná infraštruktúra"/>
    <x v="283"/>
    <n v="0"/>
    <x v="283"/>
    <s v="104B"/>
    <s v="-"/>
    <s v="-"/>
    <s v="n/a"/>
    <s v="Malé projekty"/>
    <s v="ŽSR"/>
    <x v="0"/>
    <x v="2"/>
    <s v="-"/>
    <x v="1"/>
    <x v="2"/>
    <n v="476664.70999999996"/>
    <s v="-"/>
    <s v="nie"/>
    <s v="ukončené"/>
    <m/>
    <m/>
    <m/>
    <m/>
    <m/>
  </r>
  <r>
    <s v="A19115:Výstavba"/>
    <s v="MD SR"/>
    <n v="0"/>
    <s v="Doprava - železničná infraštruktúra"/>
    <x v="284"/>
    <n v="0"/>
    <x v="284"/>
    <s v="-"/>
    <s v="-"/>
    <s v="-"/>
    <n v="0"/>
    <s v="Malé projekty"/>
    <s v="ŽSR"/>
    <x v="0"/>
    <x v="3"/>
    <n v="0"/>
    <x v="0"/>
    <x v="0"/>
    <n v="1350000"/>
    <s v="-"/>
    <s v="áno"/>
    <s v="Stavebné povolenie (SP)"/>
    <m/>
    <m/>
    <m/>
    <m/>
    <m/>
  </r>
  <r>
    <s v="A19115:Príprava bez MPV"/>
    <s v="MD SR"/>
    <n v="0"/>
    <s v="Doprava - železničná infraštruktúra"/>
    <x v="284"/>
    <n v="0"/>
    <x v="284"/>
    <s v="-"/>
    <s v="-"/>
    <s v="-"/>
    <n v="0"/>
    <s v="Malé projekty"/>
    <s v="ŽSR"/>
    <x v="2"/>
    <x v="0"/>
    <n v="0"/>
    <x v="3"/>
    <x v="2"/>
    <n v="19149"/>
    <s v="-"/>
    <s v="áno"/>
    <s v="Stavebné povolenie (SP)"/>
    <m/>
    <m/>
    <m/>
    <m/>
    <m/>
  </r>
  <r>
    <s v="A19118:Príprava bez MPV"/>
    <s v="MD SR"/>
    <n v="0"/>
    <s v="Doprava - železničná infraštruktúra"/>
    <x v="285"/>
    <n v="0"/>
    <x v="285"/>
    <s v="-"/>
    <s v="-"/>
    <s v="-"/>
    <n v="0"/>
    <s v="Malé projekty"/>
    <s v="ŽSR"/>
    <x v="2"/>
    <x v="3"/>
    <n v="0"/>
    <x v="6"/>
    <x v="0"/>
    <n v="245000"/>
    <s v="-"/>
    <s v="áno"/>
    <s v="nezačatá IA"/>
    <m/>
    <m/>
    <m/>
    <m/>
    <m/>
  </r>
  <r>
    <s v="A19118:Výstavba"/>
    <s v="MD SR"/>
    <n v="0"/>
    <s v="Doprava - železničná infraštruktúra"/>
    <x v="285"/>
    <n v="0"/>
    <x v="285"/>
    <s v="-"/>
    <s v="-"/>
    <s v="-"/>
    <n v="0"/>
    <s v="Malé projekty"/>
    <s v="ŽSR"/>
    <x v="0"/>
    <x v="3"/>
    <n v="0"/>
    <x v="8"/>
    <x v="0"/>
    <n v="2205000"/>
    <s v="-"/>
    <s v="áno"/>
    <s v="nezačatá IA"/>
    <m/>
    <m/>
    <m/>
    <m/>
    <m/>
  </r>
  <r>
    <s v="A19120:Príprava bez MPV"/>
    <s v="MD SR"/>
    <n v="0"/>
    <s v="Doprava - železničná infraštruktúra"/>
    <x v="286"/>
    <n v="0"/>
    <x v="286"/>
    <s v="116A"/>
    <s v="-"/>
    <s v="-"/>
    <n v="0"/>
    <s v="Malé projekty"/>
    <s v="ŽSR"/>
    <x v="2"/>
    <x v="2"/>
    <s v="-"/>
    <x v="1"/>
    <x v="2"/>
    <n v="7000"/>
    <s v="-"/>
    <s v="áno"/>
    <s v="PD pre SP v rozsahu pre realizáciu stavby (DSPRS)"/>
    <m/>
    <m/>
    <m/>
    <m/>
    <m/>
  </r>
  <r>
    <s v="A19120:Príprava bez MPV"/>
    <s v="MD SR"/>
    <n v="0"/>
    <s v="Doprava - železničná infraštruktúra"/>
    <x v="286"/>
    <n v="0"/>
    <x v="286"/>
    <s v="116A"/>
    <s v="-"/>
    <s v="-"/>
    <n v="0"/>
    <s v="Malé projekty"/>
    <s v="ŽSR"/>
    <x v="2"/>
    <x v="2"/>
    <n v="0"/>
    <x v="0"/>
    <x v="0"/>
    <n v="502000"/>
    <s v="-"/>
    <s v="áno"/>
    <s v="PD pre SP v rozsahu pre realizáciu stavby (DSPRS)"/>
    <m/>
    <m/>
    <m/>
    <m/>
    <m/>
  </r>
  <r>
    <s v="A19121:Príprava bez MPV"/>
    <s v="MD SR"/>
    <n v="0"/>
    <s v="Doprava - železničná infraštruktúra"/>
    <x v="287"/>
    <n v="0"/>
    <x v="287"/>
    <s v="121A"/>
    <s v="-"/>
    <s v="-"/>
    <n v="0"/>
    <s v="Malé projekty"/>
    <s v="ŽSR"/>
    <x v="2"/>
    <x v="0"/>
    <n v="0"/>
    <x v="1"/>
    <x v="2"/>
    <n v="30400"/>
    <s v="-"/>
    <s v="-"/>
    <s v="vo výstavbe"/>
    <m/>
    <m/>
    <m/>
    <m/>
    <m/>
  </r>
  <r>
    <s v="A19121:Výstavba"/>
    <s v="MD SR"/>
    <n v="0"/>
    <s v="Doprava - železničná infraštruktúra"/>
    <x v="287"/>
    <n v="0"/>
    <x v="287"/>
    <s v="121A"/>
    <s v="-"/>
    <s v="-"/>
    <n v="0"/>
    <s v="Malé projekty"/>
    <s v="ŽSR"/>
    <x v="0"/>
    <x v="0"/>
    <n v="0"/>
    <x v="2"/>
    <x v="0"/>
    <n v="331378.39"/>
    <s v="-"/>
    <s v="-"/>
    <s v="vo výstavbe"/>
    <m/>
    <m/>
    <m/>
    <m/>
    <m/>
  </r>
  <r>
    <s v="A19122:Príprava bez MPV"/>
    <s v="MD SR"/>
    <n v="0"/>
    <s v="Doprava - železničná infraštruktúra"/>
    <x v="288"/>
    <n v="0"/>
    <x v="288"/>
    <s v="119B"/>
    <s v="-"/>
    <s v="-"/>
    <n v="0"/>
    <s v="Malé projekty"/>
    <s v="ŽSR"/>
    <x v="2"/>
    <x v="0"/>
    <n v="0"/>
    <x v="1"/>
    <x v="2"/>
    <n v="47850"/>
    <s v="-"/>
    <s v="nie"/>
    <s v="vo výstavbe"/>
    <m/>
    <m/>
    <m/>
    <m/>
    <m/>
  </r>
  <r>
    <s v="A19122:Výstavba"/>
    <s v="MD SR"/>
    <n v="0"/>
    <s v="Doprava - železničná infraštruktúra"/>
    <x v="288"/>
    <n v="0"/>
    <x v="288"/>
    <s v="119B"/>
    <s v="-"/>
    <s v="-"/>
    <n v="0"/>
    <s v="Malé projekty"/>
    <s v="ŽSR"/>
    <x v="0"/>
    <x v="0"/>
    <n v="0"/>
    <x v="2"/>
    <x v="5"/>
    <n v="427539.39"/>
    <s v="-"/>
    <s v="nie"/>
    <s v="vo výstavbe"/>
    <m/>
    <m/>
    <m/>
    <m/>
    <m/>
  </r>
  <r>
    <s v="A19124:Výstavba"/>
    <s v="MD SR"/>
    <n v="0"/>
    <s v="Doprava - železničná infraštruktúra"/>
    <x v="289"/>
    <n v="0"/>
    <x v="289"/>
    <s v="-"/>
    <s v="-"/>
    <s v="-"/>
    <n v="0"/>
    <s v="Malé projekty"/>
    <s v="ŽSR"/>
    <x v="0"/>
    <x v="2"/>
    <s v="-"/>
    <x v="4"/>
    <x v="16"/>
    <n v="500000"/>
    <s v="-"/>
    <s v="áno"/>
    <s v="nezačatá IA"/>
    <m/>
    <m/>
    <m/>
    <s v="poníženie z KT 2025"/>
    <s v="ŠR"/>
  </r>
  <r>
    <s v="A19126:Príprava bez MPV"/>
    <s v="MD SR"/>
    <n v="0"/>
    <s v="Doprava - železničná infraštruktúra"/>
    <x v="290"/>
    <n v="0"/>
    <x v="290"/>
    <s v="120B"/>
    <s v="-"/>
    <s v="-"/>
    <s v="n/a"/>
    <s v="Malé projekty"/>
    <s v="ŽSR"/>
    <x v="2"/>
    <x v="0"/>
    <n v="0"/>
    <x v="1"/>
    <x v="2"/>
    <n v="30800"/>
    <s v="-"/>
    <s v="nie"/>
    <s v="vo výstavbe"/>
    <m/>
    <m/>
    <m/>
    <m/>
    <m/>
  </r>
  <r>
    <s v="A19126:Príprava bez MPV"/>
    <s v="MD SR"/>
    <n v="0"/>
    <s v="Doprava - železničná infraštruktúra"/>
    <x v="290"/>
    <n v="0"/>
    <x v="290"/>
    <s v="120B"/>
    <s v="-"/>
    <s v="-"/>
    <s v="n/a"/>
    <s v="Malé projekty"/>
    <s v="ŽSR"/>
    <x v="2"/>
    <x v="0"/>
    <n v="0"/>
    <x v="2"/>
    <x v="5"/>
    <n v="7700"/>
    <s v="-"/>
    <s v="nie"/>
    <s v="vo výstavbe"/>
    <m/>
    <m/>
    <m/>
    <m/>
    <m/>
  </r>
  <r>
    <s v="A19126:Výstavba"/>
    <s v="MD SR"/>
    <n v="0"/>
    <s v="Doprava - železničná infraštruktúra"/>
    <x v="290"/>
    <n v="0"/>
    <x v="290"/>
    <s v="120B"/>
    <s v="-"/>
    <s v="-"/>
    <s v="n/a"/>
    <s v="Malé projekty"/>
    <s v="ŽSR"/>
    <x v="0"/>
    <x v="0"/>
    <n v="0"/>
    <x v="4"/>
    <x v="5"/>
    <n v="363314"/>
    <s v="-"/>
    <s v="nie"/>
    <s v="vo výstavbe"/>
    <m/>
    <m/>
    <m/>
    <m/>
    <m/>
  </r>
  <r>
    <s v="A19127 :Príprava bez MPV"/>
    <s v="MD SR"/>
    <n v="0"/>
    <s v="Doprava - železničná infraštruktúra"/>
    <x v="291"/>
    <n v="0"/>
    <x v="291"/>
    <s v="-"/>
    <s v="-"/>
    <s v="-"/>
    <n v="0"/>
    <s v="Malé projekty"/>
    <s v="ŽSR"/>
    <x v="2"/>
    <x v="3"/>
    <n v="0"/>
    <x v="6"/>
    <x v="0"/>
    <n v="60000"/>
    <s v="-"/>
    <s v="áno"/>
    <s v="Príprava podkladov VO na zhotoviteľa stavby"/>
    <m/>
    <m/>
    <m/>
    <m/>
    <m/>
  </r>
  <r>
    <s v="A19127 :Výstavba"/>
    <s v="MD SR"/>
    <n v="0"/>
    <s v="Doprava - železničná infraštruktúra"/>
    <x v="291"/>
    <n v="0"/>
    <x v="291"/>
    <s v="-"/>
    <s v="-"/>
    <s v="-"/>
    <n v="0"/>
    <s v="Malé projekty"/>
    <s v="ŽSR"/>
    <x v="0"/>
    <x v="3"/>
    <n v="0"/>
    <x v="8"/>
    <x v="0"/>
    <n v="540000"/>
    <s v="-"/>
    <s v="áno"/>
    <s v="Príprava podkladov VO na zhotoviteľa stavby"/>
    <m/>
    <m/>
    <m/>
    <m/>
    <m/>
  </r>
  <r>
    <s v="A19130 :Príprava bez MPV"/>
    <s v="MD SR"/>
    <n v="0"/>
    <s v="Doprava - železničná infraštruktúra"/>
    <x v="292"/>
    <n v="0"/>
    <x v="292"/>
    <s v="-"/>
    <s v="-"/>
    <s v="-"/>
    <n v="0"/>
    <s v="Malé projekty"/>
    <s v="ŽSR"/>
    <x v="2"/>
    <x v="3"/>
    <n v="0"/>
    <x v="6"/>
    <x v="0"/>
    <n v="300000"/>
    <s v="-"/>
    <s v="áno"/>
    <s v="nezačatá IA"/>
    <m/>
    <m/>
    <m/>
    <m/>
    <m/>
  </r>
  <r>
    <s v="A19130 :Výstavba"/>
    <s v="MD SR"/>
    <n v="0"/>
    <s v="Doprava - železničná infraštruktúra"/>
    <x v="292"/>
    <n v="0"/>
    <x v="292"/>
    <s v="-"/>
    <s v="-"/>
    <s v="-"/>
    <n v="0"/>
    <s v="Malé projekty"/>
    <s v="ŽSR"/>
    <x v="0"/>
    <x v="3"/>
    <n v="0"/>
    <x v="8"/>
    <x v="0"/>
    <n v="2700000"/>
    <s v="-"/>
    <s v="áno"/>
    <s v="nezačatá IA"/>
    <m/>
    <m/>
    <m/>
    <m/>
    <m/>
  </r>
  <r>
    <s v="A19131:Výstavba"/>
    <s v="MD SR"/>
    <n v="0"/>
    <s v="Doprava - železničná infraštruktúra"/>
    <x v="293"/>
    <n v="0"/>
    <x v="293"/>
    <s v="-"/>
    <s v="-"/>
    <s v="-"/>
    <n v="0"/>
    <s v="Malé projekty"/>
    <s v="ŽSR"/>
    <x v="0"/>
    <x v="0"/>
    <n v="0"/>
    <x v="0"/>
    <x v="0"/>
    <n v="676850"/>
    <s v="-"/>
    <s v="áno"/>
    <s v="PD pre SP v rozsahu pre realizáciu stavby (DSPRS)"/>
    <m/>
    <m/>
    <m/>
    <m/>
    <m/>
  </r>
  <r>
    <s v="A19136:Príprava bez MPV"/>
    <s v="MD SR"/>
    <n v="0"/>
    <s v="Doprava - železničná infraštruktúra"/>
    <x v="294"/>
    <n v="0"/>
    <x v="294"/>
    <s v="-"/>
    <s v="-"/>
    <s v="-"/>
    <n v="0"/>
    <s v="Malé projekty"/>
    <s v="ŽSR"/>
    <x v="2"/>
    <x v="3"/>
    <n v="0"/>
    <x v="6"/>
    <x v="0"/>
    <n v="320100"/>
    <s v="-"/>
    <s v="áno"/>
    <s v="nezačatá IA"/>
    <m/>
    <m/>
    <m/>
    <m/>
    <m/>
  </r>
  <r>
    <s v="A19136:Výstavba"/>
    <s v="MD SR"/>
    <n v="0"/>
    <s v="Doprava - železničná infraštruktúra"/>
    <x v="294"/>
    <n v="0"/>
    <x v="294"/>
    <s v="-"/>
    <s v="-"/>
    <s v="-"/>
    <n v="0"/>
    <s v="Malé projekty"/>
    <s v="ŽSR"/>
    <x v="0"/>
    <x v="3"/>
    <n v="0"/>
    <x v="8"/>
    <x v="0"/>
    <n v="2880900"/>
    <s v="-"/>
    <s v="áno"/>
    <s v="nezačatá IA"/>
    <m/>
    <m/>
    <m/>
    <m/>
    <m/>
  </r>
  <r>
    <s v="A19138:Výstavba"/>
    <s v="MD SR"/>
    <n v="0"/>
    <s v="Doprava - železničná infraštruktúra"/>
    <x v="295"/>
    <n v="0"/>
    <x v="295"/>
    <s v="-"/>
    <s v="-"/>
    <s v="-"/>
    <s v="n/a"/>
    <s v="Budovy"/>
    <s v="ŽSR"/>
    <x v="0"/>
    <x v="0"/>
    <n v="0"/>
    <x v="0"/>
    <x v="0"/>
    <n v="300000"/>
    <s v="-"/>
    <s v="nie"/>
    <s v="Stavebné povolenie (SP)"/>
    <m/>
    <m/>
    <m/>
    <m/>
    <m/>
  </r>
  <r>
    <s v="A19140:Príprava bez MPV"/>
    <s v="MD SR"/>
    <n v="0"/>
    <s v="Doprava - železničná infraštruktúra"/>
    <x v="296"/>
    <n v="0"/>
    <x v="296"/>
    <s v="-"/>
    <s v="-"/>
    <s v="-"/>
    <n v="0"/>
    <s v="Malé projekty"/>
    <s v="ŽSR"/>
    <x v="2"/>
    <x v="3"/>
    <n v="0"/>
    <x v="6"/>
    <x v="0"/>
    <n v="32000"/>
    <s v="-"/>
    <s v="áno"/>
    <s v="nezačatá IA"/>
    <m/>
    <m/>
    <m/>
    <m/>
    <m/>
  </r>
  <r>
    <s v="A19140:Výstavba"/>
    <s v="MD SR"/>
    <n v="0"/>
    <s v="Doprava - železničná infraštruktúra"/>
    <x v="296"/>
    <n v="0"/>
    <x v="296"/>
    <s v="-"/>
    <s v="-"/>
    <s v="-"/>
    <n v="0"/>
    <s v="Malé projekty"/>
    <s v="ŽSR"/>
    <x v="0"/>
    <x v="3"/>
    <n v="0"/>
    <x v="8"/>
    <x v="0"/>
    <n v="288000"/>
    <s v="-"/>
    <s v="áno"/>
    <s v="nezačatá IA"/>
    <m/>
    <m/>
    <m/>
    <m/>
    <m/>
  </r>
  <r>
    <s v="A19143:Výstavba"/>
    <s v="MD SR"/>
    <n v="0"/>
    <s v="Doprava - železničná infraštruktúra"/>
    <x v="297"/>
    <n v="0"/>
    <x v="297"/>
    <s v="-"/>
    <s v="-"/>
    <s v="-"/>
    <s v="n/a"/>
    <s v="Malé projekty"/>
    <s v="ŽSR"/>
    <x v="0"/>
    <x v="0"/>
    <n v="0"/>
    <x v="0"/>
    <x v="0"/>
    <n v="100000"/>
    <s v="-"/>
    <s v="nie"/>
    <s v="PD pre SP v rozsahu pre realizáciu stavby (DSPRS),neukončená PD"/>
    <m/>
    <m/>
    <m/>
    <m/>
    <m/>
  </r>
  <r>
    <s v="A19157: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1"/>
    <x v="0"/>
    <s v="DNV - MA - 24,286;_x000a__x000a_KU - št. hr. - 10,320"/>
    <x v="1"/>
    <x v="7"/>
    <n v="1797668.49"/>
    <s v="-"/>
    <s v="áno"/>
    <s v="vo výstavbe"/>
    <m/>
    <m/>
    <m/>
    <m/>
    <m/>
  </r>
  <r>
    <s v="A19157: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1"/>
    <x v="0"/>
    <s v="DNV - MA - 24,286;_x000a__x000a_KU - št. hr. - 10,320"/>
    <x v="1"/>
    <x v="2"/>
    <n v="378947.48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1"/>
    <x v="7"/>
    <n v="2827.38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1"/>
    <x v="2"/>
    <n v="136530.62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1"/>
    <x v="8"/>
    <n v="2331678.3099999996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1"/>
    <x v="9"/>
    <n v="7992284.5599999996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2"/>
    <x v="0"/>
    <s v="DNV - MA - 24,286;_x000a__x000a_KU - št. hr. - 10,320"/>
    <x v="1"/>
    <x v="8"/>
    <n v="637058.02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1"/>
    <x v="2"/>
    <n v="466674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2"/>
    <x v="9"/>
    <n v="8913708.3399999999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2"/>
    <x v="8"/>
    <n v="2607725.3499999996"/>
    <s v="-"/>
    <s v="áno"/>
    <s v="vo výstavbe"/>
    <m/>
    <m/>
    <m/>
    <m/>
    <m/>
  </r>
  <r>
    <s v="A19157:Výstavba"/>
    <s v="MD SR"/>
    <s v="-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2"/>
    <x v="7"/>
    <n v="4114179.61"/>
    <s v="-"/>
    <s v="áno"/>
    <s v="vo výstavbe"/>
    <m/>
    <m/>
    <m/>
    <m/>
    <m/>
  </r>
  <r>
    <s v="A19157:MPV"/>
    <s v="MD SR"/>
    <s v="-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1"/>
    <x v="0"/>
    <s v="DNV - MA - 24,286;_x000a__x000a_KU - št. hr. - 10,320"/>
    <x v="2"/>
    <x v="8"/>
    <n v="5859"/>
    <s v="-"/>
    <s v="áno"/>
    <s v="vo výstavbe"/>
    <m/>
    <m/>
    <m/>
    <m/>
    <m/>
  </r>
  <r>
    <s v="A19157:MPV"/>
    <s v="MD SR"/>
    <s v="-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1"/>
    <x v="0"/>
    <s v="DNV - MA - 24,286;_x000a__x000a_KU - št. hr. - 10,320"/>
    <x v="2"/>
    <x v="7"/>
    <n v="2182019.5700000003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4"/>
    <x v="7"/>
    <n v="508549.98"/>
    <s v="-"/>
    <s v="áno"/>
    <s v="vo výstavbe"/>
    <m/>
    <m/>
    <m/>
    <s v="Stavba B (ERTMS)"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4"/>
    <x v="11"/>
    <n v="36262696.119999997"/>
    <s v="GD2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4"/>
    <x v="8"/>
    <n v="267459.07"/>
    <s v="GD1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4"/>
    <x v="12"/>
    <n v="738026.15"/>
    <s v="GD1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4"/>
    <x v="8"/>
    <n v="6399299.3200000003"/>
    <s v="GD2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4"/>
    <x v="7"/>
    <n v="393924.76"/>
    <s v="GD1"/>
    <s v="áno"/>
    <s v="vo výstavbe"/>
    <m/>
    <m/>
    <m/>
    <m/>
    <m/>
  </r>
  <r>
    <s v="A19157: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1"/>
    <x v="0"/>
    <s v="DNV - MA - 24,286;_x000a__x000a_KU - št. hr. - 10,320"/>
    <x v="4"/>
    <x v="7"/>
    <n v="4000000"/>
    <s v="-"/>
    <s v="áno"/>
    <s v="vo výstavbe"/>
    <m/>
    <m/>
    <m/>
    <s v="už mám 870 000"/>
    <m/>
  </r>
  <r>
    <s v="A19157:Výstavba"/>
    <s v="MD SR"/>
    <s v="-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2"/>
    <x v="0"/>
    <s v="DNV - MA - 24,286;_x000a__x000a_KU - št. hr. - 10,320"/>
    <x v="4"/>
    <x v="7"/>
    <n v="70000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5"/>
    <x v="12"/>
    <n v="34911173.229999997"/>
    <s v="potreba dočas. Krytia EU zdroja"/>
    <s v="áno"/>
    <s v="vo výstavbe"/>
    <m/>
    <m/>
    <m/>
    <m/>
    <m/>
  </r>
  <r>
    <s v="A19157:Výstavba"/>
    <s v="MD SR"/>
    <s v="-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5"/>
    <x v="7"/>
    <n v="1899020.83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5"/>
    <x v="11"/>
    <n v="46444980.990000002"/>
    <s v="potreba dočas. Krytia EU zdroja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5"/>
    <x v="8"/>
    <n v="14356968.390000001"/>
    <s v="potreba dočas. Krytia EU zdroja"/>
    <s v="áno"/>
    <s v="vo výstavbe"/>
    <m/>
    <m/>
    <m/>
    <m/>
    <m/>
  </r>
  <r>
    <s v="A19157:Výstavba"/>
    <s v="MD SR"/>
    <s v="-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6"/>
    <x v="7"/>
    <n v="57580146.990000002"/>
    <s v="-"/>
    <s v="áno"/>
    <s v="vo výstavbe"/>
    <m/>
    <m/>
    <m/>
    <m/>
    <m/>
  </r>
  <r>
    <s v="A19157: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1"/>
    <x v="0"/>
    <s v="DNV - MA - 24,286;_x000a__x000a_KU - št. hr. - 10,320"/>
    <x v="3"/>
    <x v="5"/>
    <n v="44984.53"/>
    <s v="-"/>
    <s v="áno"/>
    <s v="vo výstavbe"/>
    <m/>
    <m/>
    <m/>
    <m/>
    <m/>
  </r>
  <r>
    <s v="A19157:Príprava bez 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2"/>
    <x v="0"/>
    <s v="DNV - MA - 24,286;_x000a__x000a_KU - št. hr. - 10,320"/>
    <x v="3"/>
    <x v="9"/>
    <n v="3464622.84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3"/>
    <x v="9"/>
    <n v="5810153.3200000003"/>
    <s v="-"/>
    <s v="áno"/>
    <s v="vo výstavbe"/>
    <m/>
    <m/>
    <m/>
    <m/>
    <m/>
  </r>
  <r>
    <s v="A19157:Príprava bez 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2"/>
    <x v="0"/>
    <s v="DNV - MA - 24,286;_x000a__x000a_KU - št. hr. - 10,320"/>
    <x v="3"/>
    <x v="8"/>
    <n v="1255571.76"/>
    <s v="-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3"/>
    <x v="8"/>
    <n v="2105586.89"/>
    <s v="-"/>
    <s v="áno"/>
    <s v="vo výstavbe"/>
    <m/>
    <m/>
    <m/>
    <m/>
    <m/>
  </r>
  <r>
    <s v="A19157:Príprava bez 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2"/>
    <x v="0"/>
    <s v="DNV - MA - 24,286;_x000a__x000a_KU - št. hr. - 10,320"/>
    <x v="3"/>
    <x v="3"/>
    <n v="306002.55"/>
    <s v="OPII"/>
    <s v="áno"/>
    <s v="vo výstavbe"/>
    <m/>
    <m/>
    <m/>
    <m/>
    <m/>
  </r>
  <r>
    <s v="A19157:Príprava bez MPV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2"/>
    <x v="0"/>
    <s v="DNV - MA - 24,286;_x000a__x000a_KU - št. hr. - 10,320"/>
    <x v="3"/>
    <x v="4"/>
    <n v="54000.45"/>
    <s v="OPII"/>
    <s v="áno"/>
    <s v="vo výstavbe"/>
    <m/>
    <m/>
    <m/>
    <m/>
    <m/>
  </r>
  <r>
    <s v="A19157:Výstavba"/>
    <s v="MD SR"/>
    <n v="0"/>
    <s v="Doprava - železničná infraštruktúra"/>
    <x v="298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x v="0"/>
    <x v="0"/>
    <s v="DNV - MA - 24,286;_x000a__x000a_KU - št. hr. - 10,320"/>
    <x v="3"/>
    <x v="6"/>
    <n v="230576.54"/>
    <s v="-"/>
    <s v="áno"/>
    <s v="vo výstavbe"/>
    <m/>
    <m/>
    <m/>
    <m/>
    <m/>
  </r>
  <r>
    <m/>
    <m/>
    <m/>
    <m/>
    <x v="298"/>
    <m/>
    <x v="298"/>
    <m/>
    <m/>
    <m/>
    <n v="0"/>
    <s v="Veľké projekty"/>
    <s v="ŽSR"/>
    <x v="0"/>
    <x v="1"/>
    <m/>
    <x v="6"/>
    <x v="12"/>
    <n v="42971065.450000003"/>
    <m/>
    <m/>
    <s v="vo výstavbe"/>
    <m/>
    <m/>
    <m/>
    <m/>
    <m/>
  </r>
  <r>
    <m/>
    <m/>
    <m/>
    <m/>
    <x v="298"/>
    <m/>
    <x v="298"/>
    <m/>
    <m/>
    <m/>
    <n v="0"/>
    <s v="Veľké projekty"/>
    <s v="ŽSR"/>
    <x v="0"/>
    <x v="1"/>
    <m/>
    <x v="6"/>
    <x v="8"/>
    <n v="7583129.2000000002"/>
    <m/>
    <m/>
    <s v="vo výstavbe"/>
    <m/>
    <m/>
    <m/>
    <m/>
    <m/>
  </r>
  <r>
    <m/>
    <m/>
    <m/>
    <m/>
    <x v="298"/>
    <m/>
    <x v="298"/>
    <m/>
    <m/>
    <m/>
    <m/>
    <m/>
    <s v="ŽSR"/>
    <x v="2"/>
    <x v="0"/>
    <m/>
    <x v="2"/>
    <x v="7"/>
    <n v="353566.47"/>
    <m/>
    <m/>
    <s v="vo výstavbe"/>
    <m/>
    <m/>
    <m/>
    <m/>
    <m/>
  </r>
  <r>
    <m/>
    <m/>
    <m/>
    <m/>
    <x v="298"/>
    <m/>
    <x v="298"/>
    <m/>
    <m/>
    <m/>
    <m/>
    <m/>
    <s v="ŽSR"/>
    <x v="1"/>
    <x v="1"/>
    <m/>
    <x v="4"/>
    <x v="16"/>
    <n v="1000000"/>
    <m/>
    <m/>
    <s v="vo výstavbe"/>
    <m/>
    <m/>
    <m/>
    <s v="poníženie z KT 2025"/>
    <s v="ŠR (NN) CEF"/>
  </r>
  <r>
    <m/>
    <m/>
    <m/>
    <m/>
    <x v="298"/>
    <m/>
    <x v="298"/>
    <m/>
    <m/>
    <m/>
    <n v="0"/>
    <m/>
    <s v="ŽSR"/>
    <x v="0"/>
    <x v="1"/>
    <m/>
    <x v="7"/>
    <x v="7"/>
    <n v="5334284.42"/>
    <m/>
    <m/>
    <s v="vo výstavbe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1"/>
    <x v="8"/>
    <n v="3996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1"/>
    <x v="9"/>
    <n v="24769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2"/>
    <x v="7"/>
    <n v="36892.75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2"/>
    <x v="9"/>
    <n v="525126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2"/>
    <x v="8"/>
    <n v="343194"/>
    <s v="-"/>
    <s v="áno"/>
    <s v="MPV, IČ"/>
    <m/>
    <m/>
    <m/>
    <m/>
    <m/>
  </r>
  <r>
    <s v="A19158:MPV"/>
    <s v="MD SR"/>
    <s v="-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s v="-"/>
    <s v="-"/>
    <s v="ŽSR"/>
    <x v="1"/>
    <x v="0"/>
    <n v="42.42"/>
    <x v="4"/>
    <x v="16"/>
    <n v="6500000"/>
    <s v="-"/>
    <s v="áno"/>
    <s v="MPV, IČ"/>
    <m/>
    <m/>
    <m/>
    <s v="poníženie z KT 2025"/>
    <s v="ŠR (NN) CEF"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4"/>
    <x v="7"/>
    <n v="8100"/>
    <s v="-"/>
    <s v="áno"/>
    <s v="MPV, IČ"/>
    <m/>
    <m/>
    <m/>
    <m/>
    <m/>
  </r>
  <r>
    <s v="A19158:MPV"/>
    <s v="MD SR"/>
    <s v="-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s v="-"/>
    <s v="-"/>
    <s v="ŽSR"/>
    <x v="1"/>
    <x v="0"/>
    <n v="42.42"/>
    <x v="4"/>
    <x v="7"/>
    <n v="1000000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5"/>
    <x v="7"/>
    <n v="110900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5"/>
    <x v="12"/>
    <n v="187000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5"/>
    <x v="8"/>
    <n v="33000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0"/>
    <n v="42.42"/>
    <x v="10"/>
    <x v="7"/>
    <n v="2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10"/>
    <x v="8"/>
    <n v="9000000"/>
    <s v="-"/>
    <s v="áno"/>
    <s v="MPV, IČ"/>
    <m/>
    <m/>
    <m/>
    <m/>
    <m/>
  </r>
  <r>
    <s v="A19158:MPV"/>
    <s v="MD SR"/>
    <s v="-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0"/>
    <n v="42.42"/>
    <x v="10"/>
    <x v="12"/>
    <n v="51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7"/>
    <x v="11"/>
    <n v="51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7"/>
    <x v="8"/>
    <n v="9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9"/>
    <x v="12"/>
    <n v="85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0"/>
    <x v="11"/>
    <n v="68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0"/>
    <x v="8"/>
    <n v="12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9"/>
    <x v="8"/>
    <n v="15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8"/>
    <x v="11"/>
    <n v="51000000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0"/>
    <n v="42.42"/>
    <x v="8"/>
    <x v="7"/>
    <n v="3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8"/>
    <x v="12"/>
    <n v="34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8"/>
    <x v="8"/>
    <n v="15000000"/>
    <s v="-"/>
    <s v="áno"/>
    <s v="MPV, IČ"/>
    <m/>
    <m/>
    <m/>
    <m/>
    <m/>
  </r>
  <r>
    <s v="A19158:Výstavba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0"/>
    <x v="3"/>
    <n v="42.42"/>
    <x v="9"/>
    <x v="7"/>
    <n v="3000000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3"/>
    <x v="9"/>
    <n v="2018750"/>
    <s v="-"/>
    <s v="áno"/>
    <s v="MPV, IČ"/>
    <m/>
    <m/>
    <m/>
    <m/>
    <m/>
  </r>
  <r>
    <s v="A19158:Príprava bez MPV"/>
    <s v="MD SR"/>
    <n v="0"/>
    <s v="Doprava - železničná infraštruktúra"/>
    <x v="299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x v="2"/>
    <x v="0"/>
    <n v="42.42"/>
    <x v="3"/>
    <x v="8"/>
    <n v="356250"/>
    <s v="-"/>
    <s v="áno"/>
    <s v="MPV, IČ"/>
    <m/>
    <m/>
    <m/>
    <m/>
    <m/>
  </r>
  <r>
    <m/>
    <m/>
    <m/>
    <m/>
    <x v="299"/>
    <m/>
    <x v="299"/>
    <m/>
    <m/>
    <m/>
    <n v="0"/>
    <s v="Veľké projekty"/>
    <s v="ŽSR"/>
    <x v="0"/>
    <x v="1"/>
    <m/>
    <x v="0"/>
    <x v="7"/>
    <n v="2500000"/>
    <m/>
    <m/>
    <s v="MPV, IČ"/>
    <m/>
    <m/>
    <m/>
    <m/>
    <m/>
  </r>
  <r>
    <s v="A19159:Výstavba"/>
    <s v="MD SR"/>
    <n v="0"/>
    <s v="Doprava - železničná infraštruktúra"/>
    <x v="300"/>
    <s v="E111a1"/>
    <x v="300"/>
    <s v="111a"/>
    <s v="1 v 4a; 20 v 2a"/>
    <s v="2a; 4a"/>
    <s v="11,3; 11,3"/>
    <s v="Malé projekty"/>
    <s v="ŽSR"/>
    <x v="0"/>
    <x v="0"/>
    <n v="2.3809999999999998"/>
    <x v="3"/>
    <x v="2"/>
    <n v="817100"/>
    <s v="-"/>
    <s v="áno"/>
    <s v="ukončené"/>
    <m/>
    <m/>
    <m/>
    <m/>
    <m/>
  </r>
  <r>
    <s v="A19160:Príprava bez MPV"/>
    <s v="MD SR"/>
    <n v="0"/>
    <s v="Doprava - železničná infraštruktúra"/>
    <x v="301"/>
    <n v="0"/>
    <x v="301"/>
    <s v="-"/>
    <s v="-"/>
    <s v="-"/>
    <n v="0"/>
    <s v="Malé projekty"/>
    <s v="ŽSR"/>
    <x v="2"/>
    <x v="3"/>
    <n v="0"/>
    <x v="6"/>
    <x v="0"/>
    <n v="24500"/>
    <s v="-"/>
    <s v="áno"/>
    <s v="nezačatá IA"/>
    <m/>
    <m/>
    <m/>
    <m/>
    <m/>
  </r>
  <r>
    <s v="A19160:Výstavba"/>
    <s v="MD SR"/>
    <n v="0"/>
    <s v="Doprava - železničná infraštruktúra"/>
    <x v="301"/>
    <n v="0"/>
    <x v="301"/>
    <s v="-"/>
    <s v="-"/>
    <s v="-"/>
    <n v="0"/>
    <s v="Malé projekty"/>
    <s v="ŽSR"/>
    <x v="0"/>
    <x v="3"/>
    <n v="0"/>
    <x v="8"/>
    <x v="0"/>
    <n v="220500"/>
    <s v="-"/>
    <s v="áno"/>
    <s v="nezačatá IA"/>
    <m/>
    <m/>
    <m/>
    <m/>
    <m/>
  </r>
  <r>
    <s v="A19161:Výstavba"/>
    <s v="MD SR"/>
    <n v="0"/>
    <s v="Doprava - železničná infraštruktúra"/>
    <x v="302"/>
    <n v="0"/>
    <x v="302"/>
    <s v="112A"/>
    <s v="-"/>
    <s v="-"/>
    <n v="0"/>
    <s v="Malé projekty"/>
    <s v="ŽSR"/>
    <x v="0"/>
    <x v="0"/>
    <n v="0"/>
    <x v="5"/>
    <x v="5"/>
    <n v="3684297.61"/>
    <s v="-"/>
    <s v="nie"/>
    <s v="IČ"/>
    <m/>
    <m/>
    <n v="1"/>
    <m/>
    <m/>
  </r>
  <r>
    <s v="A19162:Príprava bez MPV"/>
    <s v="MD SR"/>
    <n v="0"/>
    <s v="Doprava - železničná infraštruktúra"/>
    <x v="303"/>
    <n v="0"/>
    <x v="303"/>
    <s v="-"/>
    <s v="-"/>
    <s v="-"/>
    <n v="0"/>
    <s v="Malé projekty"/>
    <s v="ŽSR"/>
    <x v="2"/>
    <x v="3"/>
    <n v="0"/>
    <x v="8"/>
    <x v="0"/>
    <n v="14500"/>
    <s v="-"/>
    <s v="áno"/>
    <s v="nezačatá IA"/>
    <m/>
    <m/>
    <m/>
    <m/>
    <m/>
  </r>
  <r>
    <s v="A19162:Výstavba"/>
    <s v="MD SR"/>
    <n v="0"/>
    <s v="Doprava - železničná infraštruktúra"/>
    <x v="303"/>
    <n v="0"/>
    <x v="303"/>
    <s v="-"/>
    <s v="-"/>
    <s v="-"/>
    <n v="0"/>
    <s v="Malé projekty"/>
    <s v="ŽSR"/>
    <x v="0"/>
    <x v="3"/>
    <n v="0"/>
    <x v="8"/>
    <x v="0"/>
    <n v="130500"/>
    <s v="-"/>
    <s v="áno"/>
    <s v="nezačatá IA"/>
    <m/>
    <m/>
    <m/>
    <m/>
    <m/>
  </r>
  <r>
    <s v="A19242:Výstavba"/>
    <s v="MD SR"/>
    <n v="0"/>
    <s v="Doprava - železničná infraštruktúra"/>
    <x v="304"/>
    <n v="0"/>
    <x v="304"/>
    <s v="-"/>
    <s v="-"/>
    <s v="-"/>
    <n v="0"/>
    <s v="Malé projekty"/>
    <s v="ŽSR"/>
    <x v="0"/>
    <x v="0"/>
    <n v="0"/>
    <x v="1"/>
    <x v="2"/>
    <n v="21000"/>
    <s v="-"/>
    <s v="nie"/>
    <s v="Stavebné povolenie (SP)"/>
    <m/>
    <m/>
    <m/>
    <m/>
    <m/>
  </r>
  <r>
    <s v="A19243:Príprava bez MPV"/>
    <s v="MD SR"/>
    <n v="0"/>
    <s v="Doprava - železničná infraštruktúra"/>
    <x v="305"/>
    <n v="0"/>
    <x v="305"/>
    <s v="102A"/>
    <s v="-"/>
    <s v="-"/>
    <n v="0"/>
    <s v="Malé projekty"/>
    <s v="ŽSR"/>
    <x v="2"/>
    <x v="3"/>
    <n v="0"/>
    <x v="6"/>
    <x v="0"/>
    <n v="10000"/>
    <s v="-"/>
    <s v="áno"/>
    <s v="Pozastavená príprava"/>
    <m/>
    <m/>
    <m/>
    <m/>
    <m/>
  </r>
  <r>
    <s v="A19243:Výstavba"/>
    <s v="MD SR"/>
    <n v="0"/>
    <s v="Doprava - železničná infraštruktúra"/>
    <x v="305"/>
    <n v="0"/>
    <x v="305"/>
    <s v="102A"/>
    <s v="-"/>
    <s v="-"/>
    <n v="0"/>
    <s v="Malé projekty"/>
    <s v="ŽSR"/>
    <x v="0"/>
    <x v="3"/>
    <n v="0"/>
    <x v="9"/>
    <x v="0"/>
    <n v="90000"/>
    <s v="-"/>
    <s v="áno"/>
    <s v="Pozastavená príprava"/>
    <m/>
    <m/>
    <m/>
    <m/>
    <m/>
  </r>
  <r>
    <s v="A19244:Príprava bez MPV"/>
    <s v="MD SR"/>
    <n v="0"/>
    <s v="Doprava - železničná infraštruktúra"/>
    <x v="306"/>
    <n v="0"/>
    <x v="306"/>
    <s v="107A"/>
    <s v="-"/>
    <s v="-"/>
    <n v="0"/>
    <s v="Malé projekty"/>
    <s v="ŽSR"/>
    <x v="2"/>
    <x v="0"/>
    <n v="0"/>
    <x v="2"/>
    <x v="5"/>
    <n v="16251.27"/>
    <s v="-"/>
    <s v="áno"/>
    <s v="vo výstavbe"/>
    <m/>
    <m/>
    <m/>
    <m/>
    <m/>
  </r>
  <r>
    <s v="A19244:Výstavba"/>
    <s v="MD SR"/>
    <n v="0"/>
    <s v="Doprava - železničná infraštruktúra"/>
    <x v="306"/>
    <n v="0"/>
    <x v="306"/>
    <s v="107A"/>
    <s v="-"/>
    <s v="-"/>
    <n v="0"/>
    <s v="Malé projekty"/>
    <s v="ŽSR"/>
    <x v="0"/>
    <x v="0"/>
    <n v="0"/>
    <x v="2"/>
    <x v="5"/>
    <n v="585899.98"/>
    <s v="-"/>
    <s v="áno"/>
    <s v="vo výstavbe"/>
    <m/>
    <m/>
    <m/>
    <m/>
    <m/>
  </r>
  <r>
    <s v="A19244:Príprava bez MPV"/>
    <s v="MD SR"/>
    <n v="0"/>
    <s v="Doprava - železničná infraštruktúra"/>
    <x v="306"/>
    <n v="0"/>
    <x v="306"/>
    <s v="107A"/>
    <s v="-"/>
    <s v="-"/>
    <n v="0"/>
    <s v="Malé projekty"/>
    <s v="ŽSR"/>
    <x v="2"/>
    <x v="0"/>
    <n v="0"/>
    <x v="3"/>
    <x v="5"/>
    <n v="78840"/>
    <s v="-"/>
    <s v="áno"/>
    <s v="vo výstavbe"/>
    <m/>
    <m/>
    <m/>
    <m/>
    <m/>
  </r>
  <r>
    <s v="A19246:Príprava bez MPV"/>
    <s v="MD SR"/>
    <n v="0"/>
    <s v="Doprava - železničná infraštruktúra"/>
    <x v="307"/>
    <n v="0"/>
    <x v="307"/>
    <s v="124A"/>
    <s v="-"/>
    <s v="-"/>
    <s v="n/a"/>
    <s v="Malé projekty"/>
    <s v="ŽSR"/>
    <x v="2"/>
    <x v="0"/>
    <n v="0"/>
    <x v="2"/>
    <x v="5"/>
    <n v="12250.01"/>
    <s v="-"/>
    <s v="nie"/>
    <s v="PD pre SP v rozsahu pre realizáciu stavby (DSPRS)"/>
    <m/>
    <m/>
    <m/>
    <m/>
    <m/>
  </r>
  <r>
    <s v="A19246:Príprava bez MPV"/>
    <s v="MD SR"/>
    <n v="0"/>
    <s v="Doprava - železničná infraštruktúra"/>
    <x v="307"/>
    <n v="0"/>
    <x v="307"/>
    <s v="124A"/>
    <s v="-"/>
    <s v="-"/>
    <s v="n/a"/>
    <s v="Malé projekty"/>
    <s v="ŽSR"/>
    <x v="2"/>
    <x v="0"/>
    <n v="0"/>
    <x v="5"/>
    <x v="5"/>
    <n v="1800"/>
    <s v="-"/>
    <s v="nie"/>
    <s v="PD pre SP v rozsahu pre realizáciu stavby (DSPRS)"/>
    <m/>
    <m/>
    <n v="1"/>
    <m/>
    <m/>
  </r>
  <r>
    <s v="A19246:Príprava bez MPV"/>
    <s v="MD SR"/>
    <n v="0"/>
    <s v="Doprava - železničná infraštruktúra"/>
    <x v="307"/>
    <n v="0"/>
    <x v="307"/>
    <s v="124A"/>
    <s v="-"/>
    <s v="-"/>
    <s v="n/a"/>
    <s v="Malé projekty"/>
    <s v="ŽSR"/>
    <x v="2"/>
    <x v="0"/>
    <n v="0"/>
    <x v="5"/>
    <x v="5"/>
    <n v="189220.02"/>
    <s v="-"/>
    <s v="nie"/>
    <s v="PD pre SP v rozsahu pre realizáciu stavby (DSPRS)"/>
    <m/>
    <m/>
    <n v="1"/>
    <m/>
    <m/>
  </r>
  <r>
    <s v="A19251:Príprava bez MPV"/>
    <s v="MD SR"/>
    <n v="0"/>
    <s v="Doprava - železničná infraštruktúra"/>
    <x v="308"/>
    <n v="0"/>
    <x v="308"/>
    <s v="-"/>
    <s v="-"/>
    <s v="-"/>
    <n v="0"/>
    <s v="Malé projekty"/>
    <s v="ŽSR"/>
    <x v="2"/>
    <x v="3"/>
    <n v="0"/>
    <x v="8"/>
    <x v="0"/>
    <n v="55000"/>
    <s v="-"/>
    <s v="áno"/>
    <s v="nezačatá IA"/>
    <m/>
    <m/>
    <m/>
    <m/>
    <m/>
  </r>
  <r>
    <s v="A19251:Výstavba"/>
    <s v="MD SR"/>
    <n v="0"/>
    <s v="Doprava - železničná infraštruktúra"/>
    <x v="308"/>
    <n v="0"/>
    <x v="308"/>
    <s v="-"/>
    <s v="-"/>
    <s v="-"/>
    <n v="0"/>
    <s v="Malé projekty"/>
    <s v="ŽSR"/>
    <x v="0"/>
    <x v="3"/>
    <n v="0"/>
    <x v="8"/>
    <x v="0"/>
    <n v="495000"/>
    <s v="-"/>
    <s v="áno"/>
    <s v="nezačatá IA"/>
    <m/>
    <m/>
    <m/>
    <m/>
    <m/>
  </r>
  <r>
    <s v="A19253:MPV"/>
    <s v="MD SR"/>
    <n v="0"/>
    <s v="Doprava - železničná infraštruktúra"/>
    <x v="309"/>
    <s v="časť 131a"/>
    <x v="309"/>
    <s v="131a"/>
    <s v="-"/>
    <s v="1b"/>
    <s v="8,9 pre 131a"/>
    <s v="Malé projekty"/>
    <s v="ŽSR"/>
    <x v="1"/>
    <x v="0"/>
    <n v="1.9730000000000001"/>
    <x v="2"/>
    <x v="0"/>
    <n v="378414.10999999993"/>
    <s v="-"/>
    <s v="áno"/>
    <s v="Investičný zámer"/>
    <m/>
    <m/>
    <m/>
    <m/>
    <m/>
  </r>
  <r>
    <s v="A19253:Výstavba"/>
    <s v="MD SR"/>
    <n v="0"/>
    <s v="Doprava - železničná infraštruktúra"/>
    <x v="309"/>
    <s v="časť 131a"/>
    <x v="309"/>
    <s v="131a"/>
    <s v="-"/>
    <s v="1b"/>
    <s v="8,9 pre 131a"/>
    <s v="Malé projekty"/>
    <s v="ŽSR"/>
    <x v="0"/>
    <x v="3"/>
    <n v="1.9730000000000001"/>
    <x v="5"/>
    <x v="14"/>
    <n v="2075493.672"/>
    <s v="-"/>
    <s v="áno"/>
    <s v="Investičný zámer"/>
    <m/>
    <m/>
    <m/>
    <m/>
    <m/>
  </r>
  <r>
    <s v="A19253:Výstavba"/>
    <s v="MD SR"/>
    <n v="0"/>
    <s v="Doprava - železničná infraštruktúra"/>
    <x v="309"/>
    <s v="časť 131a"/>
    <x v="309"/>
    <s v="131a"/>
    <s v="-"/>
    <s v="1b"/>
    <s v="8,9 pre 131a"/>
    <s v="Malé projekty"/>
    <s v="ŽSR"/>
    <x v="0"/>
    <x v="3"/>
    <n v="1.9730000000000001"/>
    <x v="5"/>
    <x v="13"/>
    <n v="11761130.808"/>
    <s v="-"/>
    <s v="áno"/>
    <s v="Investičný zámer"/>
    <m/>
    <m/>
    <m/>
    <s v="PSK - overiť cenu - 13,8 mil."/>
    <m/>
  </r>
  <r>
    <s v="A19253:Príprava bez MPV"/>
    <s v="MD SR"/>
    <n v="0"/>
    <s v="Doprava - železničná infraštruktúra"/>
    <x v="309"/>
    <s v="časť 131a"/>
    <x v="309"/>
    <s v="131a"/>
    <s v="-"/>
    <s v="1b"/>
    <s v="8,9 pre 131a"/>
    <s v="Malé projekty"/>
    <s v="ŽSR"/>
    <x v="2"/>
    <x v="0"/>
    <n v="1.9730000000000001"/>
    <x v="3"/>
    <x v="2"/>
    <n v="243000"/>
    <s v="-"/>
    <s v="áno"/>
    <s v="Investičný zámer"/>
    <m/>
    <m/>
    <m/>
    <m/>
    <m/>
  </r>
  <r>
    <s v="A19253:Výstavba"/>
    <s v="MD SR"/>
    <n v="0"/>
    <s v="Doprava - železničná infraštruktúra"/>
    <x v="309"/>
    <s v="časť 131a"/>
    <x v="309"/>
    <s v="131a"/>
    <s v="-"/>
    <s v="1b"/>
    <s v="8,9 pre 131a"/>
    <s v="Malé projekty"/>
    <s v="ŽSR"/>
    <x v="0"/>
    <x v="3"/>
    <n v="1.9730000000000001"/>
    <x v="3"/>
    <x v="2"/>
    <n v="21265.200000000001"/>
    <s v="-"/>
    <s v="áno"/>
    <s v="Investičný zámer"/>
    <m/>
    <m/>
    <m/>
    <m/>
    <m/>
  </r>
  <r>
    <s v="A19255:Výstavba"/>
    <s v="MD SR"/>
    <n v="0"/>
    <s v="Doprava - železničná infraštruktúra"/>
    <x v="310"/>
    <n v="0"/>
    <x v="310"/>
    <s v="-"/>
    <s v="-"/>
    <s v="-"/>
    <n v="0"/>
    <s v="Malé projekty"/>
    <s v="ŽSR"/>
    <x v="0"/>
    <x v="3"/>
    <n v="0"/>
    <x v="9"/>
    <x v="0"/>
    <n v="90000"/>
    <s v="-"/>
    <s v="áno"/>
    <s v="Zámer EIA (posudzovanie) prebieha/ukončené"/>
    <m/>
    <m/>
    <m/>
    <m/>
    <m/>
  </r>
  <r>
    <s v="A19264:Príprava bez MPV"/>
    <s v="MD SR"/>
    <n v="0"/>
    <s v="Doprava - železničná infraštruktúra"/>
    <x v="311"/>
    <n v="0"/>
    <x v="311"/>
    <s v="-"/>
    <s v="-"/>
    <s v="-"/>
    <n v="0"/>
    <s v="Malé projekty"/>
    <s v="ŽSR"/>
    <x v="2"/>
    <x v="3"/>
    <n v="0"/>
    <x v="8"/>
    <x v="0"/>
    <n v="400000"/>
    <s v="-"/>
    <s v="áno"/>
    <s v="nezačatá IA"/>
    <m/>
    <m/>
    <m/>
    <m/>
    <m/>
  </r>
  <r>
    <s v="A19264:Výstavba"/>
    <s v="MD SR"/>
    <n v="0"/>
    <s v="Doprava - železničná infraštruktúra"/>
    <x v="311"/>
    <n v="0"/>
    <x v="311"/>
    <s v="-"/>
    <s v="-"/>
    <s v="-"/>
    <n v="0"/>
    <s v="Malé projekty"/>
    <s v="ŽSR"/>
    <x v="0"/>
    <x v="3"/>
    <n v="0"/>
    <x v="8"/>
    <x v="0"/>
    <n v="3600000"/>
    <s v="-"/>
    <s v="áno"/>
    <s v="nezačatá IA"/>
    <m/>
    <m/>
    <m/>
    <m/>
    <m/>
  </r>
  <r>
    <s v="A19265:Príprava bez MPV"/>
    <s v="MD SR"/>
    <n v="0"/>
    <s v="Doprava - železničná infraštruktúra"/>
    <x v="312"/>
    <n v="0"/>
    <x v="312"/>
    <s v="-"/>
    <s v="-"/>
    <s v="-"/>
    <n v="0"/>
    <s v="Malé projekty"/>
    <s v="ŽSR"/>
    <x v="2"/>
    <x v="3"/>
    <n v="0"/>
    <x v="0"/>
    <x v="0"/>
    <n v="435000"/>
    <s v="-"/>
    <s v="áno"/>
    <s v="nezačatá IA"/>
    <m/>
    <m/>
    <m/>
    <m/>
    <m/>
  </r>
  <r>
    <s v="A19265:Výstavba"/>
    <s v="MD SR"/>
    <n v="0"/>
    <s v="Doprava - železničná infraštruktúra"/>
    <x v="312"/>
    <n v="0"/>
    <x v="312"/>
    <s v="-"/>
    <s v="-"/>
    <s v="-"/>
    <n v="0"/>
    <s v="Malé projekty"/>
    <s v="ŽSR"/>
    <x v="0"/>
    <x v="3"/>
    <n v="0"/>
    <x v="8"/>
    <x v="0"/>
    <n v="3915000"/>
    <s v="-"/>
    <s v="áno"/>
    <s v="nezačatá IA"/>
    <m/>
    <m/>
    <m/>
    <m/>
    <m/>
  </r>
  <r>
    <s v="A19266:Príprava bez MPV"/>
    <s v="MD SR"/>
    <n v="0"/>
    <s v="Doprava - železničná infraštruktúra"/>
    <x v="313"/>
    <n v="0"/>
    <x v="313"/>
    <s v="-"/>
    <s v="-"/>
    <s v="-"/>
    <n v="0"/>
    <s v="Malé projekty"/>
    <s v="ŽSR"/>
    <x v="2"/>
    <x v="3"/>
    <n v="0"/>
    <x v="0"/>
    <x v="0"/>
    <n v="400000"/>
    <s v="-"/>
    <s v="áno"/>
    <s v="nezačatá IA"/>
    <m/>
    <m/>
    <m/>
    <m/>
    <m/>
  </r>
  <r>
    <s v="A19266:Výstavba"/>
    <s v="MD SR"/>
    <n v="0"/>
    <s v="Doprava - železničná infraštruktúra"/>
    <x v="313"/>
    <n v="0"/>
    <x v="313"/>
    <s v="-"/>
    <s v="-"/>
    <s v="-"/>
    <n v="0"/>
    <s v="Malé projekty"/>
    <s v="ŽSR"/>
    <x v="0"/>
    <x v="3"/>
    <n v="0"/>
    <x v="8"/>
    <x v="0"/>
    <n v="3600000"/>
    <s v="-"/>
    <s v="áno"/>
    <s v="nezačatá IA"/>
    <m/>
    <m/>
    <m/>
    <m/>
    <m/>
  </r>
  <r>
    <s v="A20002:Príprava bez MPV"/>
    <s v="MD SR"/>
    <n v="0"/>
    <s v="Doprava - železničná infraštruktúra"/>
    <x v="314"/>
    <n v="0"/>
    <x v="314"/>
    <s v="-"/>
    <s v="-"/>
    <s v="-"/>
    <n v="0"/>
    <s v="Malé projekty"/>
    <s v="ŽSR"/>
    <x v="2"/>
    <x v="2"/>
    <s v="-"/>
    <x v="5"/>
    <x v="5"/>
    <n v="500000"/>
    <s v="-"/>
    <s v="áno"/>
    <s v="Štúdia realizovateľnosti (ŠtRe)"/>
    <m/>
    <m/>
    <n v="1"/>
    <m/>
    <m/>
  </r>
  <r>
    <s v="A20004:Príprava bez MPV"/>
    <s v="MD SR"/>
    <n v="0"/>
    <s v="Doprava - železničná infraštruktúra"/>
    <x v="315"/>
    <n v="0"/>
    <x v="315"/>
    <s v="-"/>
    <s v="-"/>
    <s v="-"/>
    <n v="0"/>
    <s v="Malé projekty"/>
    <s v="ŽSR"/>
    <x v="2"/>
    <x v="3"/>
    <n v="0"/>
    <x v="5"/>
    <x v="5"/>
    <n v="200000"/>
    <s v="-"/>
    <s v="áno"/>
    <s v="nezačatá IA"/>
    <m/>
    <m/>
    <n v="1"/>
    <m/>
    <m/>
  </r>
  <r>
    <s v="A20004:Príprava bez MPV"/>
    <s v="MD SR"/>
    <n v="0"/>
    <s v="Doprava - železničná infraštruktúra"/>
    <x v="315"/>
    <n v="0"/>
    <x v="315"/>
    <s v="-"/>
    <s v="-"/>
    <s v="-"/>
    <n v="0"/>
    <s v="Malé projekty"/>
    <s v="ŽSR"/>
    <x v="2"/>
    <x v="3"/>
    <n v="0"/>
    <x v="6"/>
    <x v="5"/>
    <n v="200000"/>
    <s v="-"/>
    <s v="áno"/>
    <s v="nezačatá IA"/>
    <m/>
    <m/>
    <n v="1"/>
    <m/>
    <m/>
  </r>
  <r>
    <s v="A20004:Príprava bez MPV"/>
    <s v="MD SR"/>
    <n v="0"/>
    <s v="Doprava - železničná infraštruktúra"/>
    <x v="315"/>
    <n v="0"/>
    <x v="315"/>
    <s v="-"/>
    <s v="-"/>
    <s v="-"/>
    <n v="0"/>
    <s v="Malé projekty"/>
    <s v="ŽSR"/>
    <x v="2"/>
    <x v="3"/>
    <n v="0"/>
    <x v="7"/>
    <x v="5"/>
    <n v="200000"/>
    <s v="-"/>
    <s v="áno"/>
    <s v="nezačatá IA"/>
    <m/>
    <m/>
    <n v="1"/>
    <m/>
    <m/>
  </r>
  <r>
    <s v="A20004:Príprava bez MPV"/>
    <s v="MD SR"/>
    <n v="0"/>
    <s v="Doprava - železničná infraštruktúra"/>
    <x v="315"/>
    <n v="0"/>
    <x v="315"/>
    <s v="-"/>
    <s v="-"/>
    <s v="-"/>
    <n v="0"/>
    <s v="Malé projekty"/>
    <s v="ŽSR"/>
    <x v="2"/>
    <x v="3"/>
    <n v="0"/>
    <x v="0"/>
    <x v="5"/>
    <n v="200000"/>
    <s v="-"/>
    <s v="áno"/>
    <s v="nezačatá IA"/>
    <m/>
    <m/>
    <m/>
    <m/>
    <m/>
  </r>
  <r>
    <s v="A20004:Príprava bez MPV"/>
    <s v="MD SR"/>
    <n v="0"/>
    <s v="Doprava - železničná infraštruktúra"/>
    <x v="315"/>
    <n v="0"/>
    <x v="315"/>
    <s v="-"/>
    <s v="-"/>
    <s v="-"/>
    <n v="0"/>
    <s v="Malé projekty"/>
    <s v="ŽSR"/>
    <x v="2"/>
    <x v="3"/>
    <n v="0"/>
    <x v="8"/>
    <x v="5"/>
    <n v="200000"/>
    <s v="-"/>
    <s v="áno"/>
    <s v="nezačatá IA"/>
    <m/>
    <m/>
    <m/>
    <m/>
    <m/>
  </r>
  <r>
    <s v="A20004:Príprava bez MPV"/>
    <s v="MD SR"/>
    <n v="0"/>
    <s v="Doprava - železničná infraštruktúra"/>
    <x v="315"/>
    <n v="0"/>
    <x v="315"/>
    <s v="-"/>
    <s v="-"/>
    <s v="-"/>
    <n v="0"/>
    <s v="Malé projekty"/>
    <s v="ŽSR"/>
    <x v="2"/>
    <x v="3"/>
    <n v="0"/>
    <x v="9"/>
    <x v="5"/>
    <n v="200000"/>
    <s v="-"/>
    <s v="áno"/>
    <s v="nezačatá IA"/>
    <m/>
    <m/>
    <m/>
    <m/>
    <m/>
  </r>
  <r>
    <s v="A20055:Výstavba"/>
    <s v="MD SR"/>
    <n v="0"/>
    <s v="Doprava - železničná infraštruktúra"/>
    <x v="316"/>
    <n v="0"/>
    <x v="316"/>
    <s v="-"/>
    <s v="-"/>
    <s v="-"/>
    <n v="0"/>
    <s v="Malé projekty"/>
    <s v="ŽSR"/>
    <x v="0"/>
    <x v="0"/>
    <n v="0"/>
    <x v="4"/>
    <x v="5"/>
    <n v="481575"/>
    <s v="-"/>
    <s v="áno"/>
    <s v="PD pre SP v rozsahu pre realizáciu stavby (DSPRS)"/>
    <m/>
    <m/>
    <m/>
    <m/>
    <m/>
  </r>
  <r>
    <s v="A20055:Príprava bez MPV"/>
    <s v="MD SR"/>
    <n v="0"/>
    <s v="Doprava - železničná infraštruktúra"/>
    <x v="316"/>
    <n v="0"/>
    <x v="316"/>
    <s v="-"/>
    <s v="-"/>
    <s v="-"/>
    <n v="0"/>
    <s v="Malé projekty"/>
    <s v="ŽSR"/>
    <x v="2"/>
    <x v="0"/>
    <n v="0"/>
    <x v="3"/>
    <x v="5"/>
    <n v="34175"/>
    <s v="-"/>
    <s v="áno"/>
    <s v="PD pre SP v rozsahu pre realizáciu stavby (DSPRS)"/>
    <m/>
    <m/>
    <m/>
    <m/>
    <m/>
  </r>
  <r>
    <s v="A21026:Výstavba"/>
    <s v="MD SR"/>
    <n v="0"/>
    <s v="Doprava - železničná infraštruktúra"/>
    <x v="317"/>
    <n v="0"/>
    <x v="317"/>
    <s v="-"/>
    <s v="-"/>
    <s v="-"/>
    <n v="0"/>
    <s v="Budovy"/>
    <s v="ŽSR"/>
    <x v="0"/>
    <x v="0"/>
    <n v="0"/>
    <x v="1"/>
    <x v="2"/>
    <n v="163000"/>
    <s v="-"/>
    <s v="nie"/>
    <s v="VO realizácia"/>
    <m/>
    <m/>
    <m/>
    <m/>
    <m/>
  </r>
  <r>
    <s v="A21026:Výstavba"/>
    <s v="MD SR"/>
    <n v="0"/>
    <s v="Doprava - železničná infraštruktúra"/>
    <x v="317"/>
    <n v="0"/>
    <x v="317"/>
    <s v="-"/>
    <s v="-"/>
    <s v="-"/>
    <n v="0"/>
    <s v="Budovy"/>
    <s v="ŽSR"/>
    <x v="2"/>
    <x v="3"/>
    <n v="0"/>
    <x v="2"/>
    <x v="0"/>
    <n v="16164.65"/>
    <s v="-"/>
    <s v="nie"/>
    <s v="VO realizácia"/>
    <m/>
    <m/>
    <m/>
    <m/>
    <m/>
  </r>
  <r>
    <s v="A21028:Výstavba"/>
    <s v="MD SR"/>
    <n v="0"/>
    <s v="Doprava - železničná infraštruktúra"/>
    <x v="318"/>
    <n v="0"/>
    <x v="318"/>
    <s v="-"/>
    <s v="-"/>
    <s v="-"/>
    <n v="0"/>
    <s v="Malé projekty"/>
    <s v="ŽSR"/>
    <x v="0"/>
    <x v="0"/>
    <n v="0"/>
    <x v="1"/>
    <x v="2"/>
    <n v="771921.89"/>
    <s v="-"/>
    <s v="áno"/>
    <s v="ukončené"/>
    <m/>
    <m/>
    <m/>
    <m/>
    <m/>
  </r>
  <r>
    <s v="A21029:Výstavba"/>
    <s v="MD SR"/>
    <n v="0"/>
    <s v="Doprava - železničná infraštruktúra"/>
    <x v="319"/>
    <n v="0"/>
    <x v="319"/>
    <s v="-"/>
    <s v="-"/>
    <s v="-"/>
    <n v="0"/>
    <s v="Malé projekty"/>
    <s v="ŽSR"/>
    <x v="2"/>
    <x v="0"/>
    <n v="0"/>
    <x v="4"/>
    <x v="5"/>
    <n v="39500"/>
    <s v="-"/>
    <s v="áno"/>
    <s v="PD pre SP v rozsahu pre realizáciu stavby (DSPRS)"/>
    <m/>
    <m/>
    <m/>
    <m/>
    <m/>
  </r>
  <r>
    <s v="A21032 :Príprava bez MPV"/>
    <s v="MD SR"/>
    <n v="0"/>
    <s v="Doprava - železničná infraštruktúra"/>
    <x v="320"/>
    <n v="0"/>
    <x v="320"/>
    <s v="106F"/>
    <s v="-"/>
    <s v="-"/>
    <n v="0"/>
    <s v="Malé projekty"/>
    <s v="ŽSR"/>
    <x v="2"/>
    <x v="3"/>
    <n v="0"/>
    <x v="6"/>
    <x v="0"/>
    <n v="12000"/>
    <s v="-"/>
    <s v="áno"/>
    <s v="nezačatá IA"/>
    <m/>
    <m/>
    <m/>
    <m/>
    <m/>
  </r>
  <r>
    <s v="A21032 :Výstavba"/>
    <s v="MD SR"/>
    <n v="0"/>
    <s v="Doprava - železničná infraštruktúra"/>
    <x v="320"/>
    <n v="0"/>
    <x v="320"/>
    <s v="106F"/>
    <s v="-"/>
    <s v="-"/>
    <n v="0"/>
    <s v="Malé projekty"/>
    <s v="ŽSR"/>
    <x v="0"/>
    <x v="3"/>
    <n v="0"/>
    <x v="9"/>
    <x v="0"/>
    <n v="108000"/>
    <s v="-"/>
    <s v="áno"/>
    <s v="nezačatá IA"/>
    <m/>
    <m/>
    <m/>
    <m/>
    <m/>
  </r>
  <r>
    <s v="A21033:Výstavba"/>
    <s v="MD SR"/>
    <n v="0"/>
    <s v="Doprava - železničná infraštruktúra"/>
    <x v="321"/>
    <n v="0"/>
    <x v="321"/>
    <s v="115A"/>
    <s v="-"/>
    <s v="-"/>
    <s v="n/a"/>
    <s v="Budovy"/>
    <s v="ŽSR"/>
    <x v="0"/>
    <x v="2"/>
    <s v="-"/>
    <x v="1"/>
    <x v="2"/>
    <n v="608208.03"/>
    <s v="-"/>
    <s v="nie"/>
    <s v="ukončené"/>
    <m/>
    <m/>
    <m/>
    <m/>
    <m/>
  </r>
  <r>
    <s v="A21034:Príprava bez MPV"/>
    <s v="MD SR"/>
    <n v="0"/>
    <s v="Doprava - železničná infraštruktúra"/>
    <x v="322"/>
    <n v="0"/>
    <x v="322"/>
    <s v="115A"/>
    <s v="-"/>
    <s v="-"/>
    <n v="0"/>
    <s v="Budovy"/>
    <s v="ŽSR"/>
    <x v="2"/>
    <x v="0"/>
    <n v="0"/>
    <x v="1"/>
    <x v="2"/>
    <n v="7900"/>
    <s v="-"/>
    <s v="nie"/>
    <s v="PD pre SP v rozsahu pre realizáciu stavby (DSPRS)"/>
    <m/>
    <m/>
    <m/>
    <m/>
    <m/>
  </r>
  <r>
    <s v="A21035:Príprava bez MPV"/>
    <s v="MD SR"/>
    <n v="0"/>
    <s v="Doprava - železničná infraštruktúra"/>
    <x v="323"/>
    <n v="0"/>
    <x v="323"/>
    <s v="-"/>
    <s v="-"/>
    <s v="-"/>
    <n v="0"/>
    <s v="Budovy"/>
    <s v="ŽSR"/>
    <x v="2"/>
    <x v="0"/>
    <n v="0"/>
    <x v="1"/>
    <x v="2"/>
    <n v="24900"/>
    <s v="-"/>
    <s v="áno"/>
    <s v="PD pre SP v rozsahu pre realizáciu stavby (DSPRS)"/>
    <m/>
    <m/>
    <m/>
    <m/>
    <m/>
  </r>
  <r>
    <m/>
    <m/>
    <m/>
    <m/>
    <x v="323"/>
    <m/>
    <x v="323"/>
    <m/>
    <m/>
    <m/>
    <m/>
    <m/>
    <s v="ŽSR"/>
    <x v="0"/>
    <x v="1"/>
    <m/>
    <x v="5"/>
    <x v="5"/>
    <n v="3600000"/>
    <m/>
    <m/>
    <s v="PD pre SP v rozsahu pre realizáciu stavby (DSPRS)"/>
    <m/>
    <m/>
    <n v="1"/>
    <m/>
    <m/>
  </r>
  <r>
    <s v="A22000:Príprava bez MPV"/>
    <s v="MD SR"/>
    <n v="0"/>
    <s v="Doprava - železničná infraštruktúra"/>
    <x v="324"/>
    <n v="0"/>
    <x v="324"/>
    <s v="-"/>
    <s v="-"/>
    <s v="-"/>
    <n v="0"/>
    <s v="Malé projekty"/>
    <s v="ŽSR"/>
    <x v="2"/>
    <x v="3"/>
    <n v="0"/>
    <x v="6"/>
    <x v="0"/>
    <n v="31500"/>
    <s v="-"/>
    <s v="áno"/>
    <s v="nezačatá IA"/>
    <m/>
    <m/>
    <m/>
    <m/>
    <m/>
  </r>
  <r>
    <s v="A22000:Výstavba"/>
    <s v="MD SR"/>
    <n v="0"/>
    <s v="Doprava - železničná infraštruktúra"/>
    <x v="324"/>
    <n v="0"/>
    <x v="324"/>
    <s v="-"/>
    <s v="-"/>
    <s v="-"/>
    <n v="0"/>
    <s v="Malé projekty"/>
    <s v="ŽSR"/>
    <x v="0"/>
    <x v="3"/>
    <n v="0"/>
    <x v="9"/>
    <x v="0"/>
    <n v="283500"/>
    <s v="-"/>
    <s v="áno"/>
    <s v="nezačatá IA"/>
    <m/>
    <m/>
    <m/>
    <m/>
    <m/>
  </r>
  <r>
    <s v="A22006:Príprava bez MPV"/>
    <s v="MD SR"/>
    <n v="0"/>
    <s v="Doprava - železničná infraštruktúra"/>
    <x v="325"/>
    <n v="0"/>
    <x v="325"/>
    <s v="-"/>
    <s v="-"/>
    <s v="-"/>
    <n v="0"/>
    <s v="Budovy"/>
    <s v="ŽSR"/>
    <x v="2"/>
    <x v="0"/>
    <n v="0"/>
    <x v="1"/>
    <x v="2"/>
    <n v="52000"/>
    <s v="-"/>
    <s v="nie"/>
    <s v="Štúdia realizovateľnosti (ŠtRe)"/>
    <m/>
    <m/>
    <m/>
    <m/>
    <m/>
  </r>
  <r>
    <s v="A22039:Výstavba"/>
    <s v="MD SR"/>
    <n v="0"/>
    <s v="Doprava - železničná infraštruktúra"/>
    <x v="326"/>
    <n v="0"/>
    <x v="326"/>
    <s v="-"/>
    <s v="-"/>
    <s v="-"/>
    <n v="0"/>
    <s v="Budovy"/>
    <s v="ŽSR"/>
    <x v="0"/>
    <x v="0"/>
    <n v="0"/>
    <x v="1"/>
    <x v="2"/>
    <n v="484209.53"/>
    <s v="-"/>
    <s v="nie"/>
    <s v="ukončené"/>
    <m/>
    <m/>
    <m/>
    <m/>
    <m/>
  </r>
  <r>
    <s v="A22039:Výstavba"/>
    <s v="MD SR"/>
    <n v="0"/>
    <s v="Doprava - železničná infraštruktúra"/>
    <x v="326"/>
    <n v="0"/>
    <x v="326"/>
    <s v="-"/>
    <s v="-"/>
    <s v="-"/>
    <n v="0"/>
    <s v="Budovy"/>
    <s v="ŽSR"/>
    <x v="0"/>
    <x v="0"/>
    <n v="0"/>
    <x v="0"/>
    <x v="0"/>
    <n v="487500"/>
    <s v="-"/>
    <s v="nie"/>
    <s v="ukončené"/>
    <m/>
    <m/>
    <m/>
    <m/>
    <m/>
  </r>
  <r>
    <s v="A22055:Príprava bez MPV"/>
    <s v="MD SR"/>
    <n v="0"/>
    <s v="Doprava - železničná infraštruktúra"/>
    <x v="327"/>
    <n v="0"/>
    <x v="327"/>
    <s v="-"/>
    <s v="-"/>
    <s v="-"/>
    <s v="n/a"/>
    <s v="Malé projekty"/>
    <s v="ŽSR"/>
    <x v="2"/>
    <x v="3"/>
    <e v="#N/A"/>
    <x v="6"/>
    <x v="0"/>
    <n v="3000"/>
    <s v="-"/>
    <s v="-"/>
    <s v="nezačatá IA"/>
    <m/>
    <m/>
    <m/>
    <m/>
    <m/>
  </r>
  <r>
    <s v="A22055:Výstavba"/>
    <s v="MD SR"/>
    <n v="0"/>
    <s v="Doprava - železničná infraštruktúra"/>
    <x v="327"/>
    <n v="0"/>
    <x v="327"/>
    <s v="-"/>
    <s v="-"/>
    <s v="-"/>
    <s v="n/a"/>
    <s v="Malé projekty"/>
    <s v="ŽSR"/>
    <x v="0"/>
    <x v="3"/>
    <e v="#N/A"/>
    <x v="9"/>
    <x v="0"/>
    <n v="27000"/>
    <s v="-"/>
    <s v="-"/>
    <s v="nezačatá IA"/>
    <m/>
    <m/>
    <m/>
    <m/>
    <m/>
  </r>
  <r>
    <s v="A22056:Výstavba"/>
    <s v="MD SR"/>
    <n v="0"/>
    <s v="Doprava - železničná infraštruktúra"/>
    <x v="328"/>
    <n v="0"/>
    <x v="328"/>
    <s v="-"/>
    <s v="-"/>
    <s v="-"/>
    <n v="0"/>
    <s v="Malé projekty"/>
    <s v="ŽSR"/>
    <x v="0"/>
    <x v="0"/>
    <n v="0"/>
    <x v="0"/>
    <x v="0"/>
    <n v="585000"/>
    <s v="-"/>
    <s v="áno"/>
    <s v="Príprava podkladov VO na zhotoviteľa stavby"/>
    <m/>
    <m/>
    <m/>
    <m/>
    <m/>
  </r>
  <r>
    <s v="A23000:Príprava bez MPV"/>
    <s v="MD SR"/>
    <n v="0"/>
    <s v="Doprava - železničná infraštruktúra"/>
    <x v="329"/>
    <n v="0"/>
    <x v="329"/>
    <s v="-"/>
    <s v="-"/>
    <s v="-"/>
    <n v="0"/>
    <s v="Malé projekty"/>
    <s v="ŽSR"/>
    <x v="2"/>
    <x v="2"/>
    <s v="-"/>
    <x v="1"/>
    <x v="2"/>
    <n v="6250"/>
    <s v="-"/>
    <s v="nie"/>
    <s v="Stavebné povolenie (SP)"/>
    <m/>
    <m/>
    <m/>
    <m/>
    <m/>
  </r>
  <r>
    <s v="A23000:Príprava bez MPV"/>
    <s v="MD SR"/>
    <n v="0"/>
    <s v="Doprava - železničná infraštruktúra"/>
    <x v="329"/>
    <n v="0"/>
    <x v="329"/>
    <s v="-"/>
    <s v="-"/>
    <s v="-"/>
    <n v="0"/>
    <s v="Malé projekty"/>
    <s v="ŽSR"/>
    <x v="2"/>
    <x v="3"/>
    <n v="0"/>
    <x v="2"/>
    <x v="0"/>
    <n v="49799.439999999995"/>
    <s v="-"/>
    <s v="nie"/>
    <s v="Stavebné povolenie (SP)"/>
    <m/>
    <m/>
    <m/>
    <m/>
    <m/>
  </r>
  <r>
    <s v="A23002:Príprava bez MPV"/>
    <s v="MD SR"/>
    <n v="0"/>
    <s v="Doprava - železničná infraštruktúra"/>
    <x v="330"/>
    <n v="0"/>
    <x v="330"/>
    <s v="-"/>
    <s v="-"/>
    <s v="-"/>
    <n v="0"/>
    <s v="Budovy"/>
    <s v="ŽSR"/>
    <x v="2"/>
    <x v="0"/>
    <n v="0"/>
    <x v="1"/>
    <x v="2"/>
    <n v="35200"/>
    <s v="-"/>
    <s v="áno"/>
    <s v="PD pre SP v rozsahu pre realizáciu stavby (DSPRS)"/>
    <m/>
    <m/>
    <m/>
    <m/>
    <m/>
  </r>
  <r>
    <s v="A23002:Príprava bez MPV"/>
    <s v="MD SR"/>
    <n v="0"/>
    <s v="Doprava - železničná infraštruktúra"/>
    <x v="330"/>
    <n v="0"/>
    <x v="330"/>
    <s v="-"/>
    <s v="-"/>
    <s v="-"/>
    <n v="0"/>
    <s v="Budovy"/>
    <s v="ŽSR"/>
    <x v="2"/>
    <x v="2"/>
    <s v="-"/>
    <x v="2"/>
    <x v="0"/>
    <n v="14427.58"/>
    <s v="-"/>
    <s v="áno"/>
    <s v="PD pre SP v rozsahu pre realizáciu stavby (DSPRS)"/>
    <m/>
    <m/>
    <m/>
    <m/>
    <m/>
  </r>
  <r>
    <s v="A23002:Výstavba"/>
    <s v="MD SR"/>
    <n v="0"/>
    <s v="Doprava - železničná infraštruktúra"/>
    <x v="330"/>
    <n v="0"/>
    <x v="330"/>
    <s v="-"/>
    <s v="-"/>
    <s v="-"/>
    <n v="0"/>
    <s v="Budovy"/>
    <s v="ŽSR"/>
    <x v="0"/>
    <x v="2"/>
    <s v="-"/>
    <x v="4"/>
    <x v="5"/>
    <n v="500000"/>
    <s v="-"/>
    <s v="áno"/>
    <s v="PD pre SP v rozsahu pre realizáciu stavby (DSPRS)"/>
    <m/>
    <m/>
    <m/>
    <m/>
    <m/>
  </r>
  <r>
    <s v="A23005:Príprava bez MPV"/>
    <s v="MD SR"/>
    <n v="0"/>
    <s v="Doprava - železničná infraštruktúra"/>
    <x v="331"/>
    <n v="0"/>
    <x v="331"/>
    <s v="-"/>
    <s v="-"/>
    <s v="-"/>
    <n v="0"/>
    <s v="Malé projekty"/>
    <s v="ŽSR"/>
    <x v="2"/>
    <x v="3"/>
    <n v="0"/>
    <x v="6"/>
    <x v="0"/>
    <n v="15400"/>
    <s v="-"/>
    <s v="nie"/>
    <s v="IČ"/>
    <m/>
    <m/>
    <m/>
    <m/>
    <m/>
  </r>
  <r>
    <s v="A23005:Výstavba"/>
    <s v="MD SR"/>
    <n v="0"/>
    <s v="Doprava - železničná infraštruktúra"/>
    <x v="331"/>
    <n v="0"/>
    <x v="331"/>
    <s v="-"/>
    <s v="-"/>
    <s v="-"/>
    <n v="0"/>
    <s v="Malé projekty"/>
    <s v="ŽSR"/>
    <x v="0"/>
    <x v="3"/>
    <n v="0"/>
    <x v="8"/>
    <x v="0"/>
    <n v="138600"/>
    <s v="-"/>
    <s v="nie"/>
    <s v="IČ"/>
    <m/>
    <m/>
    <m/>
    <m/>
    <m/>
  </r>
  <r>
    <s v="A23050:Výstavba"/>
    <s v="MD SR"/>
    <n v="0"/>
    <s v="Doprava - železničná infraštruktúra"/>
    <x v="332"/>
    <n v="0"/>
    <x v="332"/>
    <s v="-"/>
    <s v="-"/>
    <s v="-"/>
    <n v="0"/>
    <s v="Budovy"/>
    <s v="ŽSR"/>
    <x v="0"/>
    <x v="0"/>
    <n v="0"/>
    <x v="2"/>
    <x v="0"/>
    <n v="581474.64"/>
    <s v="-"/>
    <s v="nie"/>
    <s v="ukončené"/>
    <m/>
    <m/>
    <m/>
    <m/>
    <m/>
  </r>
  <r>
    <s v="A23051:Výstavba"/>
    <s v="MD SR"/>
    <n v="0"/>
    <s v="Doprava - železničná infraštruktúra"/>
    <x v="333"/>
    <n v="0"/>
    <x v="333"/>
    <s v="-"/>
    <s v="-"/>
    <s v="-"/>
    <s v="n/a"/>
    <s v="Budovy"/>
    <s v="ŽSR"/>
    <x v="0"/>
    <x v="2"/>
    <s v="-"/>
    <x v="1"/>
    <x v="2"/>
    <n v="13101.6"/>
    <s v="-"/>
    <s v="nie"/>
    <s v="ukončené"/>
    <m/>
    <m/>
    <m/>
    <m/>
    <m/>
  </r>
  <r>
    <s v="A23051:Výstavba"/>
    <s v="MD SR"/>
    <n v="0"/>
    <s v="Doprava - železničná infraštruktúra"/>
    <x v="333"/>
    <n v="0"/>
    <x v="333"/>
    <s v="-"/>
    <s v="-"/>
    <s v="-"/>
    <s v="n/a"/>
    <s v="Budovy"/>
    <s v="ŽSR"/>
    <x v="0"/>
    <x v="0"/>
    <n v="0"/>
    <x v="2"/>
    <x v="0"/>
    <n v="811528.69"/>
    <s v="-"/>
    <s v="nie"/>
    <s v="ukončené"/>
    <m/>
    <m/>
    <m/>
    <m/>
    <m/>
  </r>
  <r>
    <s v="A23054:Príprava bez MPV"/>
    <s v="MD SR"/>
    <n v="0"/>
    <s v="Doprava - železničná infraštruktúra"/>
    <x v="334"/>
    <n v="0"/>
    <x v="334"/>
    <s v="-"/>
    <s v="-"/>
    <s v="-"/>
    <s v="n/a"/>
    <s v="Malé projekty"/>
    <s v="ŽSR"/>
    <x v="2"/>
    <x v="0"/>
    <n v="0"/>
    <x v="1"/>
    <x v="2"/>
    <n v="46000"/>
    <s v="-"/>
    <s v="nie"/>
    <s v="Stavebné povolenie (SP)"/>
    <m/>
    <m/>
    <m/>
    <m/>
    <m/>
  </r>
  <r>
    <s v="A23054:Príprava bez MPV"/>
    <s v="MD SR"/>
    <n v="0"/>
    <s v="Doprava - železničná infraštruktúra"/>
    <x v="334"/>
    <n v="0"/>
    <x v="334"/>
    <s v="-"/>
    <s v="-"/>
    <s v="-"/>
    <s v="n/a"/>
    <s v="Malé projekty"/>
    <s v="ŽSR"/>
    <x v="2"/>
    <x v="0"/>
    <n v="0"/>
    <x v="2"/>
    <x v="0"/>
    <n v="6114.87"/>
    <s v="-"/>
    <s v="nie"/>
    <s v="Stavebné povolenie (SP)"/>
    <m/>
    <m/>
    <m/>
    <m/>
    <m/>
  </r>
  <r>
    <s v="A23054:Príprava bez MPV"/>
    <s v="MD SR"/>
    <n v="0"/>
    <s v="Doprava - železničná infraštruktúra"/>
    <x v="334"/>
    <n v="0"/>
    <x v="334"/>
    <s v="-"/>
    <s v="-"/>
    <s v="-"/>
    <s v="n/a"/>
    <s v="Malé projekty"/>
    <s v="ŽSR"/>
    <x v="2"/>
    <x v="0"/>
    <n v="0"/>
    <x v="0"/>
    <x v="0"/>
    <n v="8000"/>
    <s v="-"/>
    <s v="nie"/>
    <s v="Stavebné povolenie (SP)"/>
    <m/>
    <m/>
    <m/>
    <m/>
    <m/>
  </r>
  <r>
    <s v="A23054:Výstavba"/>
    <s v="MD SR"/>
    <n v="0"/>
    <s v="Doprava - železničná infraštruktúra"/>
    <x v="334"/>
    <n v="0"/>
    <x v="334"/>
    <s v="-"/>
    <s v="-"/>
    <s v="-"/>
    <s v="n/a"/>
    <s v="Malé projekty"/>
    <s v="ŽSR"/>
    <x v="0"/>
    <x v="0"/>
    <n v="0"/>
    <x v="0"/>
    <x v="0"/>
    <n v="1382551.88"/>
    <s v="-"/>
    <s v="nie"/>
    <s v="Stavebné povolenie (SP)"/>
    <m/>
    <m/>
    <m/>
    <m/>
    <m/>
  </r>
  <r>
    <s v="A23074:Príprava bez MPV"/>
    <s v="MD SR"/>
    <n v="0"/>
    <s v="Doprava - železničná infraštruktúra"/>
    <x v="335"/>
    <n v="0"/>
    <x v="335"/>
    <s v="-"/>
    <s v="-"/>
    <s v="-"/>
    <s v="n/a"/>
    <s v="Budovy"/>
    <s v="ŽSR"/>
    <x v="2"/>
    <x v="0"/>
    <n v="0"/>
    <x v="0"/>
    <x v="0"/>
    <n v="2000"/>
    <s v="-"/>
    <s v="nie"/>
    <s v="opakované VO"/>
    <m/>
    <m/>
    <m/>
    <m/>
    <m/>
  </r>
  <r>
    <s v="A23092:Príprava bez MPV"/>
    <s v="MD SR"/>
    <n v="0"/>
    <s v="Doprava - železničná infraštruktúra"/>
    <x v="336"/>
    <n v="0"/>
    <x v="336"/>
    <s v="-"/>
    <s v="-"/>
    <s v="-"/>
    <s v="n/a"/>
    <s v="Budovy"/>
    <s v="ŽSR"/>
    <x v="2"/>
    <x v="2"/>
    <s v="-"/>
    <x v="0"/>
    <x v="0"/>
    <n v="1300"/>
    <s v="-"/>
    <s v="nie"/>
    <s v="VO na realizáciu"/>
    <m/>
    <m/>
    <m/>
    <m/>
    <m/>
  </r>
  <r>
    <s v="A23092:Príprava bez MPV"/>
    <s v="MD SR"/>
    <n v="0"/>
    <s v="Doprava - železničná infraštruktúra"/>
    <x v="336"/>
    <n v="0"/>
    <x v="336"/>
    <s v="-"/>
    <s v="-"/>
    <s v="-"/>
    <s v="n/a"/>
    <s v="Budovy"/>
    <s v="ŽSR"/>
    <x v="2"/>
    <x v="2"/>
    <s v="-"/>
    <x v="5"/>
    <x v="0"/>
    <n v="9029"/>
    <s v="-"/>
    <s v="nie"/>
    <s v="VO na realizáciu"/>
    <m/>
    <m/>
    <m/>
    <m/>
    <m/>
  </r>
  <r>
    <s v="A24002:Výstavba"/>
    <s v="MD SR"/>
    <n v="0"/>
    <s v="Doprava - železničná infraštruktúra"/>
    <x v="337"/>
    <n v="0"/>
    <x v="337"/>
    <s v="-"/>
    <s v="-"/>
    <s v="-"/>
    <s v="n/a"/>
    <s v="Projekty podľa priorizácie"/>
    <s v="ŽSR"/>
    <x v="0"/>
    <x v="3"/>
    <e v="#N/A"/>
    <x v="2"/>
    <x v="0"/>
    <n v="1276319.17"/>
    <s v="-"/>
    <s v="nie"/>
    <s v="Stavebné povolenie (SP)"/>
    <m/>
    <m/>
    <m/>
    <m/>
    <m/>
  </r>
  <r>
    <s v="A41688:MPV"/>
    <s v="MD SR"/>
    <n v="0"/>
    <s v="Doprava - železničná infraštruktúra"/>
    <x v="338"/>
    <n v="0"/>
    <x v="338"/>
    <s v="-"/>
    <s v="-"/>
    <s v="-"/>
    <n v="0"/>
    <s v="Malé projekty"/>
    <s v="ŽSR"/>
    <x v="1"/>
    <x v="0"/>
    <n v="0"/>
    <x v="1"/>
    <x v="2"/>
    <n v="75147.209999999992"/>
    <s v="-"/>
    <s v="nie"/>
    <s v="Výstavba"/>
    <m/>
    <m/>
    <m/>
    <m/>
    <m/>
  </r>
  <r>
    <m/>
    <m/>
    <m/>
    <m/>
    <x v="338"/>
    <m/>
    <x v="338"/>
    <m/>
    <m/>
    <m/>
    <m/>
    <m/>
    <s v="ŽSR"/>
    <x v="0"/>
    <x v="1"/>
    <m/>
    <x v="0"/>
    <x v="0"/>
    <n v="75000"/>
    <m/>
    <m/>
    <s v="Výstavba"/>
    <m/>
    <m/>
    <m/>
    <m/>
    <m/>
  </r>
  <r>
    <s v="A98408S:Výstavba"/>
    <s v="MD SR"/>
    <n v="0"/>
    <s v="Doprava - železničná infraštruktúra"/>
    <x v="339"/>
    <n v="0"/>
    <x v="339"/>
    <s v="116A"/>
    <s v="-"/>
    <s v="-"/>
    <n v="0"/>
    <s v="Malé projekty"/>
    <s v="ŽSR"/>
    <x v="0"/>
    <x v="0"/>
    <n v="0"/>
    <x v="0"/>
    <x v="0"/>
    <n v="797598.37"/>
    <s v="-"/>
    <s v="áno"/>
    <s v="Stavebné povolenie (SP)"/>
    <m/>
    <m/>
    <m/>
    <m/>
    <m/>
  </r>
  <r>
    <s v="B15010:Výstavba"/>
    <s v="MD SR"/>
    <n v="0"/>
    <s v="Doprava - železničná infraštruktúra"/>
    <x v="340"/>
    <n v="0"/>
    <x v="340"/>
    <s v="105A"/>
    <s v="-"/>
    <s v="-"/>
    <n v="0"/>
    <s v="Malé projekty"/>
    <s v="ŽSR"/>
    <x v="0"/>
    <x v="0"/>
    <n v="0"/>
    <x v="0"/>
    <x v="0"/>
    <n v="177363.59"/>
    <s v="-"/>
    <s v="nie"/>
    <s v="PD pre SP v rozsahu pre realizáciu stavby (DSPRS)"/>
    <m/>
    <m/>
    <m/>
    <m/>
    <m/>
  </r>
  <r>
    <s v="B15018:Výstavba"/>
    <s v="MD SR"/>
    <n v="0"/>
    <s v="Doprava - železničná infraštruktúra"/>
    <x v="341"/>
    <n v="0"/>
    <x v="341"/>
    <s v="127A"/>
    <s v="-"/>
    <s v="-"/>
    <n v="0"/>
    <s v="Budovy"/>
    <s v="ŽSR"/>
    <x v="0"/>
    <x v="0"/>
    <n v="0"/>
    <x v="1"/>
    <x v="2"/>
    <n v="22200"/>
    <s v="-"/>
    <s v="nie"/>
    <s v="Stavebné povolenie (SP)"/>
    <m/>
    <m/>
    <m/>
    <m/>
    <m/>
  </r>
  <r>
    <s v="B17007:Výstavba"/>
    <s v="MD SR"/>
    <n v="0"/>
    <s v="Doprava - železničná infraštruktúra"/>
    <x v="342"/>
    <n v="0"/>
    <x v="342"/>
    <s v="112E"/>
    <s v="-"/>
    <s v="-"/>
    <n v="0"/>
    <s v="Budovy"/>
    <s v="ŽSR"/>
    <x v="0"/>
    <x v="0"/>
    <n v="0"/>
    <x v="1"/>
    <x v="2"/>
    <n v="35966.67"/>
    <s v="-"/>
    <s v="nie"/>
    <s v="ukončené"/>
    <m/>
    <m/>
    <m/>
    <m/>
    <m/>
  </r>
  <r>
    <s v="B17016:Výstavba"/>
    <s v="MD SR"/>
    <n v="0"/>
    <s v="Doprava - železničná infraštruktúra"/>
    <x v="343"/>
    <n v="0"/>
    <x v="343"/>
    <s v="-"/>
    <s v="-"/>
    <s v="-"/>
    <s v="n/a"/>
    <s v="Budovy"/>
    <s v="ŽSR"/>
    <x v="0"/>
    <x v="0"/>
    <n v="0"/>
    <x v="6"/>
    <x v="0"/>
    <n v="263000"/>
    <s v="-"/>
    <s v="nie"/>
    <s v="nezačatá IA"/>
    <m/>
    <m/>
    <m/>
    <m/>
    <m/>
  </r>
  <r>
    <s v="B17022:Výstavba"/>
    <s v="MD SR"/>
    <n v="0"/>
    <s v="Doprava - železničná infraštruktúra"/>
    <x v="344"/>
    <n v="0"/>
    <x v="344"/>
    <s v="127A"/>
    <s v="-"/>
    <s v="-"/>
    <n v="0"/>
    <s v="Budovy"/>
    <s v="ŽSR"/>
    <x v="0"/>
    <x v="0"/>
    <n v="0"/>
    <x v="1"/>
    <x v="2"/>
    <n v="1000"/>
    <s v="-"/>
    <s v="nie"/>
    <s v="ukončené"/>
    <m/>
    <m/>
    <m/>
    <m/>
    <m/>
  </r>
  <r>
    <s v="B19001:Náklady technologickej časti diela"/>
    <s v="MD SR"/>
    <n v="1"/>
    <s v="Doprava - železničná infraštruktúra"/>
    <x v="345"/>
    <n v="0"/>
    <x v="345"/>
    <s v="-"/>
    <s v="-"/>
    <s v="-"/>
    <s v="n/a"/>
    <s v="IT"/>
    <s v="ŽSR"/>
    <x v="5"/>
    <x v="2"/>
    <s v="-"/>
    <x v="2"/>
    <x v="0"/>
    <n v="3895"/>
    <s v="-"/>
    <s v="-"/>
    <s v="Fakturácia"/>
    <m/>
    <m/>
    <m/>
    <m/>
    <m/>
  </r>
  <r>
    <s v="C11005:Náklady technologickej časti diela"/>
    <s v="MD SR"/>
    <n v="0"/>
    <s v="Doprava - železničná infraštruktúra"/>
    <x v="346"/>
    <n v="0"/>
    <x v="346"/>
    <s v="TTP"/>
    <s v="-"/>
    <s v="-"/>
    <n v="0"/>
    <s v="SZNR"/>
    <s v="ŽSR"/>
    <x v="5"/>
    <x v="0"/>
    <n v="0"/>
    <x v="1"/>
    <x v="2"/>
    <n v="70051.16"/>
    <s v="-"/>
    <s v="nie"/>
    <s v="realizuje sa"/>
    <m/>
    <m/>
    <m/>
    <m/>
    <m/>
  </r>
  <r>
    <s v="C11005:Výstavba"/>
    <s v="MD SR"/>
    <n v="0"/>
    <s v="Doprava - železničná infraštruktúra"/>
    <x v="346"/>
    <n v="0"/>
    <x v="346"/>
    <s v="TTP"/>
    <s v="-"/>
    <s v="-"/>
    <n v="0"/>
    <s v="SZNR"/>
    <s v="ŽSR"/>
    <x v="0"/>
    <x v="3"/>
    <n v="0"/>
    <x v="2"/>
    <x v="0"/>
    <n v="800214.04999999993"/>
    <s v="-"/>
    <s v="nie"/>
    <s v="realizuje sa"/>
    <m/>
    <m/>
    <m/>
    <m/>
    <m/>
  </r>
  <r>
    <s v="C11005:Výstavba"/>
    <s v="MD SR"/>
    <n v="0"/>
    <s v="Doprava - železničná infraštruktúra"/>
    <x v="346"/>
    <n v="0"/>
    <x v="346"/>
    <s v="TTP"/>
    <s v="-"/>
    <s v="-"/>
    <n v="0"/>
    <s v="SZNR"/>
    <s v="ŽSR"/>
    <x v="0"/>
    <x v="0"/>
    <n v="0"/>
    <x v="4"/>
    <x v="0"/>
    <n v="2900000"/>
    <s v="-"/>
    <s v="nie"/>
    <s v="realizuje sa"/>
    <m/>
    <m/>
    <m/>
    <m/>
    <m/>
  </r>
  <r>
    <s v="C11005:Výstavba"/>
    <s v="MD SR"/>
    <n v="0"/>
    <s v="Doprava - železničná infraštruktúra"/>
    <x v="346"/>
    <n v="0"/>
    <x v="346"/>
    <s v="TTP"/>
    <s v="-"/>
    <s v="-"/>
    <n v="0"/>
    <s v="SZNR"/>
    <s v="ŽSR"/>
    <x v="0"/>
    <x v="0"/>
    <n v="0"/>
    <x v="5"/>
    <x v="0"/>
    <n v="1500000"/>
    <s v="-"/>
    <s v="nie"/>
    <s v="realizuje sa"/>
    <m/>
    <m/>
    <m/>
    <m/>
    <m/>
  </r>
  <r>
    <s v="C14000:Výstavba"/>
    <s v="MD SR"/>
    <n v="0"/>
    <s v="Doprava - železničná infraštruktúra"/>
    <x v="347"/>
    <n v="0"/>
    <x v="347"/>
    <s v="-"/>
    <s v="-"/>
    <s v="-"/>
    <n v="0"/>
    <s v="SZNR"/>
    <s v="ŽSR"/>
    <x v="0"/>
    <x v="3"/>
    <n v="0"/>
    <x v="2"/>
    <x v="0"/>
    <n v="414030"/>
    <s v="-"/>
    <s v="nie"/>
    <s v="nezačatá IA"/>
    <m/>
    <m/>
    <m/>
    <m/>
    <m/>
  </r>
  <r>
    <s v="C14000:Výstavba"/>
    <s v="MD SR"/>
    <n v="0"/>
    <s v="Doprava - železničná infraštruktúra"/>
    <x v="347"/>
    <n v="0"/>
    <x v="347"/>
    <s v="-"/>
    <s v="-"/>
    <s v="-"/>
    <n v="0"/>
    <s v="SZNR"/>
    <s v="ŽSR"/>
    <x v="0"/>
    <x v="0"/>
    <n v="0"/>
    <x v="0"/>
    <x v="0"/>
    <n v="20000000"/>
    <s v="-"/>
    <s v="nie"/>
    <s v="nezačatá IA"/>
    <m/>
    <m/>
    <m/>
    <m/>
    <m/>
  </r>
  <r>
    <s v="C14000:Výstavba"/>
    <s v="MD SR"/>
    <n v="0"/>
    <s v="Doprava - železničná infraštruktúra"/>
    <x v="347"/>
    <n v="0"/>
    <x v="347"/>
    <s v="-"/>
    <s v="-"/>
    <s v="-"/>
    <n v="0"/>
    <s v="SZNR"/>
    <s v="ŽSR"/>
    <x v="0"/>
    <x v="0"/>
    <n v="0"/>
    <x v="5"/>
    <x v="0"/>
    <n v="1700000"/>
    <s v="-"/>
    <s v="nie"/>
    <s v="nezačatá IA"/>
    <m/>
    <m/>
    <m/>
    <m/>
    <m/>
  </r>
  <r>
    <s v="C14008:Náklady technologickej časti diela"/>
    <s v="MD SR"/>
    <n v="0"/>
    <s v="Doprava - železničná infraštruktúra"/>
    <x v="348"/>
    <n v="0"/>
    <x v="348"/>
    <s v="-"/>
    <s v="-"/>
    <s v="-"/>
    <n v="0"/>
    <s v="SZNR"/>
    <s v="ŽSR"/>
    <x v="5"/>
    <x v="0"/>
    <n v="0"/>
    <x v="1"/>
    <x v="2"/>
    <n v="1261928.3599999999"/>
    <s v="-"/>
    <s v="nie"/>
    <s v="realizuje sa"/>
    <m/>
    <m/>
    <m/>
    <m/>
    <m/>
  </r>
  <r>
    <s v="C14008:Výstavba"/>
    <s v="MD SR"/>
    <n v="0"/>
    <s v="Doprava - železničná infraštruktúra"/>
    <x v="348"/>
    <n v="0"/>
    <x v="348"/>
    <s v="-"/>
    <s v="-"/>
    <s v="-"/>
    <n v="0"/>
    <s v="SZNR"/>
    <s v="ŽSR"/>
    <x v="0"/>
    <x v="3"/>
    <n v="0"/>
    <x v="2"/>
    <x v="0"/>
    <n v="1728692.0699999998"/>
    <s v="-"/>
    <s v="nie"/>
    <s v="realizuje sa"/>
    <m/>
    <m/>
    <m/>
    <m/>
    <m/>
  </r>
  <r>
    <s v="C14008:Výstavba"/>
    <s v="MD SR"/>
    <n v="0"/>
    <s v="Doprava - železničná infraštruktúra"/>
    <x v="348"/>
    <n v="0"/>
    <x v="348"/>
    <s v="-"/>
    <s v="-"/>
    <s v="-"/>
    <n v="0"/>
    <s v="SZNR"/>
    <s v="ŽSR"/>
    <x v="0"/>
    <x v="0"/>
    <n v="0"/>
    <x v="4"/>
    <x v="0"/>
    <n v="3000000"/>
    <s v="-"/>
    <s v="nie"/>
    <s v="realizuje sa"/>
    <m/>
    <m/>
    <m/>
    <m/>
    <m/>
  </r>
  <r>
    <s v="C14008:Výstavba"/>
    <s v="MD SR"/>
    <n v="0"/>
    <s v="Doprava - železničná infraštruktúra"/>
    <x v="348"/>
    <n v="0"/>
    <x v="348"/>
    <s v="-"/>
    <s v="-"/>
    <s v="-"/>
    <n v="0"/>
    <s v="SZNR"/>
    <s v="ŽSR"/>
    <x v="0"/>
    <x v="0"/>
    <n v="0"/>
    <x v="5"/>
    <x v="0"/>
    <n v="2200000"/>
    <s v="-"/>
    <s v="nie"/>
    <s v="realizuje sa"/>
    <m/>
    <m/>
    <m/>
    <m/>
    <m/>
  </r>
  <r>
    <s v="C14008:Výstavba"/>
    <s v="MD SR"/>
    <n v="0"/>
    <s v="Doprava - železničná infraštruktúra"/>
    <x v="348"/>
    <n v="0"/>
    <x v="348"/>
    <s v="-"/>
    <s v="-"/>
    <s v="-"/>
    <n v="0"/>
    <s v="SZNR"/>
    <s v="ŽSR"/>
    <x v="0"/>
    <x v="0"/>
    <n v="0"/>
    <x v="7"/>
    <x v="0"/>
    <n v="12566666"/>
    <s v="-"/>
    <s v="nie"/>
    <s v="realizuje sa"/>
    <m/>
    <m/>
    <m/>
    <m/>
    <m/>
  </r>
  <r>
    <s v="C14008:Výstavba"/>
    <s v="MD SR"/>
    <n v="0"/>
    <s v="Doprava - železničná infraštruktúra"/>
    <x v="348"/>
    <n v="0"/>
    <x v="348"/>
    <s v="-"/>
    <s v="-"/>
    <s v="-"/>
    <n v="0"/>
    <s v="SZNR"/>
    <s v="ŽSR"/>
    <x v="0"/>
    <x v="0"/>
    <n v="0"/>
    <x v="0"/>
    <x v="0"/>
    <n v="14033333"/>
    <s v="-"/>
    <s v="nie"/>
    <s v="realizuje sa"/>
    <m/>
    <m/>
    <m/>
    <m/>
    <m/>
  </r>
  <r>
    <s v="C14008:Výstavba"/>
    <s v="MD SR"/>
    <n v="0"/>
    <s v="Doprava - železničná infraštruktúra"/>
    <x v="348"/>
    <n v="0"/>
    <x v="348"/>
    <s v="-"/>
    <s v="-"/>
    <s v="-"/>
    <n v="0"/>
    <s v="SZNR"/>
    <s v="ŽSR"/>
    <x v="0"/>
    <x v="0"/>
    <n v="0"/>
    <x v="8"/>
    <x v="0"/>
    <n v="19800000"/>
    <s v="-"/>
    <s v="nie"/>
    <s v="realizuje sa"/>
    <m/>
    <m/>
    <m/>
    <m/>
    <m/>
  </r>
  <r>
    <s v="C14008.1:Výstavba"/>
    <s v="MD SR"/>
    <n v="0"/>
    <s v="Doprava - železničná infraštruktúra"/>
    <x v="349"/>
    <n v="0"/>
    <x v="349"/>
    <s v="-"/>
    <s v="-"/>
    <s v="-"/>
    <n v="0"/>
    <s v="SZNR"/>
    <s v="ŽSR"/>
    <x v="0"/>
    <x v="0"/>
    <n v="0"/>
    <x v="5"/>
    <x v="0"/>
    <n v="6000000"/>
    <s v="-"/>
    <s v="nie"/>
    <s v="nezačatá IA"/>
    <m/>
    <m/>
    <m/>
    <m/>
    <m/>
  </r>
  <r>
    <s v="C14008.1:Výstavba"/>
    <s v="MD SR"/>
    <n v="0"/>
    <s v="Doprava - železničná infraštruktúra"/>
    <x v="349"/>
    <n v="0"/>
    <x v="349"/>
    <s v="-"/>
    <s v="-"/>
    <s v="-"/>
    <n v="0"/>
    <s v="SZNR"/>
    <s v="ŽSR"/>
    <x v="0"/>
    <x v="0"/>
    <n v="0"/>
    <x v="6"/>
    <x v="0"/>
    <n v="12000000"/>
    <s v="-"/>
    <s v="nie"/>
    <s v="nezačatá IA"/>
    <m/>
    <m/>
    <m/>
    <m/>
    <m/>
  </r>
  <r>
    <s v="C14008.2:Výstavba"/>
    <s v="MD SR"/>
    <n v="0"/>
    <s v="Doprava - železničná infraštruktúra"/>
    <x v="350"/>
    <n v="0"/>
    <x v="350"/>
    <s v="-"/>
    <s v="-"/>
    <s v="-"/>
    <n v="0"/>
    <s v="SZNR"/>
    <s v="ŽSR"/>
    <x v="0"/>
    <x v="0"/>
    <n v="0"/>
    <x v="4"/>
    <x v="0"/>
    <n v="4000000"/>
    <s v="-"/>
    <s v="nie"/>
    <s v="nezačatá IA"/>
    <m/>
    <m/>
    <m/>
    <m/>
    <m/>
  </r>
  <r>
    <s v="C14008.2:Výstavba"/>
    <s v="MD SR"/>
    <n v="0"/>
    <s v="Doprava - železničná infraštruktúra"/>
    <x v="350"/>
    <n v="0"/>
    <x v="350"/>
    <s v="-"/>
    <s v="-"/>
    <s v="-"/>
    <n v="0"/>
    <s v="SZNR"/>
    <s v="ŽSR"/>
    <x v="0"/>
    <x v="0"/>
    <n v="0"/>
    <x v="5"/>
    <x v="0"/>
    <n v="4500000"/>
    <s v="-"/>
    <s v="nie"/>
    <s v="nezačatá IA"/>
    <m/>
    <m/>
    <m/>
    <m/>
    <m/>
  </r>
  <r>
    <s v="C14008.3:Výstavba"/>
    <s v="MD SR"/>
    <n v="0"/>
    <s v="Doprava - železničná infraštruktúra"/>
    <x v="351"/>
    <n v="0"/>
    <x v="351"/>
    <s v="-"/>
    <s v="-"/>
    <s v="-"/>
    <n v="0"/>
    <s v="SZNR"/>
    <s v="ŽSR"/>
    <x v="0"/>
    <x v="0"/>
    <n v="0"/>
    <x v="6"/>
    <x v="0"/>
    <n v="8183190"/>
    <s v="-"/>
    <s v="nie"/>
    <s v="nezačatá IA"/>
    <m/>
    <m/>
    <m/>
    <m/>
    <m/>
  </r>
  <r>
    <s v="C14008.3:Výstavba"/>
    <s v="MD SR"/>
    <n v="0"/>
    <s v="Doprava - železničná infraštruktúra"/>
    <x v="351"/>
    <n v="0"/>
    <x v="351"/>
    <s v="-"/>
    <s v="-"/>
    <s v="-"/>
    <n v="0"/>
    <s v="SZNR"/>
    <s v="ŽSR"/>
    <x v="0"/>
    <x v="0"/>
    <n v="0"/>
    <x v="7"/>
    <x v="0"/>
    <n v="11016810"/>
    <s v="-"/>
    <s v="nie"/>
    <s v="nezačatá IA"/>
    <m/>
    <m/>
    <m/>
    <m/>
    <m/>
  </r>
  <r>
    <s v="C14008.4:Výstavba"/>
    <s v="MD SR"/>
    <n v="0"/>
    <s v="Doprava - železničná infraštruktúra"/>
    <x v="352"/>
    <n v="0"/>
    <x v="352"/>
    <s v="-"/>
    <s v="-"/>
    <s v="-"/>
    <n v="0"/>
    <s v="SZNR"/>
    <s v="ŽSR"/>
    <x v="0"/>
    <x v="0"/>
    <n v="0"/>
    <x v="6"/>
    <x v="0"/>
    <n v="5000000"/>
    <s v="-"/>
    <s v="nie"/>
    <s v="nezačatá IA"/>
    <m/>
    <m/>
    <m/>
    <m/>
    <m/>
  </r>
  <r>
    <s v="C14008.4:Výstavba"/>
    <s v="MD SR"/>
    <n v="0"/>
    <s v="Doprava - železničná infraštruktúra"/>
    <x v="352"/>
    <n v="0"/>
    <x v="352"/>
    <s v="-"/>
    <s v="-"/>
    <s v="-"/>
    <n v="0"/>
    <s v="SZNR"/>
    <s v="ŽSR"/>
    <x v="0"/>
    <x v="0"/>
    <n v="0"/>
    <x v="7"/>
    <x v="0"/>
    <n v="5000000"/>
    <s v="-"/>
    <s v="nie"/>
    <s v="nezačatá IA"/>
    <m/>
    <m/>
    <m/>
    <m/>
    <m/>
  </r>
  <r>
    <s v="C17002:Príprava bez MPV"/>
    <s v="MD SR"/>
    <n v="0"/>
    <s v="Doprava - železničná infraštruktúra"/>
    <x v="353"/>
    <n v="0"/>
    <x v="353"/>
    <s v="-"/>
    <s v="-"/>
    <s v="-"/>
    <n v="0"/>
    <s v="SZNR"/>
    <s v="ŽSR"/>
    <x v="2"/>
    <x v="3"/>
    <n v="0"/>
    <x v="6"/>
    <x v="0"/>
    <n v="45000"/>
    <s v="-"/>
    <s v="áno"/>
    <s v="nezačatá IA"/>
    <m/>
    <m/>
    <m/>
    <m/>
    <m/>
  </r>
  <r>
    <s v="C17002:Výstavba"/>
    <s v="MD SR"/>
    <n v="0"/>
    <s v="Doprava - železničná infraštruktúra"/>
    <x v="353"/>
    <n v="0"/>
    <x v="353"/>
    <s v="-"/>
    <s v="-"/>
    <s v="-"/>
    <n v="0"/>
    <s v="SZNR"/>
    <s v="ŽSR"/>
    <x v="0"/>
    <x v="3"/>
    <n v="0"/>
    <x v="0"/>
    <x v="0"/>
    <n v="405000"/>
    <s v="-"/>
    <s v="áno"/>
    <s v="nezačatá IA"/>
    <m/>
    <m/>
    <m/>
    <m/>
    <m/>
  </r>
  <r>
    <s v="D13011:Náklady technologickej časti diela"/>
    <s v="MD SR"/>
    <n v="0"/>
    <s v="Doprava - železničná infraštruktúra"/>
    <x v="354"/>
    <n v="0"/>
    <x v="354"/>
    <s v="-"/>
    <s v="-"/>
    <s v="-"/>
    <n v="0"/>
    <s v="SZNR"/>
    <s v="ŽSR"/>
    <x v="5"/>
    <x v="0"/>
    <n v="0"/>
    <x v="1"/>
    <x v="2"/>
    <n v="72696.489999999991"/>
    <s v="-"/>
    <s v="nie"/>
    <s v="realizuje sa"/>
    <m/>
    <m/>
    <m/>
    <m/>
    <m/>
  </r>
  <r>
    <s v="D13016:Výstavba"/>
    <s v="MD SR"/>
    <n v="0"/>
    <s v="Doprava - železničná infraštruktúra"/>
    <x v="355"/>
    <n v="0"/>
    <x v="355"/>
    <s v="-"/>
    <s v="-"/>
    <s v="-"/>
    <s v="n/a"/>
    <s v="Malé projekty"/>
    <s v="ŽSR"/>
    <x v="0"/>
    <x v="2"/>
    <s v="-"/>
    <x v="6"/>
    <x v="0"/>
    <n v="641248.64"/>
    <s v="-"/>
    <s v="nie"/>
    <s v="nezačatá IA"/>
    <m/>
    <m/>
    <m/>
    <m/>
    <m/>
  </r>
  <r>
    <s v="D14007:Výstavba"/>
    <s v="MD SR"/>
    <n v="0"/>
    <s v="Doprava - železničná infraštruktúra"/>
    <x v="356"/>
    <n v="0"/>
    <x v="356"/>
    <s v="-"/>
    <s v="-"/>
    <s v="-"/>
    <n v="0"/>
    <s v="Malé projekty"/>
    <s v="ŽSR"/>
    <x v="0"/>
    <x v="0"/>
    <n v="0"/>
    <x v="6"/>
    <x v="0"/>
    <n v="19000"/>
    <s v="-"/>
    <s v="nie"/>
    <s v="nezačatá IA"/>
    <m/>
    <m/>
    <m/>
    <m/>
    <m/>
  </r>
  <r>
    <s v="D14007:Výstavba"/>
    <s v="MD SR"/>
    <n v="0"/>
    <s v="Doprava - železničná infraštruktúra"/>
    <x v="356"/>
    <n v="0"/>
    <x v="356"/>
    <s v="-"/>
    <s v="-"/>
    <s v="-"/>
    <n v="0"/>
    <s v="Malé projekty"/>
    <s v="ŽSR"/>
    <x v="0"/>
    <x v="0"/>
    <n v="0"/>
    <x v="7"/>
    <x v="0"/>
    <n v="171000"/>
    <s v="-"/>
    <s v="nie"/>
    <s v="nezačatá IA"/>
    <m/>
    <m/>
    <m/>
    <m/>
    <m/>
  </r>
  <r>
    <s v="D17010:Príprava bez MPV"/>
    <s v="MD SR"/>
    <n v="0"/>
    <s v="Doprava - železničná infraštruktúra"/>
    <x v="357"/>
    <n v="0"/>
    <x v="357"/>
    <s v="-"/>
    <s v="-"/>
    <s v="-"/>
    <n v="0"/>
    <s v="Malé projekty"/>
    <s v="ŽSR"/>
    <x v="2"/>
    <x v="0"/>
    <n v="0"/>
    <x v="1"/>
    <x v="2"/>
    <n v="6645.29"/>
    <s v="-"/>
    <s v="nie"/>
    <s v="PD pre SP v rozsahu pre realizáciu stavby (DSPRS)"/>
    <m/>
    <m/>
    <m/>
    <m/>
    <m/>
  </r>
  <r>
    <s v="D17011:Príprava bez MPV"/>
    <s v="MD SR"/>
    <n v="0"/>
    <s v="Doprava - železničná infraštruktúra"/>
    <x v="358"/>
    <n v="0"/>
    <x v="358"/>
    <s v="-"/>
    <s v="-"/>
    <s v="-"/>
    <n v="0"/>
    <s v="Malé projekty"/>
    <s v="ŽSR"/>
    <x v="2"/>
    <x v="0"/>
    <n v="0"/>
    <x v="0"/>
    <x v="0"/>
    <n v="4729807"/>
    <s v="-"/>
    <s v="áno"/>
    <s v="Stavebné povolenie (SP)"/>
    <m/>
    <m/>
    <m/>
    <m/>
    <m/>
  </r>
  <r>
    <s v="D17011:Výstavba"/>
    <s v="MD SR"/>
    <n v="0"/>
    <s v="Doprava - železničná infraštruktúra"/>
    <x v="358"/>
    <n v="0"/>
    <x v="358"/>
    <s v="-"/>
    <s v="-"/>
    <s v="-"/>
    <n v="0"/>
    <s v="Malé projekty"/>
    <s v="ŽSR"/>
    <x v="0"/>
    <x v="3"/>
    <n v="0"/>
    <x v="5"/>
    <x v="0"/>
    <n v="4729807"/>
    <s v="-"/>
    <s v="áno"/>
    <s v="Stavebné povolenie (SP)"/>
    <m/>
    <m/>
    <m/>
    <m/>
    <m/>
  </r>
  <r>
    <s v="D17012:Príprava bez MPV"/>
    <s v="MD SR"/>
    <n v="0"/>
    <s v="Doprava - železničná infraštruktúra"/>
    <x v="359"/>
    <n v="0"/>
    <x v="359"/>
    <s v="-"/>
    <s v="-"/>
    <s v="-"/>
    <n v="0"/>
    <s v="Malé projekty"/>
    <s v="ŽSR"/>
    <x v="2"/>
    <x v="2"/>
    <s v="-"/>
    <x v="2"/>
    <x v="0"/>
    <n v="102012.12"/>
    <s v="-"/>
    <s v="nie"/>
    <s v="PD pre SP v rozsahu pre realizáciu stavby (DSPRS)"/>
    <m/>
    <m/>
    <m/>
    <m/>
    <m/>
  </r>
  <r>
    <s v="D17013:Výstavba"/>
    <s v="MD SR"/>
    <n v="0"/>
    <s v="Doprava - železničná infraštruktúra"/>
    <x v="360"/>
    <n v="0"/>
    <x v="360"/>
    <s v="-"/>
    <s v="-"/>
    <s v="-"/>
    <n v="0"/>
    <s v="Malé projekty"/>
    <s v="ŽSR"/>
    <x v="0"/>
    <x v="0"/>
    <n v="0"/>
    <x v="0"/>
    <x v="0"/>
    <n v="2334900"/>
    <s v="-"/>
    <s v="nie"/>
    <s v="Stavebné povolenie (SP)"/>
    <m/>
    <m/>
    <m/>
    <m/>
    <m/>
  </r>
  <r>
    <s v="D17013:Výstavba"/>
    <s v="MD SR"/>
    <n v="0"/>
    <s v="Doprava - železničná infraštruktúra"/>
    <x v="360"/>
    <n v="0"/>
    <x v="360"/>
    <s v="-"/>
    <s v="-"/>
    <s v="-"/>
    <n v="0"/>
    <s v="Malé projekty"/>
    <s v="ŽSR"/>
    <x v="0"/>
    <x v="0"/>
    <n v="0"/>
    <x v="5"/>
    <x v="0"/>
    <n v="5465100"/>
    <s v="-"/>
    <s v="nie"/>
    <s v="Stavebné povolenie (SP)"/>
    <m/>
    <m/>
    <m/>
    <m/>
    <m/>
  </r>
  <r>
    <s v="D17014:Výstavba"/>
    <s v="MD SR"/>
    <n v="0"/>
    <s v="Doprava - železničná infraštruktúra"/>
    <x v="361"/>
    <n v="0"/>
    <x v="361"/>
    <s v="-"/>
    <s v="-"/>
    <s v="-"/>
    <s v="n/a"/>
    <s v="Malé projekty"/>
    <s v="ŽSR"/>
    <x v="0"/>
    <x v="2"/>
    <s v="-"/>
    <x v="6"/>
    <x v="0"/>
    <n v="110921"/>
    <s v="-"/>
    <s v="nie"/>
    <s v="nezačatá IA"/>
    <m/>
    <m/>
    <m/>
    <m/>
    <m/>
  </r>
  <r>
    <s v="D17015:Príprava bez MPV"/>
    <s v="MD SR"/>
    <n v="0"/>
    <s v="Doprava - železničná infraštruktúra"/>
    <x v="362"/>
    <n v="0"/>
    <x v="362"/>
    <s v="-"/>
    <s v="-"/>
    <s v="-"/>
    <n v="0"/>
    <s v="Malé projekty"/>
    <s v="ŽSR"/>
    <x v="2"/>
    <x v="3"/>
    <n v="0"/>
    <x v="6"/>
    <x v="0"/>
    <n v="20000"/>
    <s v="-"/>
    <s v="áno"/>
    <s v="nezačatá IA"/>
    <m/>
    <m/>
    <m/>
    <m/>
    <m/>
  </r>
  <r>
    <s v="D17015:Výstavba"/>
    <s v="MD SR"/>
    <n v="0"/>
    <s v="Doprava - železničná infraštruktúra"/>
    <x v="362"/>
    <n v="0"/>
    <x v="362"/>
    <s v="-"/>
    <s v="-"/>
    <s v="-"/>
    <n v="0"/>
    <s v="Malé projekty"/>
    <s v="ŽSR"/>
    <x v="0"/>
    <x v="3"/>
    <n v="0"/>
    <x v="0"/>
    <x v="0"/>
    <n v="180000"/>
    <s v="-"/>
    <s v="áno"/>
    <s v="nezačatá IA"/>
    <m/>
    <m/>
    <m/>
    <m/>
    <m/>
  </r>
  <r>
    <s v="D17016:Príprava bez MPV"/>
    <s v="MD SR"/>
    <n v="0"/>
    <s v="Doprava - železničná infraštruktúra"/>
    <x v="363"/>
    <n v="0"/>
    <x v="363"/>
    <s v="-"/>
    <s v="-"/>
    <s v="-"/>
    <n v="0"/>
    <s v="Malé projekty"/>
    <s v="ŽSR"/>
    <x v="2"/>
    <x v="3"/>
    <n v="0"/>
    <x v="6"/>
    <x v="0"/>
    <n v="135000"/>
    <s v="-"/>
    <s v="áno"/>
    <s v="nezačatá IA"/>
    <m/>
    <m/>
    <m/>
    <m/>
    <m/>
  </r>
  <r>
    <s v="D17016:Výstavba"/>
    <s v="MD SR"/>
    <n v="0"/>
    <s v="Doprava - železničná infraštruktúra"/>
    <x v="363"/>
    <n v="0"/>
    <x v="363"/>
    <s v="-"/>
    <s v="-"/>
    <s v="-"/>
    <n v="0"/>
    <s v="Malé projekty"/>
    <s v="ŽSR"/>
    <x v="0"/>
    <x v="3"/>
    <n v="0"/>
    <x v="0"/>
    <x v="0"/>
    <n v="1215000"/>
    <s v="-"/>
    <s v="áno"/>
    <s v="nezačatá IA"/>
    <m/>
    <m/>
    <m/>
    <m/>
    <m/>
  </r>
  <r>
    <s v="D17017:Príprava bez MPV"/>
    <s v="MD SR"/>
    <n v="0"/>
    <s v="Doprava - železničná infraštruktúra"/>
    <x v="364"/>
    <n v="0"/>
    <x v="364"/>
    <s v="-"/>
    <s v="-"/>
    <s v="-"/>
    <n v="0"/>
    <s v="Malé projekty"/>
    <s v="ŽSR"/>
    <x v="2"/>
    <x v="3"/>
    <n v="0"/>
    <x v="6"/>
    <x v="0"/>
    <n v="20000"/>
    <s v="-"/>
    <s v="áno"/>
    <s v="nezačatá IA"/>
    <m/>
    <m/>
    <m/>
    <m/>
    <m/>
  </r>
  <r>
    <s v="D17017:Výstavba"/>
    <s v="MD SR"/>
    <n v="0"/>
    <s v="Doprava - železničná infraštruktúra"/>
    <x v="364"/>
    <n v="0"/>
    <x v="364"/>
    <s v="-"/>
    <s v="-"/>
    <s v="-"/>
    <n v="0"/>
    <s v="Malé projekty"/>
    <s v="ŽSR"/>
    <x v="0"/>
    <x v="3"/>
    <n v="0"/>
    <x v="0"/>
    <x v="0"/>
    <n v="180000"/>
    <s v="-"/>
    <s v="áno"/>
    <s v="nezačatá IA"/>
    <m/>
    <m/>
    <m/>
    <m/>
    <m/>
  </r>
  <r>
    <s v="D17018:Výstavba"/>
    <s v="MD SR"/>
    <n v="0"/>
    <s v="Doprava - železničná infraštruktúra"/>
    <x v="365"/>
    <n v="0"/>
    <x v="365"/>
    <s v="-"/>
    <s v="-"/>
    <s v="-"/>
    <n v="0"/>
    <s v="Malé projekty"/>
    <s v="ŽSR"/>
    <x v="0"/>
    <x v="0"/>
    <n v="0"/>
    <x v="6"/>
    <x v="0"/>
    <n v="3000000"/>
    <s v="-"/>
    <s v="nie"/>
    <s v="nezačatá IA"/>
    <m/>
    <m/>
    <m/>
    <m/>
    <m/>
  </r>
  <r>
    <s v="D19001:Náklady technologickej časti diela"/>
    <s v="MD SR"/>
    <n v="1"/>
    <s v="Doprava - železničná infraštruktúra"/>
    <x v="366"/>
    <n v="0"/>
    <x v="366"/>
    <s v="-"/>
    <s v="-"/>
    <s v="-"/>
    <n v="0"/>
    <s v="IT"/>
    <s v="ŽSR"/>
    <x v="5"/>
    <x v="0"/>
    <n v="0"/>
    <x v="4"/>
    <x v="0"/>
    <n v="711000"/>
    <s v="-"/>
    <s v="nie"/>
    <s v="Príprava podkladov VO na zhotoviteľa "/>
    <m/>
    <m/>
    <m/>
    <m/>
    <m/>
  </r>
  <r>
    <s v="D19001:Náklady technologickej časti diela"/>
    <s v="MD SR"/>
    <n v="1"/>
    <s v="Doprava - železničná infraštruktúra"/>
    <x v="366"/>
    <n v="0"/>
    <x v="366"/>
    <s v="-"/>
    <s v="-"/>
    <s v="-"/>
    <n v="0"/>
    <s v="IT"/>
    <s v="ŽSR"/>
    <x v="5"/>
    <x v="0"/>
    <n v="0"/>
    <x v="5"/>
    <x v="0"/>
    <n v="4000000"/>
    <s v="-"/>
    <s v="nie"/>
    <s v="Príprava podkladov VO na zhotoviteľa "/>
    <m/>
    <m/>
    <m/>
    <m/>
    <m/>
  </r>
  <r>
    <s v="D20001:Náklady technologickej časti diela"/>
    <s v="MD SR"/>
    <n v="0"/>
    <s v="Doprava - železničná infraštruktúra"/>
    <x v="367"/>
    <n v="0"/>
    <x v="367"/>
    <s v="-"/>
    <s v="-"/>
    <s v="-"/>
    <n v="0"/>
    <s v="SZNR"/>
    <s v="ŽSR"/>
    <x v="5"/>
    <x v="0"/>
    <n v="0"/>
    <x v="1"/>
    <x v="2"/>
    <n v="11249259.390000001"/>
    <s v="SIH"/>
    <s v="nie"/>
    <s v="realizuje sa"/>
    <m/>
    <m/>
    <m/>
    <m/>
    <m/>
  </r>
  <r>
    <s v="D20001:Náklady technologickej časti diela"/>
    <s v="MD SR"/>
    <n v="0"/>
    <s v="Doprava - železničná infraštruktúra"/>
    <x v="367"/>
    <n v="0"/>
    <x v="367"/>
    <s v="-"/>
    <s v="-"/>
    <s v="-"/>
    <n v="0"/>
    <s v="SZNR"/>
    <s v="ŽSR"/>
    <x v="5"/>
    <x v="0"/>
    <n v="0"/>
    <x v="2"/>
    <x v="25"/>
    <n v="197027.53999999998"/>
    <s v="-"/>
    <s v="nie"/>
    <s v="realizuje sa"/>
    <m/>
    <m/>
    <m/>
    <m/>
    <m/>
  </r>
  <r>
    <s v="D20001:Príprava bez MPV"/>
    <s v="MD SR"/>
    <n v="0"/>
    <s v="Doprava - železničná infraštruktúra"/>
    <x v="367"/>
    <n v="0"/>
    <x v="367"/>
    <s v="-"/>
    <s v="-"/>
    <s v="-"/>
    <n v="0"/>
    <s v="SZNR"/>
    <s v="ŽSR"/>
    <x v="2"/>
    <x v="0"/>
    <n v="0"/>
    <x v="3"/>
    <x v="2"/>
    <n v="2490123.88"/>
    <s v="SIH"/>
    <s v="nie"/>
    <s v="realizuje sa"/>
    <m/>
    <m/>
    <m/>
    <m/>
    <m/>
  </r>
  <r>
    <s v="D20002:Náklady technologickej časti diela"/>
    <s v="MD SR"/>
    <n v="0"/>
    <s v="Doprava - železničná infraštruktúra"/>
    <x v="368"/>
    <n v="0"/>
    <x v="368"/>
    <s v="-"/>
    <s v="-"/>
    <s v="-"/>
    <n v="0"/>
    <s v="SZNR"/>
    <s v="ŽSR"/>
    <x v="5"/>
    <x v="0"/>
    <n v="0"/>
    <x v="1"/>
    <x v="2"/>
    <n v="2593181.84"/>
    <s v="SIH"/>
    <s v="nie"/>
    <s v="realizuje sa"/>
    <m/>
    <m/>
    <m/>
    <m/>
    <m/>
  </r>
  <r>
    <s v="D20002:Príprava bez MPV"/>
    <s v="MD SR"/>
    <n v="0"/>
    <s v="Doprava - železničná infraštruktúra"/>
    <x v="368"/>
    <n v="0"/>
    <x v="368"/>
    <s v="-"/>
    <s v="-"/>
    <s v="-"/>
    <n v="0"/>
    <s v="SZNR"/>
    <s v="ŽSR"/>
    <x v="2"/>
    <x v="0"/>
    <n v="0"/>
    <x v="3"/>
    <x v="2"/>
    <n v="2314195.77"/>
    <s v="SIH"/>
    <s v="nie"/>
    <s v="realizuje sa"/>
    <m/>
    <m/>
    <m/>
    <m/>
    <m/>
  </r>
  <r>
    <s v="D20002:Výstavba"/>
    <s v="MD SR"/>
    <n v="0"/>
    <s v="Doprava - železničná infraštruktúra"/>
    <x v="368"/>
    <n v="0"/>
    <x v="368"/>
    <s v="-"/>
    <s v="-"/>
    <s v="-"/>
    <n v="0"/>
    <s v="SZNR"/>
    <s v="ŽSR"/>
    <x v="0"/>
    <x v="0"/>
    <n v="0"/>
    <x v="3"/>
    <x v="2"/>
    <n v="9790900"/>
    <s v="SIH"/>
    <s v="nie"/>
    <s v="realizuje sa"/>
    <m/>
    <m/>
    <m/>
    <m/>
    <m/>
  </r>
  <r>
    <s v="D20003:Náklady technologickej časti diela"/>
    <s v="MD SR"/>
    <n v="1"/>
    <s v="Doprava - železničná infraštruktúra"/>
    <x v="369"/>
    <n v="0"/>
    <x v="369"/>
    <s v="-"/>
    <s v="-"/>
    <s v="-"/>
    <n v="0"/>
    <s v="IT"/>
    <s v="ŽSR"/>
    <x v="5"/>
    <x v="0"/>
    <n v="0"/>
    <x v="1"/>
    <x v="2"/>
    <n v="1381449.5"/>
    <s v="-"/>
    <s v="nie"/>
    <s v="ukončené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1"/>
    <x v="2"/>
    <n v="5859.5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2"/>
    <x v="0"/>
    <n v="14614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4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5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6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7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0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8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9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10"/>
    <x v="0"/>
    <n v="30000"/>
    <s v="-"/>
    <s v="nie"/>
    <s v="nezačatá IA"/>
    <m/>
    <m/>
    <m/>
    <m/>
    <m/>
  </r>
  <r>
    <s v="D20007:Náklady technologickej časti diela"/>
    <s v="MD SR"/>
    <n v="1"/>
    <s v="Doprava - železničná infraštruktúra"/>
    <x v="370"/>
    <n v="0"/>
    <x v="370"/>
    <s v="-"/>
    <s v="-"/>
    <s v="-"/>
    <n v="0"/>
    <s v="IT"/>
    <s v="ŽSR"/>
    <x v="5"/>
    <x v="0"/>
    <n v="0"/>
    <x v="11"/>
    <x v="0"/>
    <n v="30000"/>
    <s v="-"/>
    <s v="nie"/>
    <s v="nezačatá IA"/>
    <m/>
    <m/>
    <m/>
    <m/>
    <m/>
  </r>
  <r>
    <s v="D20008:Náklady technologickej časti diela"/>
    <s v="MD SR"/>
    <n v="1"/>
    <s v="Doprava - železničná infraštruktúra"/>
    <x v="371"/>
    <n v="0"/>
    <x v="371"/>
    <s v="-"/>
    <s v="-"/>
    <s v="-"/>
    <n v="0"/>
    <s v="IT"/>
    <s v="ŽSR"/>
    <x v="5"/>
    <x v="0"/>
    <n v="0"/>
    <x v="1"/>
    <x v="2"/>
    <n v="490882.14"/>
    <s v="-"/>
    <s v="-"/>
    <s v="ukončené"/>
    <m/>
    <m/>
    <m/>
    <m/>
    <m/>
  </r>
  <r>
    <s v="D20008:Náklady technologickej časti diela"/>
    <s v="MD SR"/>
    <n v="1"/>
    <s v="Doprava - železničná infraštruktúra"/>
    <x v="371"/>
    <n v="0"/>
    <x v="371"/>
    <s v="-"/>
    <s v="-"/>
    <s v="-"/>
    <n v="0"/>
    <s v="IT"/>
    <s v="ŽSR"/>
    <x v="5"/>
    <x v="0"/>
    <n v="0"/>
    <x v="1"/>
    <x v="3"/>
    <n v="9332009.7300000004"/>
    <s v="OPII"/>
    <s v="nie"/>
    <s v="ukončené"/>
    <m/>
    <m/>
    <m/>
    <m/>
    <m/>
  </r>
  <r>
    <s v="D20008:Náklady technologickej časti diela"/>
    <s v="MD SR"/>
    <n v="1"/>
    <s v="Doprava - železničná infraštruktúra"/>
    <x v="371"/>
    <n v="0"/>
    <x v="371"/>
    <s v="-"/>
    <s v="-"/>
    <s v="-"/>
    <n v="0"/>
    <s v="IT"/>
    <s v="ŽSR"/>
    <x v="5"/>
    <x v="0"/>
    <n v="0"/>
    <x v="1"/>
    <x v="4"/>
    <n v="1646825.24"/>
    <s v="OPII"/>
    <s v="nie"/>
    <s v="ukončené"/>
    <m/>
    <m/>
    <m/>
    <m/>
    <m/>
  </r>
  <r>
    <s v="D20008:Výstavba"/>
    <s v="MD SR"/>
    <n v="0"/>
    <s v="Doprava - železničná infraštruktúra"/>
    <x v="371"/>
    <n v="0"/>
    <x v="371"/>
    <s v="-"/>
    <s v="-"/>
    <s v="-"/>
    <n v="0"/>
    <s v="IT"/>
    <s v="ŽSR"/>
    <x v="0"/>
    <x v="0"/>
    <n v="0"/>
    <x v="1"/>
    <x v="2"/>
    <n v="41750.180999999997"/>
    <s v="-"/>
    <s v="nie"/>
    <s v="ukončené"/>
    <m/>
    <m/>
    <m/>
    <m/>
    <m/>
  </r>
  <r>
    <s v="D20008:Výstavba"/>
    <s v="MD SR"/>
    <n v="0"/>
    <s v="Doprava - železničná infraštruktúra"/>
    <x v="371"/>
    <n v="0"/>
    <x v="371"/>
    <s v="-"/>
    <s v="-"/>
    <s v="-"/>
    <n v="0"/>
    <s v="IT"/>
    <s v="ŽSR"/>
    <x v="0"/>
    <x v="0"/>
    <n v="0"/>
    <x v="1"/>
    <x v="2"/>
    <n v="7367.6790000000001"/>
    <s v="-"/>
    <s v="nie"/>
    <s v="ukončené"/>
    <m/>
    <m/>
    <m/>
    <m/>
    <m/>
  </r>
  <r>
    <s v="D20008:Náklady technologickej časti diela"/>
    <s v="MD SR"/>
    <n v="1"/>
    <s v="Doprava - železničná infraštruktúra"/>
    <x v="371"/>
    <n v="0"/>
    <x v="371"/>
    <s v="-"/>
    <s v="-"/>
    <s v="-"/>
    <n v="0"/>
    <s v="IT"/>
    <s v="ŽSR"/>
    <x v="5"/>
    <x v="0"/>
    <n v="0"/>
    <x v="3"/>
    <x v="3"/>
    <n v="1832812.53"/>
    <s v="OPII"/>
    <s v="nie"/>
    <s v="ukončené"/>
    <m/>
    <m/>
    <m/>
    <m/>
    <m/>
  </r>
  <r>
    <s v="D20008:Náklady technologickej časti diela"/>
    <s v="MD SR"/>
    <n v="1"/>
    <s v="Doprava - železničná infraštruktúra"/>
    <x v="371"/>
    <n v="0"/>
    <x v="371"/>
    <s v="-"/>
    <s v="-"/>
    <s v="-"/>
    <n v="0"/>
    <s v="IT"/>
    <s v="ŽSR"/>
    <x v="5"/>
    <x v="0"/>
    <n v="0"/>
    <x v="3"/>
    <x v="4"/>
    <n v="323437.5"/>
    <s v="OPII"/>
    <s v="nie"/>
    <s v="ukončené"/>
    <m/>
    <m/>
    <m/>
    <m/>
    <m/>
  </r>
  <r>
    <s v="D22001:Výstavba"/>
    <s v="MD SR"/>
    <n v="0"/>
    <s v="Doprava - železničná infraštruktúra"/>
    <x v="372"/>
    <n v="0"/>
    <x v="372"/>
    <s v="-"/>
    <s v="-"/>
    <s v="-"/>
    <n v="0"/>
    <s v="SZNR"/>
    <s v="ŽSR"/>
    <x v="0"/>
    <x v="0"/>
    <n v="0"/>
    <x v="6"/>
    <x v="0"/>
    <n v="40000"/>
    <s v="-"/>
    <s v="nie"/>
    <s v="ukončené"/>
    <m/>
    <m/>
    <m/>
    <m/>
    <m/>
  </r>
  <r>
    <s v="D22001:Výstavba"/>
    <s v="MD SR"/>
    <n v="0"/>
    <s v="Doprava - železničná infraštruktúra"/>
    <x v="372"/>
    <n v="0"/>
    <x v="372"/>
    <s v="-"/>
    <s v="-"/>
    <s v="-"/>
    <n v="0"/>
    <s v="SZNR"/>
    <s v="ŽSR"/>
    <x v="0"/>
    <x v="0"/>
    <n v="0"/>
    <x v="9"/>
    <x v="0"/>
    <n v="360000"/>
    <s v="-"/>
    <s v="nie"/>
    <s v="ukončené"/>
    <m/>
    <m/>
    <m/>
    <m/>
    <m/>
  </r>
  <r>
    <s v="D22002:Výstavba"/>
    <s v="MD SR"/>
    <n v="0"/>
    <s v="Doprava - železničná infraštruktúra"/>
    <x v="373"/>
    <n v="0"/>
    <x v="373"/>
    <s v="-"/>
    <s v="-"/>
    <s v="-"/>
    <n v="0"/>
    <s v="Malé projekty"/>
    <s v="ŽSR"/>
    <x v="0"/>
    <x v="0"/>
    <n v="0"/>
    <x v="1"/>
    <x v="2"/>
    <n v="19430"/>
    <s v="-"/>
    <s v="nie"/>
    <s v="ukončené"/>
    <m/>
    <m/>
    <m/>
    <m/>
    <m/>
  </r>
  <r>
    <s v="D22003:Náklady technologickej časti diela"/>
    <s v="MD SR"/>
    <n v="0"/>
    <s v="Doprava - železničná infraštruktúra"/>
    <x v="374"/>
    <n v="0"/>
    <x v="374"/>
    <s v="-"/>
    <s v="-"/>
    <s v="-"/>
    <n v="0"/>
    <s v="IT"/>
    <s v="ŽSR"/>
    <x v="5"/>
    <x v="0"/>
    <n v="0"/>
    <x v="1"/>
    <x v="2"/>
    <n v="83040"/>
    <s v="-"/>
    <s v="nie"/>
    <s v="ukončené"/>
    <m/>
    <m/>
    <m/>
    <m/>
    <m/>
  </r>
  <r>
    <s v="D23003:Náklady technologickej časti diela"/>
    <s v="MD SR"/>
    <n v="1"/>
    <s v="Doprava - železničná infraštruktúra"/>
    <x v="375"/>
    <n v="0"/>
    <x v="375"/>
    <s v="-"/>
    <s v="-"/>
    <s v="-"/>
    <n v="0"/>
    <s v="IT"/>
    <s v="ŽSR"/>
    <x v="5"/>
    <x v="0"/>
    <n v="0"/>
    <x v="2"/>
    <x v="0"/>
    <n v="588675.1"/>
    <s v="-"/>
    <s v="nie"/>
    <s v="Fakturácia"/>
    <m/>
    <m/>
    <m/>
    <m/>
    <m/>
  </r>
  <r>
    <s v="D23004:Náklady technologickej časti diela"/>
    <s v="MD SR"/>
    <n v="1"/>
    <s v="Doprava - železničná infraštruktúra"/>
    <x v="376"/>
    <n v="0"/>
    <x v="376"/>
    <s v="-"/>
    <s v="-"/>
    <s v="-"/>
    <n v="0"/>
    <s v="IT"/>
    <s v="ŽSR"/>
    <x v="5"/>
    <x v="0"/>
    <n v="0"/>
    <x v="1"/>
    <x v="2"/>
    <n v="53499.98"/>
    <s v="-"/>
    <s v="nie"/>
    <s v="Fakturácia"/>
    <m/>
    <m/>
    <m/>
    <m/>
    <m/>
  </r>
  <r>
    <s v="D23005:Náklady technologickej časti diela"/>
    <s v="MD SR"/>
    <n v="1"/>
    <s v="Doprava - železničná infraštruktúra"/>
    <x v="377"/>
    <n v="0"/>
    <x v="377"/>
    <s v="-"/>
    <s v="-"/>
    <s v="-"/>
    <n v="0"/>
    <s v="IT"/>
    <s v="ŽSR"/>
    <x v="5"/>
    <x v="0"/>
    <n v="0"/>
    <x v="2"/>
    <x v="0"/>
    <n v="48200"/>
    <s v="-"/>
    <s v="nie"/>
    <s v="Príprava podkladov VO na zhotoviteľa "/>
    <m/>
    <m/>
    <m/>
    <m/>
    <m/>
  </r>
  <r>
    <s v="D23005:Náklady technologickej časti diela"/>
    <s v="MD SR"/>
    <n v="1"/>
    <s v="Doprava - železničná infraštruktúra"/>
    <x v="377"/>
    <n v="0"/>
    <x v="377"/>
    <s v="-"/>
    <s v="-"/>
    <s v="-"/>
    <n v="0"/>
    <s v="IT"/>
    <s v="ŽSR"/>
    <x v="5"/>
    <x v="2"/>
    <s v="-"/>
    <x v="4"/>
    <x v="0"/>
    <n v="50000"/>
    <s v="-"/>
    <s v="nie"/>
    <s v="Príprava podkladov VO na zhotoviteľa "/>
    <m/>
    <m/>
    <m/>
    <m/>
    <m/>
  </r>
  <r>
    <s v="E19013:Príprava bez MPV"/>
    <s v="MD SR"/>
    <n v="0"/>
    <s v="Doprava - železničná infraštruktúra"/>
    <x v="378"/>
    <n v="0"/>
    <x v="378"/>
    <s v="-"/>
    <s v="-"/>
    <s v="-"/>
    <n v="0"/>
    <s v="Malé projekty"/>
    <s v="ŽSR"/>
    <x v="2"/>
    <x v="3"/>
    <n v="0"/>
    <x v="6"/>
    <x v="0"/>
    <n v="150000"/>
    <s v="-"/>
    <s v="áno"/>
    <s v="nezačatá IA"/>
    <m/>
    <m/>
    <m/>
    <m/>
    <m/>
  </r>
  <r>
    <s v="E19013:Výstavba"/>
    <s v="MD SR"/>
    <n v="0"/>
    <s v="Doprava - železničná infraštruktúra"/>
    <x v="378"/>
    <n v="0"/>
    <x v="378"/>
    <s v="-"/>
    <s v="-"/>
    <s v="-"/>
    <n v="0"/>
    <s v="Malé projekty"/>
    <s v="ŽSR"/>
    <x v="0"/>
    <x v="3"/>
    <n v="0"/>
    <x v="8"/>
    <x v="0"/>
    <n v="1350000"/>
    <s v="-"/>
    <s v="áno"/>
    <s v="nezačatá IA"/>
    <m/>
    <m/>
    <m/>
    <m/>
    <m/>
  </r>
  <r>
    <s v="E20008:Náklady technologickej časti diela"/>
    <s v="MD SR"/>
    <n v="1"/>
    <s v="Doprava - železničná infraštruktúra"/>
    <x v="379"/>
    <n v="0"/>
    <x v="379"/>
    <s v="-"/>
    <s v="-"/>
    <s v="-"/>
    <n v="0"/>
    <s v="IT"/>
    <s v="ŽSR"/>
    <x v="5"/>
    <x v="0"/>
    <n v="0"/>
    <x v="1"/>
    <x v="2"/>
    <n v="461178.75"/>
    <s v="-"/>
    <s v="nie"/>
    <s v="ukončené"/>
    <m/>
    <m/>
    <m/>
    <m/>
    <m/>
  </r>
  <r>
    <s v="E20008:Náklady technologickej časti diela"/>
    <s v="MD SR"/>
    <n v="1"/>
    <s v="Doprava - železničná infraštruktúra"/>
    <x v="379"/>
    <n v="0"/>
    <x v="379"/>
    <s v="-"/>
    <s v="-"/>
    <s v="-"/>
    <n v="0"/>
    <s v="IT"/>
    <s v="ŽSR"/>
    <x v="5"/>
    <x v="0"/>
    <n v="0"/>
    <x v="2"/>
    <x v="0"/>
    <n v="644850"/>
    <s v="-"/>
    <s v="nie"/>
    <s v="ukončené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1"/>
    <x v="2"/>
    <n v="4484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4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5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6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7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0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8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9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10"/>
    <x v="0"/>
    <n v="30000"/>
    <s v="-"/>
    <s v="nie"/>
    <s v="nezačatá IA"/>
    <m/>
    <m/>
    <m/>
    <m/>
    <m/>
  </r>
  <r>
    <s v="E21001:Náklady technologickej časti diela"/>
    <s v="MD SR"/>
    <n v="1"/>
    <s v="Doprava - železničná infraštruktúra"/>
    <x v="380"/>
    <n v="0"/>
    <x v="380"/>
    <s v="-"/>
    <s v="-"/>
    <s v="-"/>
    <n v="0"/>
    <s v="IT"/>
    <s v="ŽSR"/>
    <x v="5"/>
    <x v="0"/>
    <n v="0"/>
    <x v="11"/>
    <x v="0"/>
    <n v="30000"/>
    <s v="-"/>
    <s v="nie"/>
    <s v="nezačatá IA"/>
    <m/>
    <m/>
    <m/>
    <m/>
    <m/>
  </r>
  <r>
    <s v="E22001:Náklady technologickej časti diela"/>
    <s v="MD SR"/>
    <n v="1"/>
    <s v="Doprava - železničná infraštruktúra"/>
    <x v="381"/>
    <n v="0"/>
    <x v="381"/>
    <s v="-"/>
    <s v="-"/>
    <s v="-"/>
    <n v="0"/>
    <s v="IT"/>
    <s v="ŽSR"/>
    <x v="5"/>
    <x v="0"/>
    <n v="0"/>
    <x v="1"/>
    <x v="2"/>
    <n v="321006.24"/>
    <s v="-"/>
    <s v="nie"/>
    <s v="Výstavba"/>
    <m/>
    <m/>
    <m/>
    <m/>
    <m/>
  </r>
  <r>
    <s v="E22001:Náklady technologickej časti diela"/>
    <s v="MD SR"/>
    <n v="1"/>
    <s v="Doprava - železničná infraštruktúra"/>
    <x v="381"/>
    <n v="0"/>
    <x v="381"/>
    <s v="-"/>
    <s v="-"/>
    <s v="-"/>
    <n v="0"/>
    <s v="IT"/>
    <s v="ŽSR"/>
    <x v="5"/>
    <x v="0"/>
    <n v="0"/>
    <x v="2"/>
    <x v="0"/>
    <n v="194998"/>
    <s v="-"/>
    <s v="nie"/>
    <s v="Výstavba"/>
    <m/>
    <m/>
    <m/>
    <m/>
    <m/>
  </r>
  <r>
    <s v="E22002:Náklady technologickej časti diela"/>
    <s v="MD SR"/>
    <n v="0"/>
    <s v="Doprava - železničná infraštruktúra"/>
    <x v="382"/>
    <n v="0"/>
    <x v="382"/>
    <s v="-"/>
    <s v="-"/>
    <s v="-"/>
    <n v="0"/>
    <s v="IT"/>
    <s v="ŽSR"/>
    <x v="5"/>
    <x v="0"/>
    <n v="0"/>
    <x v="1"/>
    <x v="2"/>
    <n v="219816"/>
    <s v="-"/>
    <s v="nie"/>
    <s v="Príprava podkladov VO na zhotoviteľa "/>
    <m/>
    <m/>
    <m/>
    <m/>
    <m/>
  </r>
  <r>
    <s v="E23002:Náklady technologickej časti diela"/>
    <s v="MD SR"/>
    <n v="0"/>
    <s v="Doprava - železničná infraštruktúra"/>
    <x v="383"/>
    <n v="0"/>
    <x v="383"/>
    <s v="-"/>
    <s v="-"/>
    <s v="-"/>
    <n v="0"/>
    <s v="IT"/>
    <s v="ŽSR"/>
    <x v="5"/>
    <x v="0"/>
    <n v="0"/>
    <x v="1"/>
    <x v="2"/>
    <n v="84377.279999999999"/>
    <s v="-"/>
    <s v="nie"/>
    <s v="ukončené"/>
    <m/>
    <m/>
    <m/>
    <m/>
    <m/>
  </r>
  <r>
    <s v="E23003:Náklady technologickej časti diela"/>
    <s v="MD SR"/>
    <n v="1"/>
    <s v="Doprava - železničná infraštruktúra"/>
    <x v="384"/>
    <n v="0"/>
    <x v="384"/>
    <s v="-"/>
    <s v="-"/>
    <s v="-"/>
    <n v="0"/>
    <s v="IT"/>
    <s v="ŽSR"/>
    <x v="5"/>
    <x v="0"/>
    <n v="0"/>
    <x v="1"/>
    <x v="2"/>
    <n v="187346"/>
    <s v="-"/>
    <s v="nie"/>
    <s v="Príprava podkladov VO "/>
    <m/>
    <m/>
    <m/>
    <m/>
    <m/>
  </r>
  <r>
    <s v="E23003:Náklady technologickej časti diela"/>
    <s v="MD SR"/>
    <n v="1"/>
    <s v="Doprava - železničná infraštruktúra"/>
    <x v="384"/>
    <n v="0"/>
    <x v="384"/>
    <s v="-"/>
    <s v="-"/>
    <s v="-"/>
    <n v="0"/>
    <s v="IT"/>
    <s v="ŽSR"/>
    <x v="5"/>
    <x v="0"/>
    <n v="0"/>
    <x v="2"/>
    <x v="0"/>
    <n v="187346"/>
    <s v="-"/>
    <s v="nie"/>
    <s v="Príprava podkladov VO "/>
    <m/>
    <m/>
    <m/>
    <m/>
    <m/>
  </r>
  <r>
    <s v="F23001:Náklady technologickej časti diela"/>
    <s v="MD SR"/>
    <n v="0"/>
    <s v="Doprava - železničná infraštruktúra"/>
    <x v="385"/>
    <n v="0"/>
    <x v="385"/>
    <s v="-"/>
    <s v="-"/>
    <s v="-"/>
    <s v="n/a"/>
    <s v="SZNR"/>
    <s v="ŽSR"/>
    <x v="5"/>
    <x v="2"/>
    <s v="-"/>
    <x v="1"/>
    <x v="2"/>
    <n v="520"/>
    <s v="-"/>
    <s v="nie"/>
    <s v="ukončené"/>
    <m/>
    <m/>
    <m/>
    <m/>
    <m/>
  </r>
  <r>
    <m/>
    <s v="MD SR"/>
    <s v="-"/>
    <s v="Doprava - železničná infraštruktúra"/>
    <x v="385"/>
    <n v="0"/>
    <x v="385"/>
    <s v="-"/>
    <s v="-"/>
    <s v="-"/>
    <s v="-"/>
    <s v="SZNR"/>
    <s v="ŽSR"/>
    <x v="3"/>
    <x v="2"/>
    <s v="-"/>
    <x v="2"/>
    <x v="0"/>
    <n v="640"/>
    <s v="-"/>
    <s v="nie"/>
    <s v="ukončené"/>
    <m/>
    <m/>
    <m/>
    <m/>
    <m/>
  </r>
  <r>
    <s v="G05010:MPV"/>
    <s v="MD SR"/>
    <n v="0"/>
    <s v="Doprava - železničná infraštruktúra"/>
    <x v="386"/>
    <n v="0"/>
    <x v="386"/>
    <s v="-"/>
    <s v="-"/>
    <s v="-"/>
    <n v="0"/>
    <s v="Malé projekty"/>
    <s v="ŽSR"/>
    <x v="1"/>
    <x v="0"/>
    <n v="0"/>
    <x v="1"/>
    <x v="2"/>
    <n v="427674.42000000004"/>
    <s v="-"/>
    <s v="nie"/>
    <s v="Majetkoprávne vysporiadanie (MPV)"/>
    <m/>
    <m/>
    <m/>
    <m/>
    <m/>
  </r>
  <r>
    <s v="G05010:Výstavba"/>
    <s v="MD SR"/>
    <n v="0"/>
    <s v="Doprava - železničná infraštruktúra"/>
    <x v="386"/>
    <n v="0"/>
    <x v="386"/>
    <s v="-"/>
    <s v="-"/>
    <s v="-"/>
    <n v="0"/>
    <s v="Malé projekty"/>
    <s v="ŽSR"/>
    <x v="0"/>
    <x v="0"/>
    <n v="0"/>
    <x v="2"/>
    <x v="0"/>
    <n v="547956.82000000018"/>
    <s v="-"/>
    <s v="nie"/>
    <s v="Majetkoprávne vysporiadanie (MPV)"/>
    <m/>
    <m/>
    <m/>
    <m/>
    <m/>
  </r>
  <r>
    <s v="G05010:Výstavba"/>
    <s v="MD SR"/>
    <n v="0"/>
    <s v="Doprava - železničná infraštruktúra"/>
    <x v="386"/>
    <n v="0"/>
    <x v="386"/>
    <s v="-"/>
    <s v="-"/>
    <s v="-"/>
    <n v="0"/>
    <s v="Malé projekty"/>
    <s v="ŽSR"/>
    <x v="0"/>
    <x v="0"/>
    <n v="0"/>
    <x v="4"/>
    <x v="0"/>
    <n v="500000"/>
    <s v="-"/>
    <s v="nie"/>
    <s v="Majetkoprávne vysporiadanie (MPV)"/>
    <m/>
    <m/>
    <m/>
    <m/>
    <m/>
  </r>
  <r>
    <s v="G05010:Výstavba"/>
    <s v="MD SR"/>
    <n v="0"/>
    <s v="Doprava - železničná infraštruktúra"/>
    <x v="386"/>
    <n v="0"/>
    <x v="386"/>
    <s v="-"/>
    <s v="-"/>
    <s v="-"/>
    <n v="0"/>
    <s v="Malé projekty"/>
    <s v="ŽSR"/>
    <x v="1"/>
    <x v="0"/>
    <n v="0"/>
    <x v="5"/>
    <x v="0"/>
    <n v="600000"/>
    <s v="-"/>
    <s v="nie"/>
    <s v="Majetkoprávne vysporiadanie (MPV)"/>
    <m/>
    <m/>
    <m/>
    <m/>
    <m/>
  </r>
  <r>
    <s v="G05010:Výstavba"/>
    <s v="MD SR"/>
    <n v="0"/>
    <s v="Doprava - železničná infraštruktúra"/>
    <x v="386"/>
    <n v="0"/>
    <x v="386"/>
    <s v="-"/>
    <s v="-"/>
    <s v="-"/>
    <n v="0"/>
    <s v="Malé projekty"/>
    <s v="ŽSR"/>
    <x v="1"/>
    <x v="0"/>
    <n v="0"/>
    <x v="6"/>
    <x v="0"/>
    <n v="600000"/>
    <s v="-"/>
    <s v="nie"/>
    <s v="Majetkoprávne vysporiadanie (MPV)"/>
    <m/>
    <m/>
    <m/>
    <m/>
    <m/>
  </r>
  <r>
    <s v="G05010:Výstavba"/>
    <s v="MD SR"/>
    <n v="0"/>
    <s v="Doprava - železničná infraštruktúra"/>
    <x v="386"/>
    <n v="0"/>
    <x v="386"/>
    <s v="-"/>
    <s v="-"/>
    <s v="-"/>
    <n v="0"/>
    <s v="Malé projekty"/>
    <s v="ŽSR"/>
    <x v="1"/>
    <x v="0"/>
    <n v="0"/>
    <x v="7"/>
    <x v="0"/>
    <n v="600000"/>
    <s v="-"/>
    <s v="nie"/>
    <s v="Majetkoprávne vysporiadanie (MPV)"/>
    <m/>
    <m/>
    <m/>
    <m/>
    <m/>
  </r>
  <r>
    <s v="G05010:Výstavba"/>
    <s v="MD SR"/>
    <n v="0"/>
    <s v="Doprava - železničná infraštruktúra"/>
    <x v="386"/>
    <n v="0"/>
    <x v="386"/>
    <s v="-"/>
    <s v="-"/>
    <s v="-"/>
    <n v="0"/>
    <s v="Malé projekty"/>
    <s v="ŽSR"/>
    <x v="0"/>
    <x v="0"/>
    <n v="0"/>
    <x v="0"/>
    <x v="0"/>
    <n v="600000"/>
    <s v="-"/>
    <s v="nie"/>
    <s v="Majetkoprávne vysporiadanie (MPV)"/>
    <m/>
    <m/>
    <m/>
    <m/>
    <m/>
  </r>
  <r>
    <s v="G05010:Výstavba"/>
    <s v="MD SR"/>
    <n v="0"/>
    <s v="Doprava - železničná infraštruktúra"/>
    <x v="386"/>
    <n v="0"/>
    <x v="386"/>
    <s v="-"/>
    <s v="-"/>
    <s v="-"/>
    <n v="0"/>
    <s v="Malé projekty"/>
    <s v="ŽSR"/>
    <x v="0"/>
    <x v="0"/>
    <n v="0"/>
    <x v="8"/>
    <x v="0"/>
    <n v="600000"/>
    <s v="-"/>
    <s v="nie"/>
    <s v="Majetkoprávne vysporiadanie (MPV)"/>
    <m/>
    <m/>
    <m/>
    <m/>
    <m/>
  </r>
  <r>
    <s v="ZSR001:Príprava bez MPV"/>
    <s v="MD SR"/>
    <n v="0"/>
    <s v="Doprava - železničná infraštruktúra"/>
    <x v="387"/>
    <s v="D133b1"/>
    <x v="387"/>
    <s v="133b"/>
    <s v="8 v 2b"/>
    <s v="2b"/>
    <n v="2.6"/>
    <s v="Cielené a finančne návratné projekty"/>
    <s v="ŽSR"/>
    <x v="2"/>
    <x v="3"/>
    <n v="12.535"/>
    <x v="0"/>
    <x v="5"/>
    <n v="10000"/>
    <s v="-"/>
    <s v="áno"/>
    <s v="nezačatá IA"/>
    <m/>
    <m/>
    <m/>
    <n v="2029"/>
    <m/>
  </r>
  <r>
    <s v="ZSR001:Príprava bez MPV"/>
    <s v="MD SR"/>
    <n v="0"/>
    <s v="Doprava - železničná infraštruktúra"/>
    <x v="387"/>
    <s v="D133b1"/>
    <x v="387"/>
    <s v="133b"/>
    <s v="8 v 2b"/>
    <s v="2b"/>
    <n v="2.6"/>
    <s v="Cielené a finančne návratné projekty"/>
    <s v="ŽSR"/>
    <x v="2"/>
    <x v="3"/>
    <n v="12.535"/>
    <x v="8"/>
    <x v="5"/>
    <n v="100000"/>
    <s v="-"/>
    <s v="áno"/>
    <s v="nezačatá IA"/>
    <m/>
    <m/>
    <m/>
    <n v="2029"/>
    <m/>
  </r>
  <r>
    <s v="ZSR002:Príprava bez MPV"/>
    <s v="MD SR"/>
    <n v="0"/>
    <s v="Doprava - železničná infraštruktúra"/>
    <x v="388"/>
    <s v="D171b_; D170a_"/>
    <x v="388"/>
    <s v="171b; 170a"/>
    <s v="15 a 41 v 2b"/>
    <s v="2b"/>
    <s v="2,0 a 0,9"/>
    <s v="Cielené a finančne návratné projekty"/>
    <s v="ŽSR"/>
    <x v="2"/>
    <x v="3"/>
    <n v="37.375"/>
    <x v="8"/>
    <x v="5"/>
    <n v="10000"/>
    <s v="-"/>
    <s v="áno"/>
    <s v="nezačatá IA"/>
    <m/>
    <m/>
    <m/>
    <n v="2029"/>
    <m/>
  </r>
  <r>
    <s v="ZSR002:Príprava bez MPV"/>
    <s v="MD SR"/>
    <n v="0"/>
    <s v="Doprava - železničná infraštruktúra"/>
    <x v="388"/>
    <s v="D171b_; D170a_"/>
    <x v="388"/>
    <s v="171b; 170a"/>
    <s v="15 a 41 v 2b"/>
    <s v="2b"/>
    <s v="2,0 a 0,9"/>
    <s v="Cielené a finančne návratné projekty"/>
    <s v="ŽSR"/>
    <x v="2"/>
    <x v="3"/>
    <n v="37.375"/>
    <x v="9"/>
    <x v="5"/>
    <n v="100000"/>
    <s v="-"/>
    <s v="áno"/>
    <s v="nezačatá IA"/>
    <m/>
    <m/>
    <m/>
    <n v="2029"/>
    <m/>
  </r>
  <r>
    <s v="ZSR003:Príprava bez MPV"/>
    <s v="MD SR"/>
    <n v="0"/>
    <s v="Doprava - železničná infraštruktúra"/>
    <x v="389"/>
    <s v="D133c_"/>
    <x v="389"/>
    <s v="133c"/>
    <s v="12 v 2b"/>
    <s v="2b"/>
    <n v="2.1"/>
    <s v="Cielené a finančne návratné projekty"/>
    <s v="ŽSR"/>
    <x v="2"/>
    <x v="3"/>
    <n v="14.647"/>
    <x v="0"/>
    <x v="5"/>
    <n v="10000"/>
    <s v="-"/>
    <s v="áno"/>
    <s v="nezačatá IA"/>
    <m/>
    <m/>
    <m/>
    <n v="2029"/>
    <m/>
  </r>
  <r>
    <s v="ZSR003:Príprava bez MPV"/>
    <s v="MD SR"/>
    <n v="0"/>
    <s v="Doprava - železničná infraštruktúra"/>
    <x v="389"/>
    <s v="D133c_"/>
    <x v="389"/>
    <s v="133c"/>
    <s v="12 v 2b"/>
    <s v="2b"/>
    <n v="2.1"/>
    <s v="Cielené a finančne návratné projekty"/>
    <s v="ŽSR"/>
    <x v="2"/>
    <x v="3"/>
    <n v="14.647"/>
    <x v="8"/>
    <x v="5"/>
    <n v="100000"/>
    <s v="-"/>
    <s v="áno"/>
    <s v="nezačatá IA"/>
    <m/>
    <m/>
    <m/>
    <n v="2029"/>
    <m/>
  </r>
  <r>
    <s v="ZSR003:Príprava bez MPV"/>
    <s v="MD SR"/>
    <n v="0"/>
    <s v="Doprava - železničná infraštruktúra"/>
    <x v="389"/>
    <s v="D133c_"/>
    <x v="389"/>
    <s v="133c"/>
    <s v="12 v 2b"/>
    <s v="2b"/>
    <n v="2.1"/>
    <s v="Cielené a finančne návratné projekty"/>
    <s v="ŽSR"/>
    <x v="2"/>
    <x v="3"/>
    <n v="14.647"/>
    <x v="9"/>
    <x v="5"/>
    <n v="100000"/>
    <s v="-"/>
    <s v="áno"/>
    <s v="nezačatá IA"/>
    <m/>
    <m/>
    <m/>
    <n v="2029"/>
    <m/>
  </r>
  <r>
    <s v="ZSR003:Príprava bez MPV"/>
    <s v="MD SR"/>
    <n v="0"/>
    <s v="Doprava - železničná infraštruktúra"/>
    <x v="389"/>
    <s v="D133c_"/>
    <x v="389"/>
    <s v="133c"/>
    <s v="12 v 2b"/>
    <s v="2b"/>
    <n v="2.1"/>
    <s v="Cielené a finančne návratné projekty"/>
    <s v="ŽSR"/>
    <x v="2"/>
    <x v="3"/>
    <n v="14.647"/>
    <x v="0"/>
    <x v="5"/>
    <n v="100000"/>
    <s v="-"/>
    <s v="áno"/>
    <s v="nezačatá IA"/>
    <m/>
    <m/>
    <m/>
    <m/>
    <m/>
  </r>
  <r>
    <s v="ZSR004:Príprava bez MPV"/>
    <s v="MD SR"/>
    <n v="0"/>
    <s v="Doprava - železničná infraštruktúra"/>
    <x v="390"/>
    <s v="D190b_; D190c_"/>
    <x v="390"/>
    <s v="190b; 190c"/>
    <s v="33 a 66 v 2b"/>
    <s v="2b"/>
    <s v="1,2 v2b"/>
    <s v="Cielené a finančne návratné projekty"/>
    <s v="ŽSR"/>
    <x v="2"/>
    <x v="3"/>
    <n v="54.530999999999999"/>
    <x v="0"/>
    <x v="5"/>
    <n v="250000"/>
    <s v="-"/>
    <s v="áno"/>
    <s v="nezačatá IA"/>
    <m/>
    <m/>
    <m/>
    <n v="2029"/>
    <m/>
  </r>
  <r>
    <s v="ZSR004:MPV"/>
    <s v="MD SR"/>
    <n v="0"/>
    <s v="Doprava - železničná infraštruktúra"/>
    <x v="390"/>
    <s v="D190b_; D190c_"/>
    <x v="390"/>
    <s v="190b; 190c"/>
    <s v="33 a 66 v 2b"/>
    <s v="2b"/>
    <s v="1,2 v2b"/>
    <s v="Cielené a finančne návratné projekty"/>
    <s v="ŽSR"/>
    <x v="1"/>
    <x v="3"/>
    <n v="54.530999999999999"/>
    <x v="0"/>
    <x v="5"/>
    <n v="50000"/>
    <s v="-"/>
    <s v="áno"/>
    <s v="nezačatá IA"/>
    <m/>
    <m/>
    <m/>
    <m/>
    <m/>
  </r>
  <r>
    <s v="ZSR006:Príprava bez MPV"/>
    <s v="MD SR"/>
    <n v="0"/>
    <s v="Doprava - železničná infraštruktúra"/>
    <x v="391"/>
    <n v="0"/>
    <x v="391"/>
    <n v="130"/>
    <s v="-"/>
    <s v="-"/>
    <n v="0"/>
    <s v="Cielené a finančne návratné projekty"/>
    <s v="ŽSR"/>
    <x v="2"/>
    <x v="3"/>
    <n v="0"/>
    <x v="5"/>
    <x v="5"/>
    <n v="300000"/>
    <s v="-"/>
    <s v="áno"/>
    <s v="nezačatá IA"/>
    <m/>
    <m/>
    <n v="1"/>
    <m/>
    <m/>
  </r>
  <r>
    <s v="ZSR007:Príprava bez MPV"/>
    <s v="MD SR"/>
    <n v="0"/>
    <s v="Doprava - železničná infraštruktúra"/>
    <x v="392"/>
    <n v="0"/>
    <x v="392"/>
    <n v="190"/>
    <s v="-"/>
    <s v="-"/>
    <n v="0"/>
    <s v="Štúdie realizovateľnosti"/>
    <s v="ŽSR"/>
    <x v="2"/>
    <x v="3"/>
    <n v="0"/>
    <x v="5"/>
    <x v="5"/>
    <n v="125000"/>
    <s v="-"/>
    <s v="áno"/>
    <s v="Štúdia realizovateľnosti (ŠtRe)"/>
    <m/>
    <m/>
    <n v="1"/>
    <m/>
    <m/>
  </r>
  <r>
    <s v="ZSR007:Príprava bez MPV"/>
    <s v="MD SR"/>
    <n v="0"/>
    <s v="Doprava - železničná infraštruktúra"/>
    <x v="392"/>
    <n v="0"/>
    <x v="392"/>
    <n v="190"/>
    <s v="-"/>
    <s v="-"/>
    <n v="0"/>
    <s v="Štúdie realizovateľnosti"/>
    <s v="ŽSR"/>
    <x v="2"/>
    <x v="3"/>
    <n v="0"/>
    <x v="6"/>
    <x v="5"/>
    <n v="125000"/>
    <s v="-"/>
    <s v="áno"/>
    <s v="Štúdia realizovateľnosti (ŠtRe)"/>
    <m/>
    <m/>
    <n v="1"/>
    <m/>
    <m/>
  </r>
  <r>
    <s v="ZSR008:Príprava bez MPV"/>
    <s v="MD SR"/>
    <n v="0"/>
    <s v="Doprava - železničná infraštruktúra"/>
    <x v="393"/>
    <n v="0"/>
    <x v="393"/>
    <n v="188"/>
    <s v="-"/>
    <s v="-"/>
    <n v="0"/>
    <s v="Štúdie realizovateľnosti"/>
    <s v="ŽSR"/>
    <x v="2"/>
    <x v="3"/>
    <n v="0"/>
    <x v="8"/>
    <x v="5"/>
    <n v="125000"/>
    <s v="-"/>
    <s v="áno"/>
    <s v="nezačatá IA"/>
    <m/>
    <m/>
    <m/>
    <s v="po 2029"/>
    <m/>
  </r>
  <r>
    <s v="ZSR008:Príprava bez MPV"/>
    <s v="MD SR"/>
    <n v="0"/>
    <s v="Doprava - železničná infraštruktúra"/>
    <x v="393"/>
    <n v="0"/>
    <x v="393"/>
    <n v="188"/>
    <s v="-"/>
    <s v="-"/>
    <n v="0"/>
    <s v="Štúdie realizovateľnosti"/>
    <s v="ŽSR"/>
    <x v="2"/>
    <x v="3"/>
    <n v="0"/>
    <x v="9"/>
    <x v="5"/>
    <n v="125000"/>
    <s v="-"/>
    <s v="áno"/>
    <s v="nezačatá IA"/>
    <m/>
    <m/>
    <m/>
    <s v="po 2029"/>
    <m/>
  </r>
  <r>
    <s v="ZSR009:Príprava bez MPV"/>
    <s v="MD SR"/>
    <n v="0"/>
    <s v="Doprava - železničná infraštruktúra"/>
    <x v="394"/>
    <n v="0"/>
    <x v="394"/>
    <n v="150"/>
    <s v="-"/>
    <s v="-"/>
    <n v="0"/>
    <s v="Štúdie realizovateľnosti"/>
    <s v="ŽSR"/>
    <x v="2"/>
    <x v="3"/>
    <n v="0"/>
    <x v="5"/>
    <x v="5"/>
    <n v="200000"/>
    <s v="-"/>
    <s v="áno"/>
    <s v="nezačatá IA"/>
    <m/>
    <m/>
    <n v="2"/>
    <m/>
    <m/>
  </r>
  <r>
    <s v="ZSR011:Príprava bez MPV"/>
    <s v="MD SR"/>
    <n v="0"/>
    <s v="Doprava - železničná infraštruktúra"/>
    <x v="395"/>
    <n v="0"/>
    <x v="395"/>
    <n v="180"/>
    <s v="-"/>
    <s v="-"/>
    <n v="0"/>
    <s v="Štúdie realizovateľnosti"/>
    <s v="ŽSR"/>
    <x v="2"/>
    <x v="3"/>
    <n v="0"/>
    <x v="6"/>
    <x v="5"/>
    <n v="100000"/>
    <s v="-"/>
    <s v="áno"/>
    <s v="Štúdia realizovateľnosti (ŠtRe)"/>
    <m/>
    <m/>
    <n v="3"/>
    <m/>
    <m/>
  </r>
  <r>
    <s v="ZSR011:Príprava bez MPV"/>
    <s v="MD SR"/>
    <n v="0"/>
    <s v="Doprava - železničná infraštruktúra"/>
    <x v="395"/>
    <n v="0"/>
    <x v="395"/>
    <n v="180"/>
    <s v="-"/>
    <s v="-"/>
    <n v="0"/>
    <s v="Štúdie realizovateľnosti"/>
    <s v="ŽSR"/>
    <x v="2"/>
    <x v="3"/>
    <n v="0"/>
    <x v="5"/>
    <x v="5"/>
    <n v="200000"/>
    <s v="-"/>
    <s v="áno"/>
    <s v="Štúdia realizovateľnosti (ŠtRe)"/>
    <m/>
    <m/>
    <n v="3"/>
    <m/>
    <m/>
  </r>
  <r>
    <s v="ZSR012:Príprava bez MPV"/>
    <s v="MD SR"/>
    <n v="0"/>
    <s v="Doprava - železničná infraštruktúra"/>
    <x v="396"/>
    <n v="0"/>
    <x v="396"/>
    <s v="BA"/>
    <s v="-"/>
    <s v="-"/>
    <n v="0"/>
    <s v="Štúdie realizovateľnosti"/>
    <s v="ŽSR"/>
    <x v="2"/>
    <x v="3"/>
    <n v="0"/>
    <x v="5"/>
    <x v="5"/>
    <n v="250000"/>
    <s v="-"/>
    <s v="áno"/>
    <s v="Štúdia realizovateľnosti (ŠtRe)"/>
    <m/>
    <m/>
    <n v="1"/>
    <m/>
    <m/>
  </r>
  <r>
    <s v="ZSR013:Príprava bez MPV"/>
    <s v="MD SR"/>
    <n v="0"/>
    <s v="Doprava - železničná infraštruktúra"/>
    <x v="397"/>
    <s v="D137a_"/>
    <x v="397"/>
    <s v="137a"/>
    <s v="49 v 1b"/>
    <s v="1b"/>
    <n v="10.8"/>
    <s v="Projekty podľa priorizácie"/>
    <s v="ŽSR"/>
    <x v="2"/>
    <x v="3"/>
    <n v="1.7629999999999999"/>
    <x v="0"/>
    <x v="5"/>
    <n v="100000"/>
    <s v="-"/>
    <s v="áno"/>
    <s v="nezačatá IA"/>
    <m/>
    <m/>
    <m/>
    <s v="po 2029"/>
    <m/>
  </r>
  <r>
    <s v="ZSR013:Príprava bez MPV"/>
    <s v="MD SR"/>
    <n v="0"/>
    <s v="Doprava - železničná infraštruktúra"/>
    <x v="397"/>
    <s v="D137a_"/>
    <x v="397"/>
    <s v="137a"/>
    <s v="49 v 1b"/>
    <s v="1b"/>
    <n v="10.8"/>
    <s v="Projekty podľa priorizácie"/>
    <s v="ŽSR"/>
    <x v="2"/>
    <x v="3"/>
    <n v="1.7629999999999999"/>
    <x v="8"/>
    <x v="5"/>
    <n v="110000"/>
    <s v="-"/>
    <s v="áno"/>
    <s v="nezačatá IA"/>
    <m/>
    <m/>
    <m/>
    <s v="po 2029"/>
    <m/>
  </r>
  <r>
    <s v="ZSR014:Príprava bez MPV"/>
    <s v="MD SR"/>
    <n v="0"/>
    <s v="Doprava - železničná infraštruktúra"/>
    <x v="398"/>
    <s v="D131a; B131a; E131a1"/>
    <x v="398"/>
    <s v="131a"/>
    <s v="2 v 1b; 26 v 2a; 4 v 4a"/>
    <s v="1b;2a"/>
    <s v="8,9; 3,3; 2,3"/>
    <s v="Projekty podľa priorizácie"/>
    <s v="ŽSR"/>
    <x v="2"/>
    <x v="3"/>
    <n v="21.408000000000001"/>
    <x v="8"/>
    <x v="5"/>
    <n v="100000"/>
    <s v="-"/>
    <s v="áno"/>
    <s v="Štúdia realizovateľnosti (ŠtRe)"/>
    <m/>
    <m/>
    <m/>
    <s v="po 2029"/>
    <m/>
  </r>
  <r>
    <s v="ZSR014:Príprava bez MPV"/>
    <s v="MD SR"/>
    <n v="0"/>
    <s v="Doprava - železničná infraštruktúra"/>
    <x v="398"/>
    <s v="D131a; B131a; E131a1"/>
    <x v="398"/>
    <s v="131a"/>
    <s v="2 v 1b; 26 v 2a; 4 v 4a"/>
    <s v="1b;2a"/>
    <s v="8,9; 3,3; 2,3"/>
    <s v="Projekty podľa priorizácie"/>
    <s v="ŽSR"/>
    <x v="2"/>
    <x v="3"/>
    <n v="21.408000000000001"/>
    <x v="9"/>
    <x v="5"/>
    <n v="100000"/>
    <s v="-"/>
    <s v="áno"/>
    <s v="Štúdia realizovateľnosti (ŠtRe)"/>
    <m/>
    <m/>
    <m/>
    <s v="po 2029"/>
    <m/>
  </r>
  <r>
    <s v="ZSR014:Príprava bez MPV"/>
    <s v="MD SR"/>
    <n v="0"/>
    <s v="Doprava - železničná infraštruktúra"/>
    <x v="398"/>
    <s v="D131a; B131a; E131a1"/>
    <x v="398"/>
    <s v="131a"/>
    <s v="2 v 1b; 26 v 2a; 4 v 4a"/>
    <s v="1b;2a"/>
    <s v="8,9; 3,3; 2,3"/>
    <s v="Projekty podľa priorizácie"/>
    <s v="ŽSR"/>
    <x v="2"/>
    <x v="3"/>
    <n v="21.408000000000001"/>
    <x v="0"/>
    <x v="5"/>
    <n v="100000"/>
    <s v="-"/>
    <s v="áno"/>
    <s v="Štúdia realizovateľnosti (ŠtRe)"/>
    <m/>
    <m/>
    <m/>
    <m/>
    <m/>
  </r>
  <r>
    <s v="ZSR015:Príprava bez MPV"/>
    <s v="MD SR"/>
    <n v="0"/>
    <s v="Doprava - železničná infraštruktúra"/>
    <x v="399"/>
    <s v="B120a_; B120b_"/>
    <x v="399"/>
    <s v="120a"/>
    <s v="5 a 10  v 2a"/>
    <s v="2a"/>
    <s v="5,1 a 2,1"/>
    <s v="Projekty podľa priorizácie"/>
    <s v="ŽSR"/>
    <x v="2"/>
    <x v="3"/>
    <n v="37.453000000000003"/>
    <x v="8"/>
    <x v="5"/>
    <n v="100000"/>
    <s v="-"/>
    <s v="áno"/>
    <s v="nezačatá IA"/>
    <m/>
    <m/>
    <m/>
    <s v="po 2029"/>
    <m/>
  </r>
  <r>
    <s v="ZSR015:Príprava bez MPV"/>
    <s v="MD SR"/>
    <n v="0"/>
    <s v="Doprava - železničná infraštruktúra"/>
    <x v="399"/>
    <s v="B120a_; B120b_"/>
    <x v="399"/>
    <s v="120a"/>
    <s v="5 a 10  v 2a"/>
    <s v="2a"/>
    <s v="5,1 a 2,1"/>
    <s v="Projekty podľa priorizácie"/>
    <s v="ŽSR"/>
    <x v="2"/>
    <x v="3"/>
    <n v="37.453000000000003"/>
    <x v="9"/>
    <x v="5"/>
    <n v="100000"/>
    <s v="-"/>
    <s v="áno"/>
    <s v="nezačatá IA"/>
    <m/>
    <m/>
    <m/>
    <s v="po 2029"/>
    <m/>
  </r>
  <r>
    <s v="ZSR015:Príprava bez MPV"/>
    <s v="MD SR"/>
    <n v="0"/>
    <s v="Doprava - železničná infraštruktúra"/>
    <x v="399"/>
    <s v="B120a_; B120b_"/>
    <x v="399"/>
    <s v="120a"/>
    <s v="5 a 10  v 2a"/>
    <s v="2a"/>
    <s v="5,1 a 2,1"/>
    <s v="Projekty podľa priorizácie"/>
    <s v="ŽSR"/>
    <x v="2"/>
    <x v="3"/>
    <n v="37.453000000000003"/>
    <x v="0"/>
    <x v="5"/>
    <n v="100000"/>
    <s v="-"/>
    <s v="áno"/>
    <s v="nezačatá IA"/>
    <m/>
    <m/>
    <m/>
    <m/>
    <m/>
  </r>
  <r>
    <s v="ZSR015:Príprava bez MPV"/>
    <s v="MD SR"/>
    <n v="0"/>
    <s v="Doprava - železničná infraštruktúra"/>
    <x v="399"/>
    <s v="B120a_; B120b_"/>
    <x v="399"/>
    <s v="120a"/>
    <s v="5 a 10  v 2a"/>
    <s v="2a"/>
    <s v="5,1 a 2,1"/>
    <s v="Projekty podľa priorizácie"/>
    <s v="ŽSR"/>
    <x v="2"/>
    <x v="3"/>
    <n v="37.453000000000003"/>
    <x v="8"/>
    <x v="5"/>
    <n v="100000"/>
    <s v="-"/>
    <s v="áno"/>
    <s v="nezačatá IA"/>
    <m/>
    <m/>
    <m/>
    <m/>
    <m/>
  </r>
  <r>
    <s v="ZSR016:Príprava bez MPV"/>
    <s v="MD SR"/>
    <n v="0"/>
    <s v="Doprava - železničná infraštruktúra"/>
    <x v="400"/>
    <s v="D130a1"/>
    <x v="400"/>
    <s v="130a"/>
    <s v="1 v 1b; 29 v 2a"/>
    <s v="1b; 2a"/>
    <s v="11,8; 6,7"/>
    <s v="Projekty podľa priorizácie"/>
    <s v="ŽSR"/>
    <x v="2"/>
    <x v="3"/>
    <n v="13.987"/>
    <x v="0"/>
    <x v="5"/>
    <n v="100000"/>
    <s v="-"/>
    <s v="áno"/>
    <s v="nezačatá IA"/>
    <m/>
    <m/>
    <m/>
    <s v="po 2029"/>
    <m/>
  </r>
  <r>
    <s v="ZSR016:Príprava bez MPV"/>
    <s v="MD SR"/>
    <n v="0"/>
    <s v="Doprava - železničná infraštruktúra"/>
    <x v="400"/>
    <s v="D130a1"/>
    <x v="400"/>
    <s v="130a"/>
    <s v="1 v 1b; 29 v 2a"/>
    <s v="1b; 2a"/>
    <s v="11,8; 6,7"/>
    <s v="Projekty podľa priorizácie"/>
    <s v="ŽSR"/>
    <x v="2"/>
    <x v="3"/>
    <n v="13.987"/>
    <x v="8"/>
    <x v="5"/>
    <n v="100000"/>
    <s v="-"/>
    <s v="áno"/>
    <s v="nezačatá IA"/>
    <m/>
    <m/>
    <m/>
    <s v="po 2029"/>
    <m/>
  </r>
  <r>
    <s v="ZSR016:Príprava bez MPV"/>
    <s v="MD SR"/>
    <n v="0"/>
    <s v="Doprava - železničná infraštruktúra"/>
    <x v="400"/>
    <s v="D130a1"/>
    <x v="400"/>
    <s v="130a"/>
    <s v="1 v 1b; 29 v 2a"/>
    <s v="1b; 2a"/>
    <s v="11,8; 6,7"/>
    <s v="Projekty podľa priorizácie"/>
    <s v="ŽSR"/>
    <x v="2"/>
    <x v="3"/>
    <n v="13.987"/>
    <x v="9"/>
    <x v="5"/>
    <n v="100000"/>
    <s v="-"/>
    <s v="áno"/>
    <s v="nezačatá IA"/>
    <m/>
    <m/>
    <m/>
    <s v="po 2029"/>
    <m/>
  </r>
  <r>
    <s v="ZSR016:Príprava bez MPV"/>
    <s v="MD SR"/>
    <n v="0"/>
    <s v="Doprava - železničná infraštruktúra"/>
    <x v="400"/>
    <s v="D130a1"/>
    <x v="400"/>
    <s v="130a"/>
    <s v="1 v 1b; 29 v 2a"/>
    <s v="1b; 2a"/>
    <s v="11,8; 6,7"/>
    <s v="Projekty podľa priorizácie"/>
    <s v="ŽSR"/>
    <x v="2"/>
    <x v="3"/>
    <n v="13.987"/>
    <x v="0"/>
    <x v="5"/>
    <n v="100000"/>
    <s v="-"/>
    <s v="áno"/>
    <s v="nezačatá IA"/>
    <m/>
    <m/>
    <m/>
    <m/>
    <m/>
  </r>
  <r>
    <s v="ZSR017:Príprava bez MPV"/>
    <s v="MD SR"/>
    <n v="0"/>
    <s v="Doprava - železničná infraštruktúra"/>
    <x v="401"/>
    <s v="D130c1"/>
    <x v="401"/>
    <s v="130c"/>
    <s v="4 v 1b; 29 v 2a"/>
    <s v="1b"/>
    <n v="8.6"/>
    <s v="Projekty podľa priorizácie"/>
    <s v="ŽSR"/>
    <x v="2"/>
    <x v="3"/>
    <n v="32.341000000000001"/>
    <x v="8"/>
    <x v="5"/>
    <n v="100000"/>
    <s v="-"/>
    <s v="áno"/>
    <s v="nezačatá IA"/>
    <m/>
    <m/>
    <m/>
    <s v="po 2029"/>
    <m/>
  </r>
  <r>
    <s v="ZSR017:Príprava bez MPV"/>
    <s v="MD SR"/>
    <n v="0"/>
    <s v="Doprava - železničná infraštruktúra"/>
    <x v="401"/>
    <s v="D130c1"/>
    <x v="401"/>
    <s v="130c"/>
    <s v="4 v 1b; 29 v 2a"/>
    <s v="1b"/>
    <n v="8.6"/>
    <s v="Projekty podľa priorizácie"/>
    <s v="ŽSR"/>
    <x v="2"/>
    <x v="3"/>
    <n v="32.341000000000001"/>
    <x v="9"/>
    <x v="5"/>
    <n v="100000"/>
    <s v="-"/>
    <s v="áno"/>
    <s v="nezačatá IA"/>
    <m/>
    <m/>
    <m/>
    <s v="po 2029"/>
    <m/>
  </r>
  <r>
    <s v="ZSR017:Príprava bez MPV"/>
    <s v="MD SR"/>
    <n v="0"/>
    <s v="Doprava - železničná infraštruktúra"/>
    <x v="401"/>
    <s v="D130c1"/>
    <x v="401"/>
    <s v="130c"/>
    <s v="4 v 1b; 29 v 2a"/>
    <s v="1b"/>
    <n v="8.6"/>
    <s v="Projekty podľa priorizácie"/>
    <s v="ŽSR"/>
    <x v="2"/>
    <x v="3"/>
    <n v="32.341000000000001"/>
    <x v="0"/>
    <x v="5"/>
    <n v="100000"/>
    <s v="-"/>
    <s v="áno"/>
    <s v="nezačatá IA"/>
    <m/>
    <m/>
    <m/>
    <m/>
    <m/>
  </r>
  <r>
    <s v="ZSR017:Príprava bez MPV"/>
    <s v="MD SR"/>
    <n v="0"/>
    <s v="Doprava - železničná infraštruktúra"/>
    <x v="401"/>
    <s v="D130c1"/>
    <x v="401"/>
    <s v="130c"/>
    <s v="4 v 1b; 29 v 2a"/>
    <s v="1b"/>
    <n v="8.6"/>
    <s v="Projekty podľa priorizácie"/>
    <s v="ŽSR"/>
    <x v="2"/>
    <x v="3"/>
    <n v="32.341000000000001"/>
    <x v="8"/>
    <x v="5"/>
    <n v="100000"/>
    <s v="-"/>
    <s v="áno"/>
    <s v="nezačatá IA"/>
    <m/>
    <m/>
    <m/>
    <m/>
    <m/>
  </r>
  <r>
    <s v="ZSR018:Príprava bez MPV"/>
    <s v="MD SR"/>
    <n v="0"/>
    <s v="Doprava - železničná infraštruktúra"/>
    <x v="402"/>
    <s v="D180i1; T180iM"/>
    <x v="402"/>
    <s v="180i"/>
    <s v="11 v 1b; 1 v 3a; 2 v 3b"/>
    <s v="1b; 3a; 3b"/>
    <s v="5,7 (1b); 2,1 (3b)"/>
    <s v="Projekty podľa priorizácie"/>
    <s v="ŽSR"/>
    <x v="2"/>
    <x v="3"/>
    <n v="14.058999999999999"/>
    <x v="0"/>
    <x v="5"/>
    <n v="100000"/>
    <s v="-"/>
    <s v="áno"/>
    <s v="nezačatá IA"/>
    <m/>
    <m/>
    <m/>
    <s v="po 2029"/>
    <m/>
  </r>
  <r>
    <s v="ZSR018:Príprava bez MPV"/>
    <s v="MD SR"/>
    <n v="0"/>
    <s v="Doprava - železničná infraštruktúra"/>
    <x v="402"/>
    <s v="D180i1; T180iM"/>
    <x v="402"/>
    <s v="180i"/>
    <s v="11 v 1b; 1 v 3a; 2 v 3b"/>
    <s v="1b; 3a; 3b"/>
    <s v="5,7 (1b); 2,1 (3b)"/>
    <s v="Projekty podľa priorizácie"/>
    <s v="ŽSR"/>
    <x v="2"/>
    <x v="3"/>
    <n v="14.058999999999999"/>
    <x v="8"/>
    <x v="5"/>
    <n v="100000"/>
    <s v="-"/>
    <s v="áno"/>
    <s v="nezačatá IA"/>
    <m/>
    <m/>
    <m/>
    <s v="po 2029"/>
    <m/>
  </r>
  <r>
    <s v="ZSR018:Príprava bez MPV"/>
    <s v="MD SR"/>
    <n v="0"/>
    <s v="Doprava - železničná infraštruktúra"/>
    <x v="402"/>
    <s v="D180i1; T180iM"/>
    <x v="402"/>
    <s v="180i"/>
    <s v="11 v 1b; 1 v 3a; 2 v 3b"/>
    <s v="1b; 3a; 3b"/>
    <s v="5,7 (1b); 2,1 (3b)"/>
    <s v="Projekty podľa priorizácie"/>
    <s v="ŽSR"/>
    <x v="2"/>
    <x v="3"/>
    <n v="14.058999999999999"/>
    <x v="0"/>
    <x v="5"/>
    <n v="100000"/>
    <s v="-"/>
    <s v="áno"/>
    <s v="nezačatá IA"/>
    <m/>
    <m/>
    <m/>
    <m/>
    <m/>
  </r>
  <r>
    <s v="ZSR018:Príprava bez MPV"/>
    <s v="MD SR"/>
    <n v="0"/>
    <s v="Doprava - železničná infraštruktúra"/>
    <x v="402"/>
    <s v="D180i1; T180iM"/>
    <x v="402"/>
    <s v="180i"/>
    <s v="11 v 1b; 1 v 3a; 2 v 3b"/>
    <s v="1b; 3a; 3b"/>
    <s v="5,7 (1b); 2,1 (3b)"/>
    <s v="Projekty podľa priorizácie"/>
    <s v="ŽSR"/>
    <x v="2"/>
    <x v="3"/>
    <n v="14.058999999999999"/>
    <x v="8"/>
    <x v="5"/>
    <n v="100000"/>
    <s v="-"/>
    <s v="áno"/>
    <s v="nezačatá IA"/>
    <m/>
    <m/>
    <m/>
    <m/>
    <m/>
  </r>
  <r>
    <s v="ZSR019:Príprava bez MPV"/>
    <s v="MD SR"/>
    <n v="0"/>
    <s v="Doprava - železničná infraštruktúra"/>
    <x v="403"/>
    <s v="D190a_;T190aE;T190aM"/>
    <x v="403"/>
    <s v="190a"/>
    <s v="1 v 3b"/>
    <s v="1b;2b;3a;3b"/>
    <s v="4,3 v 3b"/>
    <s v="Projekty podľa priorizácie"/>
    <s v="ŽSR"/>
    <x v="2"/>
    <x v="3"/>
    <n v="36.374000000000002"/>
    <x v="8"/>
    <x v="5"/>
    <n v="100000"/>
    <s v="-"/>
    <s v="áno"/>
    <s v="nezačatá IA"/>
    <m/>
    <m/>
    <m/>
    <s v="po 2029"/>
    <m/>
  </r>
  <r>
    <s v="ZSR019:Príprava bez MPV"/>
    <s v="MD SR"/>
    <n v="0"/>
    <s v="Doprava - železničná infraštruktúra"/>
    <x v="403"/>
    <s v="D190a_;T190aE;T190aM"/>
    <x v="403"/>
    <s v="190a"/>
    <s v="1 v 3b"/>
    <s v="1b;2b;3a;3b"/>
    <s v="4,3 v 3b"/>
    <s v="Projekty podľa priorizácie"/>
    <s v="ŽSR"/>
    <x v="2"/>
    <x v="3"/>
    <n v="36.374000000000002"/>
    <x v="9"/>
    <x v="5"/>
    <n v="100000"/>
    <s v="-"/>
    <s v="áno"/>
    <s v="nezačatá IA"/>
    <m/>
    <m/>
    <m/>
    <s v="po 2029"/>
    <m/>
  </r>
  <r>
    <s v="ZSR019:Príprava bez MPV"/>
    <s v="MD SR"/>
    <n v="0"/>
    <s v="Doprava - železničná infraštruktúra"/>
    <x v="403"/>
    <s v="D190a_;T190aE;T190aM"/>
    <x v="403"/>
    <s v="190a"/>
    <s v="1 v 3b"/>
    <s v="1b;2b;3a;3b"/>
    <s v="4,3 v 3b"/>
    <s v="Projekty podľa priorizácie"/>
    <s v="ŽSR"/>
    <x v="2"/>
    <x v="3"/>
    <n v="36.374000000000002"/>
    <x v="0"/>
    <x v="5"/>
    <n v="100000"/>
    <s v="-"/>
    <s v="áno"/>
    <s v="nezačatá IA"/>
    <m/>
    <m/>
    <m/>
    <m/>
    <m/>
  </r>
  <r>
    <s v="ZSR019:Príprava bez MPV"/>
    <s v="MD SR"/>
    <n v="0"/>
    <s v="Doprava - železničná infraštruktúra"/>
    <x v="403"/>
    <s v="D190a_;T190aE;T190aM"/>
    <x v="403"/>
    <s v="190a"/>
    <s v="1 v 3b"/>
    <s v="1b;2b;3a;3b"/>
    <s v="4,3 v 3b"/>
    <s v="Projekty podľa priorizácie"/>
    <s v="ŽSR"/>
    <x v="2"/>
    <x v="3"/>
    <n v="36.374000000000002"/>
    <x v="8"/>
    <x v="5"/>
    <n v="100000"/>
    <s v="-"/>
    <s v="áno"/>
    <s v="nezačatá IA"/>
    <m/>
    <m/>
    <m/>
    <m/>
    <m/>
  </r>
  <r>
    <s v="ZSR021:Príprava bez MPV"/>
    <s v="MD SR"/>
    <n v="0"/>
    <s v="Doprava - železničná infraštruktúra"/>
    <x v="404"/>
    <s v="D131b_, B131b;  E131b1"/>
    <x v="404"/>
    <s v="131b"/>
    <s v="12 v 1b; 9 v 2a; 5 v 4a"/>
    <s v="1b"/>
    <s v="5,2; 2,7; 1,5"/>
    <s v="Projekty podľa priorizácie"/>
    <s v="ŽSR"/>
    <x v="2"/>
    <x v="3"/>
    <n v="20.129000000000001"/>
    <x v="0"/>
    <x v="5"/>
    <n v="110000"/>
    <s v="-"/>
    <s v="áno"/>
    <s v="Štúdia realizovateľnosti (ŠtRe)"/>
    <m/>
    <m/>
    <m/>
    <s v="po 2029"/>
    <m/>
  </r>
  <r>
    <s v="ZSR021:Príprava bez MPV"/>
    <s v="MD SR"/>
    <n v="0"/>
    <s v="Doprava - železničná infraštruktúra"/>
    <x v="404"/>
    <s v="D131b_, B131b;  E131b1"/>
    <x v="404"/>
    <s v="131b"/>
    <s v="12 v 1b; 9 v 2a; 5 v 4a"/>
    <s v="1b"/>
    <s v="5,2; 2,7; 1,5"/>
    <s v="Projekty podľa priorizácie"/>
    <s v="ŽSR"/>
    <x v="2"/>
    <x v="3"/>
    <n v="20.129000000000001"/>
    <x v="8"/>
    <x v="5"/>
    <n v="100000"/>
    <s v="-"/>
    <s v="áno"/>
    <s v="Štúdia realizovateľnosti (ŠtRe)"/>
    <m/>
    <m/>
    <m/>
    <s v="po 2029"/>
    <m/>
  </r>
  <r>
    <s v="ZSR021:Príprava bez MPV"/>
    <s v="MD SR"/>
    <n v="0"/>
    <s v="Doprava - železničná infraštruktúra"/>
    <x v="404"/>
    <s v="D131b_, B131b;  E131b1"/>
    <x v="404"/>
    <s v="131b"/>
    <s v="12 v 1b; 9 v 2a; 5 v 4a"/>
    <s v="1b"/>
    <s v="5,2; 2,7; 1,5"/>
    <s v="Projekty podľa priorizácie"/>
    <s v="ŽSR"/>
    <x v="2"/>
    <x v="3"/>
    <n v="20.129000000000001"/>
    <x v="0"/>
    <x v="5"/>
    <n v="100000"/>
    <s v="-"/>
    <s v="áno"/>
    <s v="Štúdia realizovateľnosti (ŠtRe)"/>
    <m/>
    <m/>
    <m/>
    <m/>
    <m/>
  </r>
  <r>
    <s v="ZSR021:Príprava bez MPV"/>
    <s v="MD SR"/>
    <n v="0"/>
    <s v="Doprava - železničná infraštruktúra"/>
    <x v="404"/>
    <s v="D131b_, B131b;  E131b1"/>
    <x v="404"/>
    <s v="131b"/>
    <s v="12 v 1b; 9 v 2a; 5 v 4a"/>
    <s v="1b"/>
    <s v="5,2; 2,7; 1,5"/>
    <s v="Projekty podľa priorizácie"/>
    <s v="ŽSR"/>
    <x v="2"/>
    <x v="3"/>
    <n v="20.129000000000001"/>
    <x v="8"/>
    <x v="5"/>
    <n v="100000"/>
    <s v="-"/>
    <s v="áno"/>
    <s v="Štúdia realizovateľnosti (ŠtRe)"/>
    <m/>
    <m/>
    <m/>
    <m/>
    <m/>
  </r>
  <r>
    <s v="ZSR022:Príprava bez MPV"/>
    <s v="MD SR"/>
    <n v="0"/>
    <s v="Doprava - železničná infraštruktúra"/>
    <x v="405"/>
    <s v="D188a_;T188aE"/>
    <x v="405"/>
    <s v="188a"/>
    <s v="18 v 1b"/>
    <s v="1b; 2b; 3a"/>
    <n v="4"/>
    <s v="Projekty podľa priorizácie"/>
    <s v="ŽSR"/>
    <x v="2"/>
    <x v="3"/>
    <n v="15.653"/>
    <x v="0"/>
    <x v="5"/>
    <n v="100000"/>
    <s v="-"/>
    <s v="áno"/>
    <s v="nezačatá IA"/>
    <m/>
    <m/>
    <m/>
    <s v="po 2029"/>
    <m/>
  </r>
  <r>
    <s v="ZSR022:Príprava bez MPV"/>
    <s v="MD SR"/>
    <n v="0"/>
    <s v="Doprava - železničná infraštruktúra"/>
    <x v="405"/>
    <s v="D188a_;T188aE"/>
    <x v="405"/>
    <s v="188a"/>
    <s v="18 v 1b"/>
    <s v="1b; 2b; 3a"/>
    <n v="4"/>
    <s v="Projekty podľa priorizácie"/>
    <s v="ŽSR"/>
    <x v="2"/>
    <x v="3"/>
    <n v="15.653"/>
    <x v="8"/>
    <x v="5"/>
    <n v="100000"/>
    <s v="-"/>
    <s v="áno"/>
    <s v="nezačatá IA"/>
    <m/>
    <m/>
    <m/>
    <s v="po 2029"/>
    <m/>
  </r>
  <r>
    <s v="ZSR022:Príprava bez MPV"/>
    <s v="MD SR"/>
    <n v="0"/>
    <s v="Doprava - železničná infraštruktúra"/>
    <x v="405"/>
    <s v="D188a_;T188aE"/>
    <x v="405"/>
    <s v="188a"/>
    <s v="18 v 1b"/>
    <s v="1b; 2b; 3a"/>
    <n v="4"/>
    <s v="Projekty podľa priorizácie"/>
    <s v="ŽSR"/>
    <x v="2"/>
    <x v="3"/>
    <n v="15.653"/>
    <x v="0"/>
    <x v="5"/>
    <n v="100000"/>
    <s v="-"/>
    <s v="áno"/>
    <s v="nezačatá IA"/>
    <m/>
    <m/>
    <m/>
    <m/>
    <m/>
  </r>
  <r>
    <s v="ZSR022:Príprava bez MPV"/>
    <s v="MD SR"/>
    <n v="0"/>
    <s v="Doprava - železničná infraštruktúra"/>
    <x v="405"/>
    <s v="D188a_;T188aE"/>
    <x v="405"/>
    <s v="188a"/>
    <s v="18 v 1b"/>
    <s v="1b; 2b; 3a"/>
    <n v="4"/>
    <s v="Projekty podľa priorizácie"/>
    <s v="ŽSR"/>
    <x v="2"/>
    <x v="3"/>
    <n v="15.653"/>
    <x v="8"/>
    <x v="5"/>
    <n v="100000"/>
    <s v="-"/>
    <s v="áno"/>
    <s v="nezačatá IA"/>
    <m/>
    <m/>
    <m/>
    <m/>
    <m/>
  </r>
  <r>
    <s v="ZSR024:Príprava bez MPV"/>
    <s v="MD SR"/>
    <n v="0"/>
    <s v="Doprava - železničná infraštruktúra"/>
    <x v="406"/>
    <s v="D130e1;D130e2;D130e_;T130eE;M130e1"/>
    <x v="406"/>
    <s v="130e"/>
    <s v="17 v 1b; 39 v 2b; 23 v 3a; 13 v 4b"/>
    <s v="1b; 2b; 3a; 4b"/>
    <n v="4"/>
    <s v="Projekty podľa priorizácie"/>
    <s v="ŽSR"/>
    <x v="2"/>
    <x v="3"/>
    <n v="59.933"/>
    <x v="8"/>
    <x v="5"/>
    <n v="100000"/>
    <s v="-"/>
    <s v="áno"/>
    <s v="nezačatá IA"/>
    <m/>
    <m/>
    <m/>
    <s v="po 2029"/>
    <m/>
  </r>
  <r>
    <s v="ZSR024:Príprava bez MPV"/>
    <s v="MD SR"/>
    <n v="0"/>
    <s v="Doprava - železničná infraštruktúra"/>
    <x v="406"/>
    <s v="D130e1;D130e2;D130e_;T130eE;M130e1"/>
    <x v="406"/>
    <s v="130e"/>
    <s v="17 v 1b; 39 v 2b; 23 v 3a; 13 v 4b"/>
    <s v="1b; 2b; 3a; 4b"/>
    <n v="4"/>
    <s v="Projekty podľa priorizácie"/>
    <s v="ŽSR"/>
    <x v="2"/>
    <x v="3"/>
    <n v="59.933"/>
    <x v="9"/>
    <x v="5"/>
    <n v="100000"/>
    <s v="-"/>
    <s v="áno"/>
    <s v="nezačatá IA"/>
    <m/>
    <m/>
    <m/>
    <s v="po 2029"/>
    <m/>
  </r>
  <r>
    <s v="ZSR024:Príprava bez MPV"/>
    <s v="MD SR"/>
    <n v="0"/>
    <s v="Doprava - železničná infraštruktúra"/>
    <x v="406"/>
    <s v="D130e1;D130e2;D130e_;T130eE;M130e1"/>
    <x v="406"/>
    <s v="130e"/>
    <s v="17 v 1b; 39 v 2b; 23 v 3a; 13 v 4b"/>
    <s v="1b; 2b; 3a; 4b"/>
    <n v="4"/>
    <s v="Projekty podľa priorizácie"/>
    <s v="ŽSR"/>
    <x v="2"/>
    <x v="3"/>
    <n v="59.933"/>
    <x v="0"/>
    <x v="5"/>
    <n v="100000"/>
    <s v="-"/>
    <s v="áno"/>
    <s v="nezačatá IA"/>
    <m/>
    <m/>
    <m/>
    <m/>
    <m/>
  </r>
  <r>
    <s v="ZSR024:Príprava bez MPV"/>
    <s v="MD SR"/>
    <n v="0"/>
    <s v="Doprava - železničná infraštruktúra"/>
    <x v="406"/>
    <s v="D130e1;D130e2;D130e_;T130eE;M130e1"/>
    <x v="406"/>
    <s v="130e"/>
    <s v="17 v 1b; 39 v 2b; 23 v 3a; 13 v 4b"/>
    <s v="1b; 2b; 3a; 4b"/>
    <n v="4"/>
    <s v="Projekty podľa priorizácie"/>
    <s v="ŽSR"/>
    <x v="2"/>
    <x v="3"/>
    <n v="59.933"/>
    <x v="8"/>
    <x v="5"/>
    <n v="100000"/>
    <s v="-"/>
    <s v="áno"/>
    <s v="nezačatá IA"/>
    <m/>
    <m/>
    <m/>
    <m/>
    <m/>
  </r>
  <r>
    <s v="ZSR025:Príprava bez MPV"/>
    <s v="MD SR"/>
    <n v="0"/>
    <s v="Doprava - železničná infraštruktúra"/>
    <x v="407"/>
    <s v="D140a_; D140b_; D140c_; D140d_; D141a_;"/>
    <x v="407"/>
    <s v="140a; 140b; 140c; 140d; 141a"/>
    <s v="2, 4, 11, 26 v 2b; 4 a 6 v 2a"/>
    <s v="2a; 2b"/>
    <s v="6,6; 4,4; 2,4; 1,4"/>
    <s v="Projekty podľa priorizácie"/>
    <s v="ŽSR"/>
    <x v="2"/>
    <x v="3"/>
    <n v="68.665999999999997"/>
    <x v="5"/>
    <x v="5"/>
    <n v="200000"/>
    <s v="-"/>
    <s v="áno"/>
    <s v="nezačatá IA"/>
    <m/>
    <m/>
    <n v="2"/>
    <m/>
    <m/>
  </r>
  <r>
    <s v="ZSR026:Príprava bez MPV"/>
    <s v="MD SR"/>
    <n v="0"/>
    <s v="Doprava - železničná infraštruktúra"/>
    <x v="408"/>
    <s v="D150a_"/>
    <x v="408"/>
    <s v="150a"/>
    <s v="54 v 1b"/>
    <s v="1b"/>
    <n v="5.8"/>
    <s v="Projekty podľa priorizácie"/>
    <s v="ŽSR"/>
    <x v="2"/>
    <x v="3"/>
    <n v="6.5519999999999996"/>
    <x v="0"/>
    <x v="5"/>
    <n v="210000"/>
    <s v="-"/>
    <s v="áno"/>
    <s v="nezačatá IA"/>
    <m/>
    <m/>
    <m/>
    <s v="po 2029"/>
    <m/>
  </r>
  <r>
    <s v="ZSR027:Príprava bez MPV"/>
    <s v="MD SR"/>
    <n v="0"/>
    <s v="Doprava - železničná infraštruktúra"/>
    <x v="409"/>
    <s v="D188b"/>
    <x v="409"/>
    <s v="188b"/>
    <s v="16 v 1b"/>
    <s v="1b"/>
    <n v="4.0999999999999996"/>
    <s v="Projekty podľa priorizácie"/>
    <s v="ŽSR"/>
    <x v="2"/>
    <x v="3"/>
    <n v="31.789000000000001"/>
    <x v="8"/>
    <x v="5"/>
    <n v="160000"/>
    <s v="-"/>
    <s v="áno"/>
    <s v="nezačatá IA"/>
    <m/>
    <m/>
    <m/>
    <s v="po 2029"/>
    <m/>
  </r>
  <r>
    <s v="ZSR029:Príprava bez MPV"/>
    <s v="MD SR"/>
    <n v="0"/>
    <s v="Doprava - železničná infraštruktúra"/>
    <x v="410"/>
    <s v="D130b_"/>
    <x v="410"/>
    <s v="130b"/>
    <s v="50 v 1b"/>
    <s v="1b"/>
    <n v="10"/>
    <s v="Projekty podľa priorizácie"/>
    <s v="ŽSR"/>
    <x v="2"/>
    <x v="3"/>
    <n v="23.286999999999999"/>
    <x v="0"/>
    <x v="5"/>
    <n v="150000"/>
    <s v="-"/>
    <s v="áno"/>
    <s v="nezačatá IA"/>
    <m/>
    <m/>
    <m/>
    <s v="po 2029"/>
    <m/>
  </r>
  <r>
    <s v="ZSR029:Príprava bez MPV"/>
    <s v="MD SR"/>
    <n v="0"/>
    <s v="Doprava - železničná infraštruktúra"/>
    <x v="410"/>
    <s v="D130b_"/>
    <x v="410"/>
    <s v="130b"/>
    <s v="50 v 1b"/>
    <s v="1b"/>
    <n v="10"/>
    <s v="Projekty podľa priorizácie"/>
    <s v="ŽSR"/>
    <x v="2"/>
    <x v="3"/>
    <n v="23.286999999999999"/>
    <x v="8"/>
    <x v="5"/>
    <n v="150000"/>
    <s v="-"/>
    <s v="áno"/>
    <s v="nezačatá IA"/>
    <m/>
    <m/>
    <m/>
    <s v="po 2029"/>
    <m/>
  </r>
  <r>
    <s v="ZSR029:Príprava bez MPV"/>
    <s v="MD SR"/>
    <n v="0"/>
    <s v="Doprava - železničná infraštruktúra"/>
    <x v="410"/>
    <s v="D130b_"/>
    <x v="410"/>
    <s v="130b"/>
    <s v="50 v 1b"/>
    <s v="1b"/>
    <n v="10"/>
    <s v="Projekty podľa priorizácie"/>
    <s v="ŽSR"/>
    <x v="2"/>
    <x v="3"/>
    <n v="23.286999999999999"/>
    <x v="0"/>
    <x v="5"/>
    <n v="150000"/>
    <s v="-"/>
    <s v="áno"/>
    <s v="nezačatá IA"/>
    <m/>
    <m/>
    <m/>
    <m/>
    <m/>
  </r>
  <r>
    <s v="ZSR029:Výstavba"/>
    <s v="MD SR"/>
    <n v="0"/>
    <s v="Doprava - železničná infraštruktúra"/>
    <x v="410"/>
    <s v="D130b_"/>
    <x v="410"/>
    <s v="130b"/>
    <s v="50 v 1b"/>
    <s v="1b"/>
    <n v="10"/>
    <s v="Projekty podľa priorizácie"/>
    <s v="ŽSR"/>
    <x v="0"/>
    <x v="3"/>
    <n v="23.286999999999999"/>
    <x v="8"/>
    <x v="5"/>
    <n v="150000"/>
    <s v="-"/>
    <s v="áno"/>
    <s v="nezačatá IA"/>
    <m/>
    <m/>
    <m/>
    <m/>
    <m/>
  </r>
  <r>
    <s v="ZSR030:Príprava bez MPV"/>
    <s v="MD SR"/>
    <n v="0"/>
    <s v="Doprava - železničná infraštruktúra"/>
    <x v="411"/>
    <s v="D180g_"/>
    <x v="411"/>
    <s v="180g"/>
    <s v="53 v 1b"/>
    <s v="1b"/>
    <n v="6.2"/>
    <s v="Projekty podľa priorizácie"/>
    <s v="ŽSR"/>
    <x v="2"/>
    <x v="3"/>
    <n v="39.648000000000003"/>
    <x v="0"/>
    <x v="5"/>
    <n v="120000"/>
    <s v="-"/>
    <s v="áno"/>
    <s v="nezačatá IA"/>
    <m/>
    <m/>
    <m/>
    <s v="po 2029"/>
    <m/>
  </r>
  <r>
    <s v="ZSR030:Príprava bez MPV"/>
    <s v="MD SR"/>
    <n v="0"/>
    <s v="Doprava - železničná infraštruktúra"/>
    <x v="411"/>
    <s v="D180g_"/>
    <x v="411"/>
    <s v="180g"/>
    <s v="53 v 1b"/>
    <s v="1b"/>
    <n v="6.2"/>
    <s v="Projekty podľa priorizácie"/>
    <s v="ŽSR"/>
    <x v="2"/>
    <x v="3"/>
    <n v="39.648000000000003"/>
    <x v="8"/>
    <x v="5"/>
    <n v="120000"/>
    <s v="-"/>
    <s v="áno"/>
    <s v="nezačatá IA"/>
    <m/>
    <m/>
    <m/>
    <s v="po 2029"/>
    <m/>
  </r>
  <r>
    <s v="ZSR030:Príprava bez MPV"/>
    <s v="MD SR"/>
    <n v="0"/>
    <s v="Doprava - železničná infraštruktúra"/>
    <x v="411"/>
    <s v="D180g_"/>
    <x v="411"/>
    <s v="180g"/>
    <s v="53 v 1b"/>
    <s v="1b"/>
    <n v="6.2"/>
    <s v="Projekty podľa priorizácie"/>
    <s v="ŽSR"/>
    <x v="2"/>
    <x v="3"/>
    <n v="39.648000000000003"/>
    <x v="9"/>
    <x v="5"/>
    <n v="120000"/>
    <s v="-"/>
    <s v="áno"/>
    <s v="nezačatá IA"/>
    <m/>
    <m/>
    <m/>
    <s v="po 2029"/>
    <m/>
  </r>
  <r>
    <s v="ZSR030:Príprava bez MPV"/>
    <s v="MD SR"/>
    <n v="0"/>
    <s v="Doprava - železničná infraštruktúra"/>
    <x v="411"/>
    <s v="D180g_"/>
    <x v="411"/>
    <s v="180g"/>
    <s v="53 v 1b"/>
    <s v="1b"/>
    <n v="6.2"/>
    <s v="Projekty podľa priorizácie"/>
    <s v="ŽSR"/>
    <x v="2"/>
    <x v="3"/>
    <n v="39.648000000000003"/>
    <x v="0"/>
    <x v="5"/>
    <n v="120000"/>
    <s v="-"/>
    <s v="áno"/>
    <s v="nezačatá IA"/>
    <m/>
    <m/>
    <m/>
    <m/>
    <m/>
  </r>
  <r>
    <s v="ZSR030:Príprava bez MPV"/>
    <s v="MD SR"/>
    <n v="0"/>
    <s v="Doprava - železničná infraštruktúra"/>
    <x v="411"/>
    <s v="D180g_"/>
    <x v="411"/>
    <s v="180g"/>
    <s v="53 v 1b"/>
    <s v="1b"/>
    <n v="6.2"/>
    <s v="Projekty podľa priorizácie"/>
    <s v="ŽSR"/>
    <x v="2"/>
    <x v="3"/>
    <n v="39.648000000000003"/>
    <x v="8"/>
    <x v="5"/>
    <n v="120000"/>
    <s v="-"/>
    <s v="áno"/>
    <s v="nezačatá IA"/>
    <m/>
    <m/>
    <m/>
    <m/>
    <m/>
  </r>
  <r>
    <s v="ZSR031:Príprava bez MPV"/>
    <s v="MD SR"/>
    <n v="0"/>
    <s v="Doprava - železničná infraštruktúra"/>
    <x v="412"/>
    <s v="D150b_"/>
    <x v="412"/>
    <s v="150b"/>
    <s v="56 v 1b"/>
    <s v="1b"/>
    <n v="4.7"/>
    <s v="Projekty podľa priorizácie"/>
    <s v="ŽSR"/>
    <x v="2"/>
    <x v="3"/>
    <n v="40.509"/>
    <x v="0"/>
    <x v="5"/>
    <n v="200000"/>
    <s v="-"/>
    <s v="áno"/>
    <s v="nezačatá IA"/>
    <m/>
    <m/>
    <m/>
    <s v="po 2029"/>
    <m/>
  </r>
  <r>
    <s v="ZSR031:Príprava bez MPV"/>
    <s v="MD SR"/>
    <n v="0"/>
    <s v="Doprava - železničná infraštruktúra"/>
    <x v="412"/>
    <s v="D150b_"/>
    <x v="412"/>
    <s v="150b"/>
    <s v="56 v 1b"/>
    <s v="1b"/>
    <n v="4.7"/>
    <s v="Projekty podľa priorizácie"/>
    <s v="ŽSR"/>
    <x v="2"/>
    <x v="3"/>
    <n v="40.509"/>
    <x v="8"/>
    <x v="5"/>
    <n v="200000"/>
    <s v="-"/>
    <s v="áno"/>
    <s v="nezačatá IA"/>
    <m/>
    <m/>
    <m/>
    <s v="po 2029"/>
    <m/>
  </r>
  <r>
    <s v="ZSR031:Príprava bez MPV"/>
    <s v="MD SR"/>
    <n v="0"/>
    <s v="Doprava - železničná infraštruktúra"/>
    <x v="412"/>
    <s v="D150b_"/>
    <x v="412"/>
    <s v="150b"/>
    <s v="56 v 1b"/>
    <s v="1b"/>
    <n v="4.7"/>
    <s v="Projekty podľa priorizácie"/>
    <s v="ŽSR"/>
    <x v="2"/>
    <x v="3"/>
    <n v="40.509"/>
    <x v="9"/>
    <x v="5"/>
    <n v="200000"/>
    <s v="-"/>
    <s v="áno"/>
    <s v="nezačatá IA"/>
    <m/>
    <m/>
    <m/>
    <s v="po 2029"/>
    <m/>
  </r>
  <r>
    <s v="ZSR031:Príprava bez MPV"/>
    <s v="MD SR"/>
    <n v="0"/>
    <s v="Doprava - železničná infraštruktúra"/>
    <x v="412"/>
    <s v="D150b_"/>
    <x v="412"/>
    <s v="150b"/>
    <s v="56 v 1b"/>
    <s v="1b"/>
    <n v="4.7"/>
    <s v="Projekty podľa priorizácie"/>
    <s v="ŽSR"/>
    <x v="2"/>
    <x v="3"/>
    <n v="40.509"/>
    <x v="0"/>
    <x v="5"/>
    <n v="200000"/>
    <s v="-"/>
    <s v="áno"/>
    <s v="nezačatá IA"/>
    <m/>
    <m/>
    <m/>
    <m/>
    <m/>
  </r>
  <r>
    <s v="ZSR034:Príprava bez MPV"/>
    <s v="MD SR"/>
    <n v="0"/>
    <s v="Doprava - železničná infraštruktúra"/>
    <x v="413"/>
    <s v="D180b_"/>
    <x v="413"/>
    <s v="180b"/>
    <s v="52 v 1b"/>
    <s v="1b"/>
    <n v="6.9"/>
    <s v="Projekty podľa priorizácie"/>
    <s v="ŽSR"/>
    <x v="2"/>
    <x v="3"/>
    <n v="62.713000000000001"/>
    <x v="0"/>
    <x v="5"/>
    <n v="110000"/>
    <s v="-"/>
    <s v="áno"/>
    <s v="Štúdia realizovateľnosti (ŠtRe)"/>
    <m/>
    <m/>
    <m/>
    <s v="po 2029"/>
    <m/>
  </r>
  <r>
    <s v="ZSR034:Príprava bez MPV"/>
    <s v="MD SR"/>
    <n v="0"/>
    <s v="Doprava - železničná infraštruktúra"/>
    <x v="413"/>
    <s v="D180b_"/>
    <x v="413"/>
    <s v="180b"/>
    <s v="52 v 1b"/>
    <s v="1b"/>
    <n v="6.9"/>
    <s v="Projekty podľa priorizácie"/>
    <s v="ŽSR"/>
    <x v="2"/>
    <x v="3"/>
    <n v="62.713000000000001"/>
    <x v="8"/>
    <x v="5"/>
    <n v="100000"/>
    <s v="-"/>
    <s v="áno"/>
    <s v="Štúdia realizovateľnosti (ŠtRe)"/>
    <m/>
    <m/>
    <m/>
    <s v="po 2029"/>
    <m/>
  </r>
  <r>
    <s v="ZSR034:Príprava bez MPV"/>
    <s v="MD SR"/>
    <n v="0"/>
    <s v="Doprava - železničná infraštruktúra"/>
    <x v="413"/>
    <s v="D180b_"/>
    <x v="413"/>
    <s v="180b"/>
    <s v="52 v 1b"/>
    <s v="1b"/>
    <n v="6.9"/>
    <s v="Projekty podľa priorizácie"/>
    <s v="ŽSR"/>
    <x v="2"/>
    <x v="3"/>
    <n v="62.713000000000001"/>
    <x v="0"/>
    <x v="5"/>
    <n v="100000"/>
    <s v="-"/>
    <s v="áno"/>
    <s v="Štúdia realizovateľnosti (ŠtRe)"/>
    <m/>
    <m/>
    <m/>
    <m/>
    <m/>
  </r>
  <r>
    <s v="ZSR034:Príprava bez MPV"/>
    <s v="MD SR"/>
    <n v="0"/>
    <s v="Doprava - železničná infraštruktúra"/>
    <x v="413"/>
    <s v="D180b_"/>
    <x v="413"/>
    <s v="180b"/>
    <s v="52 v 1b"/>
    <s v="1b"/>
    <n v="6.9"/>
    <s v="Projekty podľa priorizácie"/>
    <s v="ŽSR"/>
    <x v="2"/>
    <x v="3"/>
    <n v="62.713000000000001"/>
    <x v="8"/>
    <x v="5"/>
    <n v="100000"/>
    <s v="-"/>
    <s v="áno"/>
    <s v="Štúdia realizovateľnosti (ŠtRe)"/>
    <m/>
    <m/>
    <m/>
    <m/>
    <m/>
  </r>
  <r>
    <s v="ZSR035:Príprava bez MPV"/>
    <s v="MD SR"/>
    <n v="0"/>
    <s v="Doprava - železničná infraštruktúra"/>
    <x v="414"/>
    <s v="časť 180b"/>
    <x v="414"/>
    <s v="180b"/>
    <s v="-"/>
    <s v="1b"/>
    <s v="6,9 pre 180b"/>
    <s v="Projekty podľa priorizácie"/>
    <s v="ŽSR"/>
    <x v="2"/>
    <x v="3"/>
    <s v="Stavba do 3 km"/>
    <x v="7"/>
    <x v="0"/>
    <n v="10000"/>
    <s v="-"/>
    <s v="áno"/>
    <s v="nezačatá IA"/>
    <m/>
    <m/>
    <m/>
    <n v="2028"/>
    <m/>
  </r>
  <r>
    <s v="ZSR035:Výstavba"/>
    <s v="MD SR"/>
    <n v="0"/>
    <s v="Doprava - železničná infraštruktúra"/>
    <x v="414"/>
    <s v="časť 180b"/>
    <x v="414"/>
    <s v="180b"/>
    <s v="-"/>
    <s v="1b"/>
    <s v="6,9 pre 180b"/>
    <s v="Projekty podľa priorizácie"/>
    <s v="ŽSR"/>
    <x v="0"/>
    <x v="2"/>
    <s v="Stavba do 3 km"/>
    <x v="0"/>
    <x v="0"/>
    <n v="1990000"/>
    <s v="-"/>
    <s v="áno"/>
    <s v="nezačatá IA"/>
    <m/>
    <m/>
    <m/>
    <n v="2029"/>
    <m/>
  </r>
  <r>
    <s v="ZSR036:Výstavba"/>
    <s v="MD SR"/>
    <n v="0"/>
    <s v="Doprava - železničná infraštruktúra"/>
    <x v="415"/>
    <n v="0"/>
    <x v="415"/>
    <s v="-"/>
    <s v="-"/>
    <s v="-"/>
    <n v="0"/>
    <s v="Veľké projekty"/>
    <s v="ŽSR"/>
    <x v="2"/>
    <x v="3"/>
    <n v="0"/>
    <x v="4"/>
    <x v="16"/>
    <n v="5000"/>
    <s v="-"/>
    <s v="áno"/>
    <s v="Štúdia realizovateľnosti (ŠtRe)"/>
    <m/>
    <m/>
    <m/>
    <s v="poníženie z KT 2025"/>
    <s v="ŠR"/>
  </r>
  <r>
    <s v="ZSR036:Výstavba"/>
    <s v="MD SR"/>
    <n v="0"/>
    <s v="Doprava - železničná infraštruktúra"/>
    <x v="415"/>
    <n v="0"/>
    <x v="415"/>
    <s v="-"/>
    <s v="-"/>
    <s v="-"/>
    <n v="0"/>
    <s v="Veľké projekty"/>
    <s v="ŽSR"/>
    <x v="0"/>
    <x v="3"/>
    <n v="0"/>
    <x v="5"/>
    <x v="14"/>
    <n v="1500000"/>
    <s v="-"/>
    <s v="áno"/>
    <s v="Štúdia realizovateľnosti (ŠtRe)"/>
    <m/>
    <m/>
    <m/>
    <s v="PSK - 53 mil. EUR 26 - 29, premenovať"/>
    <m/>
  </r>
  <r>
    <m/>
    <m/>
    <m/>
    <m/>
    <x v="415"/>
    <m/>
    <x v="415"/>
    <m/>
    <m/>
    <m/>
    <m/>
    <m/>
    <s v="ŽSR"/>
    <x v="0"/>
    <x v="1"/>
    <m/>
    <x v="5"/>
    <x v="13"/>
    <n v="8500000"/>
    <m/>
    <m/>
    <s v="Štúdia realizovateľnosti (ŠtRe)"/>
    <m/>
    <m/>
    <m/>
    <s v="určite nebude"/>
    <m/>
  </r>
  <r>
    <s v="ZSR036:Výstavba"/>
    <s v="MD SR"/>
    <n v="0"/>
    <s v="Doprava - železničná infraštruktúra"/>
    <x v="415"/>
    <n v="0"/>
    <x v="415"/>
    <s v="-"/>
    <s v="-"/>
    <s v="-"/>
    <n v="0"/>
    <s v="Veľké projekty"/>
    <s v="ŽSR"/>
    <x v="0"/>
    <x v="3"/>
    <n v="0"/>
    <x v="6"/>
    <x v="14"/>
    <n v="2647058.823529412"/>
    <s v="-"/>
    <s v="áno"/>
    <s v="Štúdia realizovateľnosti (ŠtRe)"/>
    <m/>
    <m/>
    <m/>
    <s v="PSK"/>
    <m/>
  </r>
  <r>
    <s v="ZSR036:Výstavba"/>
    <s v="MD SR"/>
    <n v="0"/>
    <s v="Doprava - železničná infraštruktúra"/>
    <x v="415"/>
    <n v="0"/>
    <x v="415"/>
    <s v="-"/>
    <s v="-"/>
    <s v="-"/>
    <n v="0"/>
    <s v="Veľké projekty"/>
    <s v="ŽSR"/>
    <x v="0"/>
    <x v="3"/>
    <n v="0"/>
    <x v="6"/>
    <x v="13"/>
    <n v="15000000"/>
    <s v="-"/>
    <s v="áno"/>
    <s v="Štúdia realizovateľnosti (ŠtRe)"/>
    <m/>
    <m/>
    <m/>
    <s v="PSK"/>
    <m/>
  </r>
  <r>
    <m/>
    <m/>
    <m/>
    <m/>
    <x v="415"/>
    <m/>
    <x v="415"/>
    <m/>
    <m/>
    <m/>
    <m/>
    <m/>
    <s v="ŽSR"/>
    <x v="0"/>
    <x v="1"/>
    <m/>
    <x v="7"/>
    <x v="14"/>
    <n v="2647058.823529412"/>
    <m/>
    <m/>
    <s v="Štúdia realizovateľnosti (ŠtRe)"/>
    <m/>
    <m/>
    <m/>
    <n v="7705882.3529411741"/>
    <m/>
  </r>
  <r>
    <m/>
    <m/>
    <m/>
    <m/>
    <x v="415"/>
    <m/>
    <x v="415"/>
    <m/>
    <m/>
    <m/>
    <m/>
    <m/>
    <s v="ŽSR"/>
    <x v="0"/>
    <x v="1"/>
    <m/>
    <x v="7"/>
    <x v="13"/>
    <n v="15000000"/>
    <m/>
    <m/>
    <s v="Štúdia realizovateľnosti (ŠtRe)"/>
    <m/>
    <m/>
    <m/>
    <m/>
    <m/>
  </r>
  <r>
    <m/>
    <m/>
    <m/>
    <m/>
    <x v="415"/>
    <m/>
    <x v="415"/>
    <m/>
    <m/>
    <m/>
    <m/>
    <m/>
    <s v="ŽSR"/>
    <x v="0"/>
    <x v="1"/>
    <m/>
    <x v="0"/>
    <x v="14"/>
    <n v="1155882.3"/>
    <m/>
    <m/>
    <s v="Štúdia realizovateľnosti (ŠtRe)"/>
    <m/>
    <m/>
    <m/>
    <m/>
    <m/>
  </r>
  <r>
    <s v="ZSR036:Výstavba"/>
    <s v="MD SR"/>
    <n v="0"/>
    <s v="Doprava - železničná infraštruktúra"/>
    <x v="415"/>
    <n v="0"/>
    <x v="415"/>
    <s v="-"/>
    <s v="-"/>
    <s v="-"/>
    <n v="0"/>
    <s v="Veľké projekty"/>
    <s v="ŽSR"/>
    <x v="0"/>
    <x v="3"/>
    <n v="0"/>
    <x v="0"/>
    <x v="13"/>
    <n v="6549999.7000000002"/>
    <s v="-"/>
    <s v="áno"/>
    <s v="Štúdia realizovateľnosti (ŠtRe)"/>
    <m/>
    <m/>
    <m/>
    <s v="PSK"/>
    <m/>
  </r>
  <r>
    <s v="ZSR038:Výstavba"/>
    <s v="MD SR"/>
    <n v="0"/>
    <s v="Doprava - železničná infraštruktúra"/>
    <x v="416"/>
    <n v="0"/>
    <x v="416"/>
    <s v="-"/>
    <s v="-"/>
    <s v="-"/>
    <n v="0"/>
    <s v="Veľké projekty"/>
    <s v="ŽSR"/>
    <x v="0"/>
    <x v="3"/>
    <n v="0"/>
    <x v="4"/>
    <x v="22"/>
    <n v="3022013.33"/>
    <s v="-"/>
    <s v="áno"/>
    <s v="zazmluvnené"/>
    <m/>
    <m/>
    <m/>
    <m/>
    <m/>
  </r>
  <r>
    <s v="ZSR038:Výstavba"/>
    <s v="MD SR"/>
    <n v="0"/>
    <s v="Doprava - železničná infraštruktúra"/>
    <x v="416"/>
    <n v="0"/>
    <x v="416"/>
    <s v="-"/>
    <s v="-"/>
    <s v="-"/>
    <n v="0"/>
    <s v="Veľké projekty"/>
    <s v="ŽSR"/>
    <x v="0"/>
    <x v="3"/>
    <n v="0"/>
    <x v="5"/>
    <x v="22"/>
    <n v="40149605.670000002"/>
    <s v="-"/>
    <s v="áno"/>
    <s v="zazmluvnené"/>
    <m/>
    <m/>
    <m/>
    <m/>
    <m/>
  </r>
  <r>
    <s v="ZSR040:Výstavba"/>
    <s v="MD SR"/>
    <n v="0"/>
    <s v="Doprava - železničná infraštruktúra"/>
    <x v="417"/>
    <n v="0"/>
    <x v="417"/>
    <s v="-"/>
    <s v="-"/>
    <s v="-"/>
    <s v="n/a"/>
    <s v="Malé projekty"/>
    <s v="ŽSR"/>
    <x v="0"/>
    <x v="0"/>
    <n v="0"/>
    <x v="0"/>
    <x v="0"/>
    <n v="708330"/>
    <s v="-"/>
    <s v="nie"/>
    <s v="nezačatá IA"/>
    <m/>
    <m/>
    <m/>
    <m/>
    <m/>
  </r>
  <r>
    <s v="ZSR040:Výstavba"/>
    <s v="MD SR"/>
    <n v="0"/>
    <s v="Doprava - železničná infraštruktúra"/>
    <x v="417"/>
    <n v="0"/>
    <x v="417"/>
    <s v="-"/>
    <s v="-"/>
    <s v="-"/>
    <s v="n/a"/>
    <s v="Malé projekty"/>
    <s v="ŽSR"/>
    <x v="0"/>
    <x v="0"/>
    <n v="0"/>
    <x v="5"/>
    <x v="0"/>
    <n v="708330"/>
    <s v="-"/>
    <s v="nie"/>
    <s v="nezačatá IA"/>
    <m/>
    <m/>
    <m/>
    <m/>
    <m/>
  </r>
  <r>
    <s v="ZSR040:Výstavba"/>
    <s v="MD SR"/>
    <n v="0"/>
    <s v="Doprava - železničná infraštruktúra"/>
    <x v="417"/>
    <n v="0"/>
    <x v="417"/>
    <s v="-"/>
    <s v="-"/>
    <s v="-"/>
    <s v="n/a"/>
    <s v="Malé projekty"/>
    <s v="ŽSR"/>
    <x v="0"/>
    <x v="0"/>
    <n v="0"/>
    <x v="6"/>
    <x v="0"/>
    <n v="708330"/>
    <s v="-"/>
    <s v="nie"/>
    <s v="nezačatá IA"/>
    <m/>
    <m/>
    <m/>
    <m/>
    <m/>
  </r>
  <r>
    <s v="ZSR040:Výstavba"/>
    <s v="MD SR"/>
    <n v="0"/>
    <s v="Doprava - železničná infraštruktúra"/>
    <x v="417"/>
    <n v="0"/>
    <x v="417"/>
    <s v="-"/>
    <s v="-"/>
    <s v="-"/>
    <s v="n/a"/>
    <s v="Malé projekty"/>
    <s v="ŽSR"/>
    <x v="0"/>
    <x v="0"/>
    <n v="0"/>
    <x v="7"/>
    <x v="0"/>
    <n v="708330"/>
    <s v="-"/>
    <s v="nie"/>
    <s v="nezačatá IA"/>
    <m/>
    <m/>
    <m/>
    <m/>
    <m/>
  </r>
  <r>
    <s v="ZSR040:Výstavba"/>
    <s v="MD SR"/>
    <n v="0"/>
    <s v="Doprava - železničná infraštruktúra"/>
    <x v="417"/>
    <n v="0"/>
    <x v="417"/>
    <s v="-"/>
    <s v="-"/>
    <s v="-"/>
    <s v="n/a"/>
    <s v="Malé projekty"/>
    <s v="ŽSR"/>
    <x v="0"/>
    <x v="0"/>
    <n v="0"/>
    <x v="0"/>
    <x v="0"/>
    <n v="708330"/>
    <s v="-"/>
    <s v="nie"/>
    <s v="nezačatá IA"/>
    <m/>
    <m/>
    <m/>
    <m/>
    <m/>
  </r>
  <r>
    <s v="ZSR040:Výstavba"/>
    <s v="MD SR"/>
    <n v="0"/>
    <s v="Doprava - železničná infraštruktúra"/>
    <x v="417"/>
    <n v="0"/>
    <x v="417"/>
    <s v="-"/>
    <s v="-"/>
    <s v="-"/>
    <s v="n/a"/>
    <s v="Malé projekty"/>
    <s v="ŽSR"/>
    <x v="0"/>
    <x v="0"/>
    <n v="0"/>
    <x v="8"/>
    <x v="0"/>
    <n v="708350"/>
    <s v="-"/>
    <s v="nie"/>
    <s v="nezačatá IA"/>
    <m/>
    <m/>
    <m/>
    <m/>
    <m/>
  </r>
  <r>
    <s v="ZSR041:Výstavba"/>
    <s v="MD SR"/>
    <n v="0"/>
    <s v="Doprava - železničná infraštruktúra"/>
    <x v="418"/>
    <n v="0"/>
    <x v="418"/>
    <s v="-"/>
    <s v="-"/>
    <s v="-"/>
    <n v="0"/>
    <s v="Projekty podľa priorizácie"/>
    <s v="ŽSR"/>
    <x v="0"/>
    <x v="2"/>
    <n v="0"/>
    <x v="6"/>
    <x v="24"/>
    <n v="225000"/>
    <s v="OPSK cieľ 2"/>
    <s v="áno"/>
    <s v="Príprava podkladov VO na zhotoviteľa stavby"/>
    <m/>
    <m/>
    <m/>
    <m/>
    <m/>
  </r>
  <r>
    <s v="ZSR041:Výstavba"/>
    <s v="MD SR"/>
    <n v="0"/>
    <s v="Doprava - železničná infraštruktúra"/>
    <x v="418"/>
    <n v="0"/>
    <x v="418"/>
    <s v="-"/>
    <s v="-"/>
    <s v="-"/>
    <n v="0"/>
    <s v="Projekty podľa priorizácie"/>
    <s v="ŽSR"/>
    <x v="0"/>
    <x v="3"/>
    <n v="0"/>
    <x v="6"/>
    <x v="23"/>
    <n v="1275000"/>
    <s v="OPSK cieľ 2"/>
    <s v="áno"/>
    <s v="Príprava podkladov VO na zhotoviteľa stavby"/>
    <m/>
    <m/>
    <m/>
    <m/>
    <m/>
  </r>
  <r>
    <s v="ZSR041:Výstavba"/>
    <s v="MD SR"/>
    <n v="0"/>
    <s v="Doprava - železničná infraštruktúra"/>
    <x v="418"/>
    <n v="0"/>
    <x v="418"/>
    <s v="-"/>
    <s v="-"/>
    <s v="-"/>
    <n v="0"/>
    <s v="Projekty podľa priorizácie"/>
    <s v="ŽSR"/>
    <x v="0"/>
    <x v="2"/>
    <n v="0"/>
    <x v="7"/>
    <x v="24"/>
    <n v="307500"/>
    <s v="OPSK cieľ 2"/>
    <s v="áno"/>
    <s v="Príprava podkladov VO na zhotoviteľa stavby"/>
    <m/>
    <m/>
    <m/>
    <m/>
    <m/>
  </r>
  <r>
    <s v="ZSR041:Výstavba"/>
    <s v="MD SR"/>
    <n v="0"/>
    <s v="Doprava - železničná infraštruktúra"/>
    <x v="418"/>
    <n v="0"/>
    <x v="418"/>
    <s v="-"/>
    <s v="-"/>
    <s v="-"/>
    <n v="0"/>
    <s v="Projekty podľa priorizácie"/>
    <s v="ŽSR"/>
    <x v="0"/>
    <x v="2"/>
    <n v="0"/>
    <x v="7"/>
    <x v="23"/>
    <n v="1742500"/>
    <s v="OPSK cieľ 2"/>
    <s v="áno"/>
    <s v="Príprava podkladov VO na zhotoviteľa stavby"/>
    <m/>
    <m/>
    <m/>
    <m/>
    <m/>
  </r>
  <r>
    <s v="ZSR042:Príprava bez MPV"/>
    <s v="MD SR"/>
    <n v="0"/>
    <s v="Doprava - železničná infraštruktúra"/>
    <x v="419"/>
    <n v="0"/>
    <x v="419"/>
    <s v="-"/>
    <s v="-"/>
    <s v="-"/>
    <n v="0"/>
    <s v="Malé projekty"/>
    <s v="ŽSR"/>
    <x v="2"/>
    <x v="3"/>
    <n v="0"/>
    <x v="6"/>
    <x v="0"/>
    <n v="3800"/>
    <s v="-"/>
    <s v="áno"/>
    <s v="nezačatá IA"/>
    <m/>
    <m/>
    <m/>
    <m/>
    <m/>
  </r>
  <r>
    <s v="ZSR042:Výstavba"/>
    <s v="MD SR"/>
    <n v="0"/>
    <s v="Doprava - železničná infraštruktúra"/>
    <x v="419"/>
    <n v="0"/>
    <x v="419"/>
    <s v="-"/>
    <s v="-"/>
    <s v="-"/>
    <n v="0"/>
    <s v="Malé projekty"/>
    <s v="ŽSR"/>
    <x v="0"/>
    <x v="3"/>
    <n v="0"/>
    <x v="8"/>
    <x v="0"/>
    <n v="34200"/>
    <s v="-"/>
    <s v="áno"/>
    <s v="nezačatá IA"/>
    <m/>
    <m/>
    <m/>
    <m/>
    <m/>
  </r>
  <r>
    <s v="ZSR043:Príprava bez MPV"/>
    <s v="MD SR"/>
    <n v="0"/>
    <s v="Doprava - železničná infraštruktúra"/>
    <x v="420"/>
    <n v="0"/>
    <x v="420"/>
    <s v="-"/>
    <s v="-"/>
    <s v="-"/>
    <n v="0"/>
    <s v="Malé projekty"/>
    <s v="ŽSR"/>
    <x v="2"/>
    <x v="3"/>
    <n v="0"/>
    <x v="6"/>
    <x v="0"/>
    <n v="3000"/>
    <s v="-"/>
    <s v="áno"/>
    <s v="nezačatá IA"/>
    <m/>
    <m/>
    <m/>
    <m/>
    <m/>
  </r>
  <r>
    <s v="ZSR043:Výstavba"/>
    <s v="MD SR"/>
    <n v="0"/>
    <s v="Doprava - železničná infraštruktúra"/>
    <x v="420"/>
    <n v="0"/>
    <x v="420"/>
    <s v="-"/>
    <s v="-"/>
    <s v="-"/>
    <n v="0"/>
    <s v="Malé projekty"/>
    <s v="ŽSR"/>
    <x v="0"/>
    <x v="3"/>
    <n v="0"/>
    <x v="8"/>
    <x v="0"/>
    <n v="27000"/>
    <s v="-"/>
    <s v="áno"/>
    <s v="nezačatá IA"/>
    <m/>
    <m/>
    <m/>
    <m/>
    <m/>
  </r>
  <r>
    <s v="ZSR046:Príprava bez MPV"/>
    <s v="MD SR"/>
    <n v="0"/>
    <s v="Doprava - železničná infraštruktúra"/>
    <x v="421"/>
    <n v="0"/>
    <x v="421"/>
    <s v="-"/>
    <s v="-"/>
    <s v="-"/>
    <n v="0"/>
    <s v="Malé projekty"/>
    <s v="ŽSR"/>
    <x v="2"/>
    <x v="3"/>
    <n v="0"/>
    <x v="6"/>
    <x v="0"/>
    <n v="1100"/>
    <s v="-"/>
    <s v="áno"/>
    <s v="nezačatá IA"/>
    <m/>
    <m/>
    <m/>
    <m/>
    <m/>
  </r>
  <r>
    <s v="ZSR046:Výstavba"/>
    <s v="MD SR"/>
    <n v="0"/>
    <s v="Doprava - železničná infraštruktúra"/>
    <x v="421"/>
    <n v="0"/>
    <x v="421"/>
    <s v="-"/>
    <s v="-"/>
    <s v="-"/>
    <n v="0"/>
    <s v="Malé projekty"/>
    <s v="ŽSR"/>
    <x v="0"/>
    <x v="3"/>
    <n v="0"/>
    <x v="8"/>
    <x v="0"/>
    <n v="9900"/>
    <s v="-"/>
    <s v="áno"/>
    <s v="nezačatá IA"/>
    <m/>
    <m/>
    <m/>
    <m/>
    <m/>
  </r>
  <r>
    <s v="ZSR047:Príprava bez MPV"/>
    <s v="MD SR"/>
    <n v="0"/>
    <s v="Doprava - železničná infraštruktúra"/>
    <x v="422"/>
    <n v="0"/>
    <x v="422"/>
    <s v="-"/>
    <s v="-"/>
    <s v="-"/>
    <n v="0"/>
    <s v="Malé projekty"/>
    <s v="ŽSR"/>
    <x v="2"/>
    <x v="3"/>
    <n v="0"/>
    <x v="6"/>
    <x v="0"/>
    <n v="800"/>
    <s v="-"/>
    <s v="áno"/>
    <s v="nezačatá IA"/>
    <m/>
    <m/>
    <m/>
    <m/>
    <m/>
  </r>
  <r>
    <s v="ZSR047:Výstavba"/>
    <s v="MD SR"/>
    <n v="0"/>
    <s v="Doprava - železničná infraštruktúra"/>
    <x v="422"/>
    <n v="0"/>
    <x v="422"/>
    <s v="-"/>
    <s v="-"/>
    <s v="-"/>
    <n v="0"/>
    <s v="Malé projekty"/>
    <s v="ŽSR"/>
    <x v="0"/>
    <x v="3"/>
    <n v="0"/>
    <x v="8"/>
    <x v="0"/>
    <n v="7200"/>
    <s v="-"/>
    <s v="áno"/>
    <s v="nezačatá IA"/>
    <m/>
    <m/>
    <m/>
    <m/>
    <m/>
  </r>
  <r>
    <s v="ZSR048:Príprava bez MPV"/>
    <s v="MD SR"/>
    <n v="0"/>
    <s v="Doprava - železničná infraštruktúra"/>
    <x v="423"/>
    <n v="0"/>
    <x v="423"/>
    <s v="-"/>
    <s v="-"/>
    <s v="-"/>
    <n v="0"/>
    <s v="Malé projekty"/>
    <s v="ŽSR"/>
    <x v="2"/>
    <x v="3"/>
    <n v="0"/>
    <x v="6"/>
    <x v="0"/>
    <n v="1100"/>
    <s v="-"/>
    <s v="áno"/>
    <s v="nezačatá IA"/>
    <m/>
    <m/>
    <m/>
    <m/>
    <m/>
  </r>
  <r>
    <s v="ZSR048:Výstavba"/>
    <s v="MD SR"/>
    <n v="0"/>
    <s v="Doprava - železničná infraštruktúra"/>
    <x v="423"/>
    <n v="0"/>
    <x v="423"/>
    <s v="-"/>
    <s v="-"/>
    <s v="-"/>
    <n v="0"/>
    <s v="Malé projekty"/>
    <s v="ŽSR"/>
    <x v="0"/>
    <x v="3"/>
    <n v="0"/>
    <x v="8"/>
    <x v="0"/>
    <n v="9900"/>
    <s v="-"/>
    <s v="áno"/>
    <s v="nezačatá IA"/>
    <m/>
    <m/>
    <m/>
    <m/>
    <m/>
  </r>
  <r>
    <s v="ZSR049:Príprava bez MPV"/>
    <s v="MD SR"/>
    <n v="0"/>
    <s v="Doprava - železničná infraštruktúra"/>
    <x v="424"/>
    <n v="0"/>
    <x v="424"/>
    <s v="-"/>
    <s v="-"/>
    <s v="-"/>
    <n v="0"/>
    <s v="Malé projekty"/>
    <s v="ŽSR"/>
    <x v="2"/>
    <x v="3"/>
    <n v="0"/>
    <x v="6"/>
    <x v="0"/>
    <n v="6300"/>
    <s v="-"/>
    <s v="áno"/>
    <s v="nezačatá IA"/>
    <m/>
    <m/>
    <m/>
    <m/>
    <m/>
  </r>
  <r>
    <s v="ZSR049:Výstavba"/>
    <s v="MD SR"/>
    <n v="0"/>
    <s v="Doprava - železničná infraštruktúra"/>
    <x v="424"/>
    <n v="0"/>
    <x v="424"/>
    <s v="-"/>
    <s v="-"/>
    <s v="-"/>
    <n v="0"/>
    <s v="Malé projekty"/>
    <s v="ŽSR"/>
    <x v="0"/>
    <x v="3"/>
    <n v="0"/>
    <x v="8"/>
    <x v="0"/>
    <n v="56700"/>
    <s v="-"/>
    <s v="áno"/>
    <s v="nezačatá IA"/>
    <m/>
    <m/>
    <m/>
    <m/>
    <m/>
  </r>
  <r>
    <s v="ZSR051:Príprava bez MPV"/>
    <s v="MD SR"/>
    <n v="0"/>
    <s v="Doprava - železničná infraštruktúra"/>
    <x v="425"/>
    <n v="0"/>
    <x v="425"/>
    <s v="-"/>
    <s v="-"/>
    <s v="-"/>
    <n v="0"/>
    <s v="Malé projekty"/>
    <s v="ŽSR"/>
    <x v="2"/>
    <x v="3"/>
    <n v="0"/>
    <x v="6"/>
    <x v="0"/>
    <n v="139300"/>
    <s v="-"/>
    <s v="áno"/>
    <s v="nezačatá IA"/>
    <m/>
    <m/>
    <m/>
    <m/>
    <m/>
  </r>
  <r>
    <s v="ZSR051:Výstavba"/>
    <s v="MD SR"/>
    <n v="0"/>
    <s v="Doprava - železničná infraštruktúra"/>
    <x v="425"/>
    <n v="0"/>
    <x v="425"/>
    <s v="-"/>
    <s v="-"/>
    <s v="-"/>
    <n v="0"/>
    <s v="Malé projekty"/>
    <s v="ŽSR"/>
    <x v="0"/>
    <x v="3"/>
    <n v="0"/>
    <x v="9"/>
    <x v="0"/>
    <n v="1253700"/>
    <s v="-"/>
    <s v="áno"/>
    <s v="nezačatá IA"/>
    <m/>
    <m/>
    <m/>
    <m/>
    <m/>
  </r>
  <r>
    <s v="ZSR052:Príprava bez MPV"/>
    <s v="MD SR"/>
    <n v="0"/>
    <s v="Doprava - železničná infraštruktúra"/>
    <x v="426"/>
    <n v="0"/>
    <x v="426"/>
    <s v="-"/>
    <s v="-"/>
    <s v="-"/>
    <n v="0"/>
    <s v="Malé projekty"/>
    <s v="ŽSR"/>
    <x v="2"/>
    <x v="3"/>
    <n v="0"/>
    <x v="6"/>
    <x v="0"/>
    <n v="15000"/>
    <s v="-"/>
    <s v="áno"/>
    <s v="nezačatá IA"/>
    <m/>
    <m/>
    <m/>
    <m/>
    <m/>
  </r>
  <r>
    <s v="ZSR052:Výstavba"/>
    <s v="MD SR"/>
    <n v="0"/>
    <s v="Doprava - železničná infraštruktúra"/>
    <x v="426"/>
    <n v="0"/>
    <x v="426"/>
    <s v="-"/>
    <s v="-"/>
    <s v="-"/>
    <n v="0"/>
    <s v="Malé projekty"/>
    <s v="ŽSR"/>
    <x v="0"/>
    <x v="3"/>
    <n v="0"/>
    <x v="9"/>
    <x v="0"/>
    <n v="135000"/>
    <s v="-"/>
    <s v="áno"/>
    <s v="nezačatá IA"/>
    <m/>
    <m/>
    <m/>
    <m/>
    <m/>
  </r>
  <r>
    <s v="ZSR053:Výstavba"/>
    <s v="MD SR"/>
    <n v="0"/>
    <s v="Doprava - železničná infraštruktúra"/>
    <x v="427"/>
    <n v="0"/>
    <x v="427"/>
    <s v="-"/>
    <s v="-"/>
    <s v="-"/>
    <n v="0"/>
    <s v="Malé projekty"/>
    <s v="ŽSR"/>
    <x v="0"/>
    <x v="3"/>
    <n v="0"/>
    <x v="0"/>
    <x v="0"/>
    <n v="126000"/>
    <s v="-"/>
    <s v="áno"/>
    <s v="nezačatá IA"/>
    <m/>
    <m/>
    <m/>
    <m/>
    <m/>
  </r>
  <r>
    <s v="ZSR055:Príprava bez MPV"/>
    <s v="MD SR"/>
    <n v="0"/>
    <s v="Doprava - železničná infraštruktúra"/>
    <x v="428"/>
    <n v="0"/>
    <x v="428"/>
    <s v="-"/>
    <s v="-"/>
    <s v="-"/>
    <n v="0"/>
    <s v="Malé projekty"/>
    <s v="ŽSR"/>
    <x v="2"/>
    <x v="3"/>
    <n v="0"/>
    <x v="6"/>
    <x v="0"/>
    <n v="295000"/>
    <s v="-"/>
    <s v="áno"/>
    <s v="nezačatá IA"/>
    <m/>
    <m/>
    <m/>
    <m/>
    <m/>
  </r>
  <r>
    <s v="ZSR055:Výstavba"/>
    <s v="MD SR"/>
    <n v="0"/>
    <s v="Doprava - železničná infraštruktúra"/>
    <x v="428"/>
    <n v="0"/>
    <x v="428"/>
    <s v="-"/>
    <s v="-"/>
    <s v="-"/>
    <n v="0"/>
    <s v="Malé projekty"/>
    <s v="ŽSR"/>
    <x v="0"/>
    <x v="3"/>
    <n v="0"/>
    <x v="9"/>
    <x v="0"/>
    <n v="2655000"/>
    <s v="-"/>
    <s v="áno"/>
    <s v="nezačatá IA"/>
    <m/>
    <m/>
    <m/>
    <m/>
    <m/>
  </r>
  <r>
    <s v="ZSR056:Výstavba"/>
    <s v="MD SR"/>
    <n v="0"/>
    <s v="Doprava - železničná infraštruktúra"/>
    <x v="429"/>
    <n v="0"/>
    <x v="429"/>
    <s v="-"/>
    <s v="-"/>
    <s v="-"/>
    <n v="0"/>
    <s v="Veľké projekty"/>
    <s v="ŽSR"/>
    <x v="0"/>
    <x v="3"/>
    <n v="0"/>
    <x v="9"/>
    <x v="0"/>
    <n v="7170000"/>
    <s v="-"/>
    <s v="áno"/>
    <s v="nezačatá IA"/>
    <m/>
    <m/>
    <m/>
    <m/>
    <m/>
  </r>
  <r>
    <s v="ZSR057:Príprava bez MPV"/>
    <s v="MD SR"/>
    <n v="0"/>
    <s v="Doprava - železničná infraštruktúra"/>
    <x v="430"/>
    <n v="0"/>
    <x v="430"/>
    <s v="-"/>
    <s v="-"/>
    <s v="-"/>
    <n v="0"/>
    <s v="Projekty podľa priorizácie"/>
    <s v="ŽSR"/>
    <x v="2"/>
    <x v="2"/>
    <s v="-"/>
    <x v="5"/>
    <x v="5"/>
    <n v="100000"/>
    <s v="-"/>
    <s v="áno"/>
    <s v="Zámer EIA (posudzovanie) prebieha/ukončené"/>
    <m/>
    <m/>
    <n v="1"/>
    <m/>
    <m/>
  </r>
  <r>
    <s v="ZSR057:Príprava bez MPV"/>
    <s v="MD SR"/>
    <n v="0"/>
    <s v="Doprava - železničná infraštruktúra"/>
    <x v="430"/>
    <n v="0"/>
    <x v="430"/>
    <s v="-"/>
    <s v="-"/>
    <s v="-"/>
    <n v="0"/>
    <s v="Projekty podľa priorizácie"/>
    <s v="ŽSR"/>
    <x v="2"/>
    <x v="2"/>
    <n v="0"/>
    <x v="5"/>
    <x v="5"/>
    <n v="301200"/>
    <s v="-"/>
    <s v="áno"/>
    <s v="Zámer EIA (posudzovanie) prebieha/ukončené"/>
    <m/>
    <m/>
    <n v="1"/>
    <m/>
    <m/>
  </r>
  <r>
    <s v="ZSR057:Príprava bez MPV"/>
    <s v="MD SR"/>
    <n v="0"/>
    <s v="Doprava - železničná infraštruktúra"/>
    <x v="430"/>
    <n v="0"/>
    <x v="430"/>
    <s v="-"/>
    <s v="-"/>
    <s v="-"/>
    <n v="0"/>
    <s v="Projekty podľa priorizácie"/>
    <s v="ŽSR"/>
    <x v="2"/>
    <x v="3"/>
    <n v="0"/>
    <x v="6"/>
    <x v="5"/>
    <n v="853400"/>
    <s v="-"/>
    <s v="áno"/>
    <s v="Zámer EIA (posudzovanie) prebieha/ukončené"/>
    <m/>
    <m/>
    <n v="1"/>
    <m/>
    <m/>
  </r>
  <r>
    <s v="ZSR057:Príprava bez MPV"/>
    <s v="MD SR"/>
    <n v="0"/>
    <s v="Doprava - železničná infraštruktúra"/>
    <x v="430"/>
    <n v="0"/>
    <x v="430"/>
    <s v="-"/>
    <s v="-"/>
    <s v="-"/>
    <n v="0"/>
    <s v="Projekty podľa priorizácie"/>
    <s v="ŽSR"/>
    <x v="2"/>
    <x v="2"/>
    <n v="0"/>
    <x v="7"/>
    <x v="5"/>
    <n v="1706800"/>
    <s v="-"/>
    <s v="áno"/>
    <s v="Zámer EIA (posudzovanie) prebieha/ukončené"/>
    <m/>
    <m/>
    <n v="1"/>
    <m/>
    <m/>
  </r>
  <r>
    <s v="ZSR061:Náklady technologickej časti diela"/>
    <s v="MD SR"/>
    <n v="0"/>
    <s v="Doprava - železničná infraštruktúra"/>
    <x v="431"/>
    <n v="0"/>
    <x v="431"/>
    <s v="-"/>
    <s v="-"/>
    <s v="-"/>
    <n v="0"/>
    <s v="IT"/>
    <s v="ŽSR"/>
    <x v="5"/>
    <x v="0"/>
    <n v="0"/>
    <x v="6"/>
    <x v="0"/>
    <n v="170000"/>
    <s v="-"/>
    <s v="nie"/>
    <s v="Príprava podkladov VO "/>
    <m/>
    <m/>
    <m/>
    <m/>
    <m/>
  </r>
  <r>
    <s v="ZSR061:Náklady technologickej časti diela"/>
    <s v="MD SR"/>
    <n v="0"/>
    <s v="Doprava - železničná infraštruktúra"/>
    <x v="431"/>
    <n v="0"/>
    <x v="431"/>
    <s v="-"/>
    <s v="-"/>
    <s v="-"/>
    <n v="0"/>
    <s v="IT"/>
    <s v="ŽSR"/>
    <x v="5"/>
    <x v="0"/>
    <n v="0"/>
    <x v="8"/>
    <x v="0"/>
    <n v="35000"/>
    <s v="-"/>
    <s v="nie"/>
    <s v="Príprava podkladov VO "/>
    <m/>
    <m/>
    <m/>
    <m/>
    <m/>
  </r>
  <r>
    <s v="ZSR063:Náklady technologickej časti diela"/>
    <s v="MD SR"/>
    <n v="1"/>
    <s v="Doprava - železničná infraštruktúra"/>
    <x v="432"/>
    <n v="0"/>
    <x v="432"/>
    <s v="-"/>
    <s v="-"/>
    <s v="-"/>
    <n v="0"/>
    <s v="IT"/>
    <s v="ŽSR"/>
    <x v="5"/>
    <x v="0"/>
    <n v="0"/>
    <x v="4"/>
    <x v="0"/>
    <n v="350000"/>
    <s v="-"/>
    <s v="nie"/>
    <s v="Prebieha VO"/>
    <m/>
    <m/>
    <m/>
    <m/>
    <m/>
  </r>
  <r>
    <s v="ZSR066:Náklady technologickej časti diela"/>
    <s v="MD SR"/>
    <n v="2"/>
    <s v="Doprava - železničná infraštruktúra"/>
    <x v="433"/>
    <n v="0"/>
    <x v="433"/>
    <s v="-"/>
    <s v="-"/>
    <s v="-"/>
    <n v="0"/>
    <s v="IT"/>
    <s v="ŽSR"/>
    <x v="5"/>
    <x v="0"/>
    <n v="0"/>
    <x v="6"/>
    <x v="0"/>
    <n v="50000"/>
    <s v="-"/>
    <s v="nie"/>
    <s v="nezačatá IA"/>
    <m/>
    <m/>
    <m/>
    <m/>
    <m/>
  </r>
  <r>
    <s v="ZSR066:Náklady technologickej časti diela"/>
    <s v="MD SR"/>
    <n v="2"/>
    <s v="Doprava - železničná infraštruktúra"/>
    <x v="433"/>
    <n v="0"/>
    <x v="433"/>
    <s v="-"/>
    <s v="-"/>
    <s v="-"/>
    <n v="0"/>
    <s v="IT"/>
    <s v="ŽSR"/>
    <x v="5"/>
    <x v="0"/>
    <n v="0"/>
    <x v="7"/>
    <x v="0"/>
    <n v="50000"/>
    <s v="-"/>
    <s v="nie"/>
    <s v="nezačatá IA"/>
    <m/>
    <m/>
    <m/>
    <m/>
    <m/>
  </r>
  <r>
    <s v="ZSR066:Náklady technologickej časti diela"/>
    <s v="MD SR"/>
    <n v="2"/>
    <s v="Doprava - železničná infraštruktúra"/>
    <x v="433"/>
    <n v="0"/>
    <x v="433"/>
    <s v="-"/>
    <s v="-"/>
    <s v="-"/>
    <n v="0"/>
    <s v="IT"/>
    <s v="ŽSR"/>
    <x v="5"/>
    <x v="0"/>
    <n v="0"/>
    <x v="0"/>
    <x v="0"/>
    <n v="50000"/>
    <s v="-"/>
    <s v="nie"/>
    <s v="nezačatá IA"/>
    <m/>
    <m/>
    <m/>
    <m/>
    <m/>
  </r>
  <r>
    <s v="ZSR066:Náklady technologickej časti diela"/>
    <s v="MD SR"/>
    <n v="2"/>
    <s v="Doprava - železničná infraštruktúra"/>
    <x v="433"/>
    <n v="0"/>
    <x v="433"/>
    <s v="-"/>
    <s v="-"/>
    <s v="-"/>
    <n v="0"/>
    <s v="IT"/>
    <s v="ŽSR"/>
    <x v="5"/>
    <x v="0"/>
    <n v="0"/>
    <x v="8"/>
    <x v="0"/>
    <n v="50000"/>
    <s v="-"/>
    <s v="nie"/>
    <s v="nezačatá IA"/>
    <m/>
    <m/>
    <m/>
    <m/>
    <m/>
  </r>
  <r>
    <s v="ZSR066:Náklady technologickej časti diela"/>
    <s v="MD SR"/>
    <n v="2"/>
    <s v="Doprava - železničná infraštruktúra"/>
    <x v="433"/>
    <n v="0"/>
    <x v="433"/>
    <s v="-"/>
    <s v="-"/>
    <s v="-"/>
    <n v="0"/>
    <s v="IT"/>
    <s v="ŽSR"/>
    <x v="5"/>
    <x v="0"/>
    <n v="0"/>
    <x v="9"/>
    <x v="0"/>
    <n v="50000"/>
    <s v="-"/>
    <s v="nie"/>
    <s v="nezačatá IA"/>
    <m/>
    <m/>
    <m/>
    <m/>
    <m/>
  </r>
  <r>
    <s v="ZSR066:Náklady technologickej časti diela"/>
    <s v="MD SR"/>
    <n v="2"/>
    <s v="Doprava - železničná infraštruktúra"/>
    <x v="433"/>
    <n v="0"/>
    <x v="433"/>
    <s v="-"/>
    <s v="-"/>
    <s v="-"/>
    <n v="0"/>
    <s v="IT"/>
    <s v="ŽSR"/>
    <x v="5"/>
    <x v="0"/>
    <n v="0"/>
    <x v="10"/>
    <x v="0"/>
    <n v="50000"/>
    <s v="-"/>
    <s v="nie"/>
    <s v="nezačatá IA"/>
    <m/>
    <m/>
    <m/>
    <m/>
    <m/>
  </r>
  <r>
    <s v="ZSR069:Náklady technologickej časti diela"/>
    <s v="MD SR"/>
    <n v="1"/>
    <s v="Doprava - železničná infraštruktúra"/>
    <x v="434"/>
    <n v="0"/>
    <x v="434"/>
    <s v="-"/>
    <s v="-"/>
    <s v="-"/>
    <n v="0"/>
    <s v="IT"/>
    <s v="ŽSR"/>
    <x v="5"/>
    <x v="0"/>
    <n v="0"/>
    <x v="7"/>
    <x v="0"/>
    <n v="30000"/>
    <s v="-"/>
    <s v="nie"/>
    <s v="nezačatá IA"/>
    <m/>
    <m/>
    <m/>
    <m/>
    <m/>
  </r>
  <r>
    <s v="ZSR069:Náklady technologickej časti diela"/>
    <s v="MD SR"/>
    <n v="1"/>
    <s v="Doprava - železničná infraštruktúra"/>
    <x v="434"/>
    <n v="0"/>
    <x v="434"/>
    <s v="-"/>
    <s v="-"/>
    <s v="-"/>
    <n v="0"/>
    <s v="IT"/>
    <s v="ŽSR"/>
    <x v="5"/>
    <x v="0"/>
    <n v="0"/>
    <x v="0"/>
    <x v="0"/>
    <n v="30000"/>
    <s v="-"/>
    <s v="nie"/>
    <s v="nezačatá IA"/>
    <m/>
    <m/>
    <m/>
    <m/>
    <m/>
  </r>
  <r>
    <s v="ZSR069:Náklady technologickej časti diela"/>
    <s v="MD SR"/>
    <n v="1"/>
    <s v="Doprava - železničná infraštruktúra"/>
    <x v="434"/>
    <n v="0"/>
    <x v="434"/>
    <s v="-"/>
    <s v="-"/>
    <s v="-"/>
    <n v="0"/>
    <s v="IT"/>
    <s v="ŽSR"/>
    <x v="5"/>
    <x v="0"/>
    <n v="0"/>
    <x v="8"/>
    <x v="0"/>
    <n v="30000"/>
    <s v="-"/>
    <s v="nie"/>
    <s v="nezačatá IA"/>
    <m/>
    <m/>
    <m/>
    <m/>
    <m/>
  </r>
  <r>
    <s v="ZSR069:Náklady technologickej časti diela"/>
    <s v="MD SR"/>
    <n v="1"/>
    <s v="Doprava - železničná infraštruktúra"/>
    <x v="434"/>
    <n v="0"/>
    <x v="434"/>
    <s v="-"/>
    <s v="-"/>
    <s v="-"/>
    <n v="0"/>
    <s v="IT"/>
    <s v="ŽSR"/>
    <x v="5"/>
    <x v="0"/>
    <n v="0"/>
    <x v="9"/>
    <x v="0"/>
    <n v="30000"/>
    <s v="-"/>
    <s v="nie"/>
    <s v="nezačatá IA"/>
    <m/>
    <m/>
    <m/>
    <m/>
    <m/>
  </r>
  <r>
    <s v="ZSR069:Náklady technologickej časti diela"/>
    <s v="MD SR"/>
    <n v="1"/>
    <s v="Doprava - železničná infraštruktúra"/>
    <x v="434"/>
    <n v="0"/>
    <x v="434"/>
    <s v="-"/>
    <s v="-"/>
    <s v="-"/>
    <n v="0"/>
    <s v="IT"/>
    <s v="ŽSR"/>
    <x v="5"/>
    <x v="0"/>
    <n v="0"/>
    <x v="10"/>
    <x v="0"/>
    <n v="30000"/>
    <s v="-"/>
    <s v="nie"/>
    <s v="nezačatá IA"/>
    <m/>
    <m/>
    <m/>
    <m/>
    <m/>
  </r>
  <r>
    <s v="ZSR069:Náklady technologickej časti diela"/>
    <s v="MD SR"/>
    <n v="1"/>
    <s v="Doprava - železničná infraštruktúra"/>
    <x v="434"/>
    <n v="0"/>
    <x v="434"/>
    <s v="-"/>
    <s v="-"/>
    <s v="-"/>
    <n v="0"/>
    <s v="IT"/>
    <s v="ŽSR"/>
    <x v="5"/>
    <x v="0"/>
    <n v="0"/>
    <x v="11"/>
    <x v="0"/>
    <n v="30000"/>
    <s v="-"/>
    <s v="nie"/>
    <s v="nezačatá IA"/>
    <m/>
    <m/>
    <m/>
    <m/>
    <m/>
  </r>
  <r>
    <s v="ZSR070:Náklady technologickej časti diela"/>
    <s v="MD SR"/>
    <n v="1"/>
    <s v="Doprava - železničná infraštruktúra"/>
    <x v="435"/>
    <n v="0"/>
    <x v="435"/>
    <s v="-"/>
    <s v="-"/>
    <s v="-"/>
    <n v="0"/>
    <s v="IT"/>
    <s v="ŽSR"/>
    <x v="5"/>
    <x v="2"/>
    <s v="-"/>
    <x v="4"/>
    <x v="0"/>
    <n v="1000000"/>
    <m/>
    <s v="nie"/>
    <s v="Príprava podkladov VO "/>
    <m/>
    <m/>
    <m/>
    <m/>
    <m/>
  </r>
  <r>
    <s v="ZSR071:Náklady technologickej časti diela"/>
    <s v="MD SR"/>
    <n v="1"/>
    <s v="Doprava - železničná infraštruktúra"/>
    <x v="436"/>
    <n v="0"/>
    <x v="436"/>
    <s v="-"/>
    <s v="-"/>
    <s v="-"/>
    <n v="0"/>
    <s v="IT"/>
    <s v="ŽSR"/>
    <x v="5"/>
    <x v="0"/>
    <n v="0"/>
    <x v="6"/>
    <x v="0"/>
    <n v="100000"/>
    <s v="-"/>
    <s v="nie"/>
    <s v="Príprava podkladov VO "/>
    <m/>
    <m/>
    <m/>
    <m/>
    <m/>
  </r>
  <r>
    <s v="ZSR071:Náklady technologickej časti diela"/>
    <s v="MD SR"/>
    <n v="1"/>
    <s v="Doprava - železničná infraštruktúra"/>
    <x v="436"/>
    <n v="0"/>
    <x v="436"/>
    <s v="-"/>
    <s v="-"/>
    <s v="-"/>
    <n v="0"/>
    <s v="IT"/>
    <s v="ŽSR"/>
    <x v="5"/>
    <x v="0"/>
    <n v="0"/>
    <x v="7"/>
    <x v="0"/>
    <n v="50000"/>
    <s v="-"/>
    <s v="nie"/>
    <s v="Príprava podkladov VO "/>
    <m/>
    <m/>
    <m/>
    <m/>
    <m/>
  </r>
  <r>
    <s v="ZSR071:Náklady technologickej časti diela"/>
    <s v="MD SR"/>
    <n v="1"/>
    <s v="Doprava - železničná infraštruktúra"/>
    <x v="436"/>
    <n v="0"/>
    <x v="436"/>
    <s v="-"/>
    <s v="-"/>
    <s v="-"/>
    <n v="0"/>
    <s v="IT"/>
    <s v="ŽSR"/>
    <x v="5"/>
    <x v="0"/>
    <n v="0"/>
    <x v="0"/>
    <x v="0"/>
    <n v="50000"/>
    <s v="-"/>
    <s v="nie"/>
    <s v="Príprava podkladov VO "/>
    <m/>
    <m/>
    <m/>
    <m/>
    <m/>
  </r>
  <r>
    <s v="ZSR071:Náklady technologickej časti diela"/>
    <s v="MD SR"/>
    <n v="1"/>
    <s v="Doprava - železničná infraštruktúra"/>
    <x v="436"/>
    <n v="0"/>
    <x v="436"/>
    <s v="-"/>
    <s v="-"/>
    <s v="-"/>
    <n v="0"/>
    <s v="IT"/>
    <s v="ŽSR"/>
    <x v="5"/>
    <x v="0"/>
    <n v="0"/>
    <x v="8"/>
    <x v="0"/>
    <n v="100000"/>
    <s v="-"/>
    <s v="nie"/>
    <s v="Príprava podkladov VO "/>
    <m/>
    <m/>
    <m/>
    <m/>
    <m/>
  </r>
  <r>
    <s v="ZSR071:Náklady technologickej časti diela"/>
    <s v="MD SR"/>
    <n v="1"/>
    <s v="Doprava - železničná infraštruktúra"/>
    <x v="436"/>
    <n v="0"/>
    <x v="436"/>
    <s v="-"/>
    <s v="-"/>
    <s v="-"/>
    <n v="0"/>
    <s v="IT"/>
    <s v="ŽSR"/>
    <x v="5"/>
    <x v="0"/>
    <n v="0"/>
    <x v="9"/>
    <x v="0"/>
    <n v="100000"/>
    <s v="-"/>
    <s v="nie"/>
    <s v="Príprava podkladov VO "/>
    <m/>
    <m/>
    <m/>
    <m/>
    <m/>
  </r>
  <r>
    <s v="ZSR071:Náklady technologickej časti diela"/>
    <s v="MD SR"/>
    <n v="1"/>
    <s v="Doprava - železničná infraštruktúra"/>
    <x v="436"/>
    <n v="0"/>
    <x v="436"/>
    <s v="-"/>
    <s v="-"/>
    <s v="-"/>
    <n v="0"/>
    <s v="IT"/>
    <s v="ŽSR"/>
    <x v="5"/>
    <x v="0"/>
    <n v="0"/>
    <x v="10"/>
    <x v="0"/>
    <n v="50000"/>
    <s v="-"/>
    <s v="nie"/>
    <s v="Príprava podkladov VO "/>
    <m/>
    <m/>
    <m/>
    <m/>
    <m/>
  </r>
  <r>
    <s v="ZSR071:Náklady technologickej časti diela"/>
    <s v="MD SR"/>
    <n v="1"/>
    <s v="Doprava - železničná infraštruktúra"/>
    <x v="436"/>
    <n v="0"/>
    <x v="436"/>
    <s v="-"/>
    <s v="-"/>
    <s v="-"/>
    <n v="0"/>
    <s v="IT"/>
    <s v="ŽSR"/>
    <x v="5"/>
    <x v="0"/>
    <n v="0"/>
    <x v="11"/>
    <x v="0"/>
    <n v="50000"/>
    <s v="-"/>
    <s v="nie"/>
    <s v="Príprava podkladov VO "/>
    <m/>
    <m/>
    <m/>
    <m/>
    <m/>
  </r>
  <r>
    <s v="ZSR072:Náklady technologickej časti diela"/>
    <s v="MD SR"/>
    <n v="1"/>
    <s v="Doprava - železničná infraštruktúra"/>
    <x v="437"/>
    <n v="0"/>
    <x v="437"/>
    <s v="-"/>
    <s v="-"/>
    <s v="-"/>
    <n v="0"/>
    <s v="IT"/>
    <s v="ŽSR"/>
    <x v="5"/>
    <x v="0"/>
    <n v="0"/>
    <x v="4"/>
    <x v="0"/>
    <n v="1000000"/>
    <s v="-"/>
    <s v="nie"/>
    <s v="Vyhodnocovanie VO"/>
    <m/>
    <m/>
    <m/>
    <m/>
    <m/>
  </r>
  <r>
    <s v="ZSR072:Náklady technologickej časti diela"/>
    <s v="MD SR"/>
    <n v="1"/>
    <s v="Doprava - železničná infraštruktúra"/>
    <x v="437"/>
    <n v="0"/>
    <x v="437"/>
    <s v="-"/>
    <s v="-"/>
    <s v="-"/>
    <n v="0"/>
    <s v="IT"/>
    <s v="ŽSR"/>
    <x v="5"/>
    <x v="0"/>
    <n v="0"/>
    <x v="10"/>
    <x v="0"/>
    <n v="500000"/>
    <s v="-"/>
    <s v="nie"/>
    <s v="Vyhodnocovanie VO"/>
    <m/>
    <m/>
    <m/>
    <m/>
    <m/>
  </r>
  <r>
    <s v="ZSR072:Náklady technologickej časti diela"/>
    <s v="MD SR"/>
    <n v="1"/>
    <s v="Doprava - železničná infraštruktúra"/>
    <x v="437"/>
    <n v="0"/>
    <x v="437"/>
    <s v="-"/>
    <s v="-"/>
    <s v="-"/>
    <n v="0"/>
    <s v="IT"/>
    <s v="ŽSR"/>
    <x v="5"/>
    <x v="0"/>
    <n v="0"/>
    <x v="11"/>
    <x v="0"/>
    <n v="500000"/>
    <s v="-"/>
    <s v="nie"/>
    <s v="Vyhodnocovanie VO"/>
    <m/>
    <m/>
    <m/>
    <m/>
    <m/>
  </r>
  <r>
    <s v="ZSR073:Náklady technologickej časti diela"/>
    <s v="MD SR"/>
    <n v="2"/>
    <s v="Doprava - železničná infraštruktúra"/>
    <x v="438"/>
    <n v="0"/>
    <x v="438"/>
    <s v="-"/>
    <s v="-"/>
    <s v="-"/>
    <n v="0"/>
    <s v="IT"/>
    <s v="ŽSR"/>
    <x v="5"/>
    <x v="0"/>
    <n v="0"/>
    <x v="6"/>
    <x v="0"/>
    <n v="20000"/>
    <s v="-"/>
    <s v="nie"/>
    <s v="nezačatá IA"/>
    <m/>
    <m/>
    <m/>
    <m/>
    <m/>
  </r>
  <r>
    <s v="ZSR073:Náklady technologickej časti diela"/>
    <s v="MD SR"/>
    <n v="2"/>
    <s v="Doprava - železničná infraštruktúra"/>
    <x v="438"/>
    <n v="0"/>
    <x v="438"/>
    <s v="-"/>
    <s v="-"/>
    <s v="-"/>
    <n v="0"/>
    <s v="IT"/>
    <s v="ŽSR"/>
    <x v="5"/>
    <x v="0"/>
    <n v="0"/>
    <x v="7"/>
    <x v="0"/>
    <n v="30000"/>
    <s v="-"/>
    <s v="nie"/>
    <s v="nezačatá IA"/>
    <m/>
    <m/>
    <m/>
    <m/>
    <m/>
  </r>
  <r>
    <s v="ZSR073:Náklady technologickej časti diela"/>
    <s v="MD SR"/>
    <n v="2"/>
    <s v="Doprava - železničná infraštruktúra"/>
    <x v="438"/>
    <n v="0"/>
    <x v="438"/>
    <s v="-"/>
    <s v="-"/>
    <s v="-"/>
    <n v="0"/>
    <s v="IT"/>
    <s v="ŽSR"/>
    <x v="5"/>
    <x v="0"/>
    <n v="0"/>
    <x v="0"/>
    <x v="0"/>
    <n v="20000"/>
    <s v="-"/>
    <s v="nie"/>
    <s v="nezačatá IA"/>
    <m/>
    <m/>
    <m/>
    <m/>
    <m/>
  </r>
  <r>
    <s v="ZSR073:Náklady technologickej časti diela"/>
    <s v="MD SR"/>
    <n v="2"/>
    <s v="Doprava - železničná infraštruktúra"/>
    <x v="438"/>
    <n v="0"/>
    <x v="438"/>
    <s v="-"/>
    <s v="-"/>
    <s v="-"/>
    <n v="0"/>
    <s v="IT"/>
    <s v="ŽSR"/>
    <x v="5"/>
    <x v="0"/>
    <n v="0"/>
    <x v="8"/>
    <x v="0"/>
    <n v="20000"/>
    <s v="-"/>
    <s v="nie"/>
    <s v="nezačatá IA"/>
    <m/>
    <m/>
    <m/>
    <m/>
    <m/>
  </r>
  <r>
    <s v="ZSR073:Náklady technologickej časti diela"/>
    <s v="MD SR"/>
    <n v="2"/>
    <s v="Doprava - železničná infraštruktúra"/>
    <x v="438"/>
    <n v="0"/>
    <x v="438"/>
    <s v="-"/>
    <s v="-"/>
    <s v="-"/>
    <n v="0"/>
    <s v="IT"/>
    <s v="ŽSR"/>
    <x v="5"/>
    <x v="0"/>
    <n v="0"/>
    <x v="10"/>
    <x v="0"/>
    <n v="20000"/>
    <s v="-"/>
    <s v="nie"/>
    <s v="nezačatá IA"/>
    <m/>
    <m/>
    <m/>
    <m/>
    <m/>
  </r>
  <r>
    <s v="ZSR075:Náklady technologickej časti diela"/>
    <s v="MD SR"/>
    <n v="1"/>
    <s v="Doprava - železničná infraštruktúra"/>
    <x v="439"/>
    <n v="0"/>
    <x v="439"/>
    <s v="-"/>
    <s v="-"/>
    <s v="-"/>
    <n v="0"/>
    <s v="IT"/>
    <s v="ŽSR"/>
    <x v="5"/>
    <x v="0"/>
    <n v="0"/>
    <x v="4"/>
    <x v="0"/>
    <n v="500000"/>
    <s v="-"/>
    <s v="nie"/>
    <s v="Výstavba"/>
    <m/>
    <m/>
    <m/>
    <m/>
    <m/>
  </r>
  <r>
    <s v="ZSR076:Náklady technologickej časti diela"/>
    <s v="MD SR"/>
    <n v="0"/>
    <s v="Doprava - železničná infraštruktúra"/>
    <x v="440"/>
    <n v="0"/>
    <x v="440"/>
    <s v="-"/>
    <s v="-"/>
    <s v="-"/>
    <n v="0"/>
    <s v="IT"/>
    <s v="ŽSR"/>
    <x v="5"/>
    <x v="0"/>
    <n v="0"/>
    <x v="6"/>
    <x v="0"/>
    <n v="100000"/>
    <s v="-"/>
    <s v="nie"/>
    <s v="nezačatá IA"/>
    <m/>
    <m/>
    <m/>
    <m/>
    <m/>
  </r>
  <r>
    <s v="ZSR076:Náklady technologickej časti diela"/>
    <s v="MD SR"/>
    <n v="0"/>
    <s v="Doprava - železničná infraštruktúra"/>
    <x v="440"/>
    <n v="0"/>
    <x v="440"/>
    <s v="-"/>
    <s v="-"/>
    <s v="-"/>
    <n v="0"/>
    <s v="IT"/>
    <s v="ŽSR"/>
    <x v="5"/>
    <x v="0"/>
    <n v="0"/>
    <x v="7"/>
    <x v="0"/>
    <n v="30000"/>
    <s v="-"/>
    <s v="nie"/>
    <s v="nezačatá IA"/>
    <m/>
    <m/>
    <m/>
    <m/>
    <m/>
  </r>
  <r>
    <s v="ZSR077:Náklady technologickej časti diela"/>
    <s v="MD SR"/>
    <n v="1"/>
    <s v="Doprava - železničná infraštruktúra"/>
    <x v="441"/>
    <n v="0"/>
    <x v="441"/>
    <s v="-"/>
    <s v="-"/>
    <s v="-"/>
    <n v="0"/>
    <s v="IT"/>
    <s v="ŽSR"/>
    <x v="5"/>
    <x v="0"/>
    <n v="0"/>
    <x v="4"/>
    <x v="0"/>
    <n v="500000"/>
    <s v="-"/>
    <s v="nie"/>
    <s v="Výstavba"/>
    <m/>
    <m/>
    <m/>
    <m/>
    <m/>
  </r>
  <r>
    <s v="ZSR077:Náklady technologickej časti diela"/>
    <s v="MD SR"/>
    <n v="1"/>
    <s v="Doprava - železničná infraštruktúra"/>
    <x v="441"/>
    <n v="0"/>
    <x v="441"/>
    <s v="-"/>
    <s v="-"/>
    <s v="-"/>
    <n v="0"/>
    <s v="IT"/>
    <s v="ŽSR"/>
    <x v="5"/>
    <x v="0"/>
    <n v="0"/>
    <x v="6"/>
    <x v="0"/>
    <n v="700000"/>
    <s v="-"/>
    <s v="nie"/>
    <s v="Výstavba"/>
    <m/>
    <m/>
    <m/>
    <m/>
    <m/>
  </r>
  <r>
    <s v="ZSR077:Náklady technologickej časti diela"/>
    <s v="MD SR"/>
    <n v="1"/>
    <s v="Doprava - železničná infraštruktúra"/>
    <x v="441"/>
    <n v="0"/>
    <x v="441"/>
    <s v="-"/>
    <s v="-"/>
    <s v="-"/>
    <n v="0"/>
    <s v="IT"/>
    <s v="ŽSR"/>
    <x v="5"/>
    <x v="0"/>
    <n v="0"/>
    <x v="7"/>
    <x v="0"/>
    <n v="350000"/>
    <s v="-"/>
    <s v="nie"/>
    <s v="Výstavba"/>
    <m/>
    <m/>
    <m/>
    <m/>
    <m/>
  </r>
  <r>
    <s v="ZSR077:Náklady technologickej časti diela"/>
    <s v="MD SR"/>
    <n v="1"/>
    <s v="Doprava - železničná infraštruktúra"/>
    <x v="441"/>
    <n v="0"/>
    <x v="441"/>
    <s v="-"/>
    <s v="-"/>
    <s v="-"/>
    <n v="0"/>
    <s v="IT"/>
    <s v="ŽSR"/>
    <x v="5"/>
    <x v="0"/>
    <n v="0"/>
    <x v="9"/>
    <x v="0"/>
    <n v="500000"/>
    <s v="-"/>
    <s v="nie"/>
    <s v="Výstavba"/>
    <m/>
    <m/>
    <m/>
    <m/>
    <m/>
  </r>
  <r>
    <s v="ZSR077:Náklady technologickej časti diela"/>
    <s v="MD SR"/>
    <n v="1"/>
    <s v="Doprava - železničná infraštruktúra"/>
    <x v="441"/>
    <n v="0"/>
    <x v="441"/>
    <s v="-"/>
    <s v="-"/>
    <s v="-"/>
    <n v="0"/>
    <s v="IT"/>
    <s v="ŽSR"/>
    <x v="5"/>
    <x v="0"/>
    <n v="0"/>
    <x v="10"/>
    <x v="0"/>
    <n v="100000"/>
    <s v="-"/>
    <s v="nie"/>
    <s v="Výstavb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4"/>
    <x v="0"/>
    <n v="1700000"/>
    <s v="-"/>
    <s v="nie"/>
    <s v="nezačatá I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6"/>
    <x v="0"/>
    <n v="100000"/>
    <s v="-"/>
    <s v="nie"/>
    <s v="nezačatá I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7"/>
    <x v="0"/>
    <n v="100000"/>
    <s v="-"/>
    <s v="nie"/>
    <s v="nezačatá I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0"/>
    <x v="0"/>
    <n v="100000"/>
    <s v="-"/>
    <s v="nie"/>
    <s v="nezačatá I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8"/>
    <x v="0"/>
    <n v="100000"/>
    <s v="-"/>
    <s v="nie"/>
    <s v="nezačatá I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9"/>
    <x v="0"/>
    <n v="100000"/>
    <s v="-"/>
    <s v="nie"/>
    <s v="nezačatá I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10"/>
    <x v="0"/>
    <n v="100000"/>
    <s v="-"/>
    <s v="nie"/>
    <s v="nezačatá IA"/>
    <m/>
    <m/>
    <m/>
    <m/>
    <m/>
  </r>
  <r>
    <s v="ZSR078:Náklady technologickej časti diela"/>
    <s v="MD SR"/>
    <n v="1"/>
    <s v="Doprava - železničná infraštruktúra"/>
    <x v="442"/>
    <n v="0"/>
    <x v="442"/>
    <s v="-"/>
    <s v="-"/>
    <s v="-"/>
    <n v="0"/>
    <s v="IT"/>
    <s v="ŽSR"/>
    <x v="5"/>
    <x v="0"/>
    <n v="0"/>
    <x v="11"/>
    <x v="0"/>
    <n v="100000"/>
    <s v="-"/>
    <s v="nie"/>
    <s v="nezačatá IA"/>
    <m/>
    <m/>
    <m/>
    <m/>
    <m/>
  </r>
  <r>
    <s v="ZSR079:Náklady technologickej časti diela"/>
    <s v="MD SR"/>
    <n v="2"/>
    <s v="Doprava - železničná infraštruktúra"/>
    <x v="443"/>
    <n v="0"/>
    <x v="443"/>
    <s v="-"/>
    <s v="-"/>
    <s v="-"/>
    <n v="0"/>
    <s v="IT"/>
    <s v="ŽSR"/>
    <x v="5"/>
    <x v="0"/>
    <n v="0"/>
    <x v="6"/>
    <x v="0"/>
    <n v="1800000"/>
    <s v="-"/>
    <s v="nie"/>
    <s v="Príprava podkladov VO "/>
    <m/>
    <m/>
    <m/>
    <m/>
    <m/>
  </r>
  <r>
    <s v="ZSR079:Náklady technologickej časti diela"/>
    <s v="MD SR"/>
    <n v="2"/>
    <s v="Doprava - železničná infraštruktúra"/>
    <x v="443"/>
    <n v="0"/>
    <x v="443"/>
    <s v="-"/>
    <s v="-"/>
    <s v="-"/>
    <n v="0"/>
    <s v="IT"/>
    <s v="ŽSR"/>
    <x v="5"/>
    <x v="0"/>
    <n v="0"/>
    <x v="7"/>
    <x v="0"/>
    <n v="600000"/>
    <s v="-"/>
    <s v="nie"/>
    <s v="Príprava podkladov VO "/>
    <m/>
    <m/>
    <m/>
    <m/>
    <m/>
  </r>
  <r>
    <s v="ZSR080:Náklady technologickej časti diela"/>
    <s v="MD SR"/>
    <n v="0"/>
    <s v="Doprava - železničná infraštruktúra"/>
    <x v="444"/>
    <n v="0"/>
    <x v="444"/>
    <s v="-"/>
    <s v="-"/>
    <s v="-"/>
    <n v="0"/>
    <s v="IT"/>
    <s v="ŽSR"/>
    <x v="5"/>
    <x v="0"/>
    <n v="0"/>
    <x v="6"/>
    <x v="0"/>
    <n v="500000"/>
    <s v="-"/>
    <s v="nie"/>
    <s v="Výstavba"/>
    <m/>
    <m/>
    <m/>
    <m/>
    <m/>
  </r>
  <r>
    <s v="ZSR080:Náklady technologickej časti diela"/>
    <s v="MD SR"/>
    <n v="0"/>
    <s v="Doprava - železničná infraštruktúra"/>
    <x v="444"/>
    <n v="0"/>
    <x v="444"/>
    <s v="-"/>
    <s v="-"/>
    <s v="-"/>
    <n v="0"/>
    <s v="IT"/>
    <s v="ŽSR"/>
    <x v="5"/>
    <x v="0"/>
    <n v="0"/>
    <x v="7"/>
    <x v="0"/>
    <n v="100000"/>
    <s v="-"/>
    <s v="nie"/>
    <s v="Výstavba"/>
    <m/>
    <m/>
    <m/>
    <m/>
    <m/>
  </r>
  <r>
    <s v="ZSR080:Náklady technologickej časti diela"/>
    <s v="MD SR"/>
    <n v="0"/>
    <s v="Doprava - železničná infraštruktúra"/>
    <x v="444"/>
    <n v="0"/>
    <x v="444"/>
    <s v="-"/>
    <s v="-"/>
    <s v="-"/>
    <n v="0"/>
    <s v="IT"/>
    <s v="ŽSR"/>
    <x v="5"/>
    <x v="0"/>
    <n v="0"/>
    <x v="0"/>
    <x v="0"/>
    <n v="100000"/>
    <s v="-"/>
    <s v="nie"/>
    <s v="Výstavba"/>
    <m/>
    <m/>
    <m/>
    <m/>
    <m/>
  </r>
  <r>
    <s v="ZSR080:Náklady technologickej časti diela"/>
    <s v="MD SR"/>
    <n v="0"/>
    <s v="Doprava - železničná infraštruktúra"/>
    <x v="444"/>
    <n v="0"/>
    <x v="444"/>
    <s v="-"/>
    <s v="-"/>
    <s v="-"/>
    <n v="0"/>
    <s v="IT"/>
    <s v="ŽSR"/>
    <x v="5"/>
    <x v="0"/>
    <n v="0"/>
    <x v="8"/>
    <x v="0"/>
    <n v="100000"/>
    <s v="-"/>
    <s v="nie"/>
    <s v="Výstavba"/>
    <m/>
    <m/>
    <m/>
    <m/>
    <m/>
  </r>
  <r>
    <s v="ZSR080:Náklady technologickej časti diela"/>
    <s v="MD SR"/>
    <n v="0"/>
    <s v="Doprava - železničná infraštruktúra"/>
    <x v="444"/>
    <n v="0"/>
    <x v="444"/>
    <s v="-"/>
    <s v="-"/>
    <s v="-"/>
    <n v="0"/>
    <s v="IT"/>
    <s v="ŽSR"/>
    <x v="5"/>
    <x v="0"/>
    <n v="0"/>
    <x v="9"/>
    <x v="0"/>
    <n v="100000"/>
    <s v="-"/>
    <s v="nie"/>
    <s v="Výstavba"/>
    <m/>
    <m/>
    <m/>
    <m/>
    <m/>
  </r>
  <r>
    <s v="ZSR080:Náklady technologickej časti diela"/>
    <s v="MD SR"/>
    <n v="0"/>
    <s v="Doprava - železničná infraštruktúra"/>
    <x v="444"/>
    <n v="0"/>
    <x v="444"/>
    <s v="-"/>
    <s v="-"/>
    <s v="-"/>
    <n v="0"/>
    <s v="IT"/>
    <s v="ŽSR"/>
    <x v="5"/>
    <x v="0"/>
    <n v="0"/>
    <x v="10"/>
    <x v="0"/>
    <n v="100000"/>
    <s v="-"/>
    <s v="nie"/>
    <s v="Výstavba"/>
    <m/>
    <m/>
    <m/>
    <m/>
    <m/>
  </r>
  <r>
    <s v="ZSR080:Náklady technologickej časti diela"/>
    <s v="MD SR"/>
    <n v="0"/>
    <s v="Doprava - železničná infraštruktúra"/>
    <x v="444"/>
    <n v="0"/>
    <x v="444"/>
    <s v="-"/>
    <s v="-"/>
    <s v="-"/>
    <n v="0"/>
    <s v="IT"/>
    <s v="ŽSR"/>
    <x v="5"/>
    <x v="0"/>
    <n v="0"/>
    <x v="11"/>
    <x v="0"/>
    <n v="100000"/>
    <s v="-"/>
    <s v="nie"/>
    <s v="Výstavba"/>
    <m/>
    <m/>
    <m/>
    <m/>
    <m/>
  </r>
  <r>
    <s v="ZSR081:Náklady technologickej časti diela"/>
    <s v="MD SR"/>
    <n v="1"/>
    <s v="Doprava - železničná infraštruktúra"/>
    <x v="445"/>
    <n v="0"/>
    <x v="445"/>
    <s v="-"/>
    <s v="-"/>
    <s v="-"/>
    <n v="0"/>
    <s v="IT"/>
    <s v="ŽSR"/>
    <x v="5"/>
    <x v="0"/>
    <n v="0"/>
    <x v="4"/>
    <x v="0"/>
    <n v="100000"/>
    <s v="-"/>
    <s v="nie"/>
    <s v="nezačatá IA"/>
    <m/>
    <m/>
    <m/>
    <m/>
    <m/>
  </r>
  <r>
    <s v="ZSR114:Príprava bez MPV"/>
    <s v="MD SR"/>
    <n v="2"/>
    <s v="Doprava - železničná infraštruktúra"/>
    <x v="446"/>
    <n v="0"/>
    <x v="446"/>
    <s v="-"/>
    <s v="-"/>
    <s v="-"/>
    <s v="n/a"/>
    <s v="IT"/>
    <s v="ŽSR"/>
    <x v="2"/>
    <x v="2"/>
    <s v="-"/>
    <x v="5"/>
    <x v="5"/>
    <n v="200000"/>
    <s v="-"/>
    <s v="nie"/>
    <s v="nezačatá IA"/>
    <m/>
    <m/>
    <n v="1"/>
    <m/>
    <m/>
  </r>
  <r>
    <s v="ZSR136:Príprava bez MPV"/>
    <s v="MD SR"/>
    <n v="0"/>
    <s v="Doprava - železničná infraštruktúra"/>
    <x v="447"/>
    <n v="0"/>
    <x v="447"/>
    <s v="-"/>
    <s v="-"/>
    <s v="-"/>
    <s v="n/a"/>
    <s v="Veľké projekty"/>
    <s v="ŽSR"/>
    <x v="2"/>
    <x v="2"/>
    <s v="-"/>
    <x v="5"/>
    <x v="5"/>
    <n v="200000"/>
    <s v="-"/>
    <s v="nie"/>
    <s v="nezačatá IA"/>
    <m/>
    <m/>
    <n v="1"/>
    <m/>
    <m/>
  </r>
  <r>
    <s v="ZSR138:Výstavba"/>
    <s v="MD SR"/>
    <s v="-"/>
    <s v="Doprava - železničná infraštruktúra"/>
    <x v="448"/>
    <n v="0"/>
    <x v="448"/>
    <s v="-"/>
    <s v="-"/>
    <s v="-"/>
    <s v="n/a"/>
    <s v="Veľké projekty"/>
    <s v="ŽSR"/>
    <x v="0"/>
    <x v="2"/>
    <n v="0"/>
    <x v="5"/>
    <x v="5"/>
    <n v="5000000"/>
    <s v="-"/>
    <s v="áno"/>
    <s v="príprava podkladov na VO"/>
    <m/>
    <m/>
    <n v="1"/>
    <s v="VZ 2025 - 100 000 E (PHZ - 9 mil.)"/>
    <m/>
  </r>
  <r>
    <s v="ZSR139:Výstavba"/>
    <s v="MD SR"/>
    <s v="-"/>
    <s v="Doprava - železničná infraštruktúra"/>
    <x v="449"/>
    <n v="0"/>
    <x v="449"/>
    <s v="-"/>
    <s v="-"/>
    <s v="-"/>
    <s v="n/a"/>
    <s v="Veľké projekty"/>
    <s v="ŽSR"/>
    <x v="0"/>
    <x v="2"/>
    <n v="0"/>
    <x v="5"/>
    <x v="5"/>
    <n v="12500000"/>
    <s v="-"/>
    <s v="áno"/>
    <s v="nezačatá IA"/>
    <m/>
    <m/>
    <n v="1"/>
    <s v="jedná sa o žst. Barcu"/>
    <m/>
  </r>
  <r>
    <s v="ZSR140:Výstavba"/>
    <s v="MD SR"/>
    <s v="-"/>
    <s v="Doprava - železničná infraštruktúra"/>
    <x v="450"/>
    <n v="0"/>
    <x v="450"/>
    <s v="-"/>
    <s v="-"/>
    <s v="-"/>
    <s v="n/a"/>
    <s v="Veľké projekty"/>
    <s v="ŽSR"/>
    <x v="0"/>
    <x v="2"/>
    <n v="0"/>
    <x v="5"/>
    <x v="5"/>
    <n v="5000000"/>
    <s v="-"/>
    <s v="áno"/>
    <s v="nezačatá IA"/>
    <m/>
    <m/>
    <n v="1"/>
    <m/>
    <m/>
  </r>
  <r>
    <s v="ZSR142:Výstavba"/>
    <s v="MD SR"/>
    <n v="0"/>
    <s v="Doprava - železničná infraštruktúra"/>
    <x v="451"/>
    <n v="0"/>
    <x v="451"/>
    <s v="-"/>
    <s v="-"/>
    <s v="-"/>
    <s v="n/a"/>
    <s v="Projekty podľa priorizácie"/>
    <s v="ŽSR"/>
    <x v="0"/>
    <x v="2"/>
    <s v="-"/>
    <x v="0"/>
    <x v="0"/>
    <n v="1300000"/>
    <s v="-"/>
    <s v="nie"/>
    <s v="príprava podkladov na VO"/>
    <m/>
    <m/>
    <m/>
    <m/>
    <m/>
  </r>
  <r>
    <s v="ZSR144:Výstavba"/>
    <s v="MD SR"/>
    <n v="0"/>
    <s v="Doprava - železničná infraštruktúra"/>
    <x v="452"/>
    <n v="0"/>
    <x v="452"/>
    <s v="-"/>
    <s v="-"/>
    <s v="-"/>
    <s v="n/a"/>
    <s v="Projekty podľa priorizácie"/>
    <s v="ŽSR"/>
    <x v="0"/>
    <x v="3"/>
    <n v="0"/>
    <x v="0"/>
    <x v="0"/>
    <n v="5000000"/>
    <s v="-"/>
    <s v="nie"/>
    <s v="-"/>
    <m/>
    <m/>
    <m/>
    <m/>
    <m/>
  </r>
  <r>
    <s v="ZSR144:Výstavba"/>
    <s v="MD SR"/>
    <n v="0"/>
    <s v="Doprava - železničná infraštruktúra"/>
    <x v="452"/>
    <n v="0"/>
    <x v="452"/>
    <s v="-"/>
    <s v="-"/>
    <s v="-"/>
    <s v="n/a"/>
    <s v="Projekty podľa priorizácie"/>
    <s v="ŽSR"/>
    <x v="0"/>
    <x v="3"/>
    <n v="0"/>
    <x v="5"/>
    <x v="0"/>
    <n v="1806756"/>
    <s v="-"/>
    <s v="nie"/>
    <s v="-"/>
    <m/>
    <m/>
    <m/>
    <m/>
    <m/>
  </r>
  <r>
    <m/>
    <m/>
    <m/>
    <m/>
    <x v="453"/>
    <m/>
    <x v="453"/>
    <m/>
    <m/>
    <m/>
    <m/>
    <m/>
    <s v="ŽSR"/>
    <x v="2"/>
    <x v="1"/>
    <m/>
    <x v="0"/>
    <x v="0"/>
    <n v="300000"/>
    <m/>
    <m/>
    <s v="VO na realizáciu"/>
    <m/>
    <m/>
    <m/>
    <m/>
    <m/>
  </r>
  <r>
    <m/>
    <m/>
    <m/>
    <m/>
    <x v="453"/>
    <m/>
    <x v="453"/>
    <m/>
    <m/>
    <m/>
    <m/>
    <m/>
    <s v="ŽSR"/>
    <x v="0"/>
    <x v="1"/>
    <m/>
    <x v="6"/>
    <x v="0"/>
    <n v="3000000"/>
    <m/>
    <m/>
    <s v="VO na realizáciu"/>
    <m/>
    <m/>
    <m/>
    <m/>
    <m/>
  </r>
  <r>
    <m/>
    <m/>
    <m/>
    <m/>
    <x v="454"/>
    <m/>
    <x v="454"/>
    <m/>
    <m/>
    <m/>
    <m/>
    <m/>
    <s v="ŽSR"/>
    <x v="0"/>
    <x v="1"/>
    <m/>
    <x v="6"/>
    <x v="5"/>
    <n v="1000000"/>
    <m/>
    <m/>
    <s v="nezačatá IA"/>
    <m/>
    <m/>
    <n v="2"/>
    <m/>
    <m/>
  </r>
  <r>
    <m/>
    <m/>
    <m/>
    <m/>
    <x v="455"/>
    <m/>
    <x v="455"/>
    <m/>
    <m/>
    <m/>
    <m/>
    <m/>
    <s v="ŽSR"/>
    <x v="0"/>
    <x v="1"/>
    <m/>
    <x v="4"/>
    <x v="5"/>
    <n v="1476282.22"/>
    <m/>
    <m/>
    <s v="nezačatá IA"/>
    <m/>
    <m/>
    <m/>
    <m/>
    <m/>
  </r>
  <r>
    <m/>
    <m/>
    <m/>
    <m/>
    <x v="306"/>
    <n v="0"/>
    <x v="306"/>
    <m/>
    <m/>
    <m/>
    <m/>
    <m/>
    <s v="ŽSR"/>
    <x v="1"/>
    <x v="0"/>
    <m/>
    <x v="2"/>
    <x v="5"/>
    <n v="32.71"/>
    <m/>
    <s v="áno"/>
    <s v="vo výstavbe"/>
    <m/>
    <m/>
    <m/>
    <m/>
    <m/>
  </r>
  <r>
    <m/>
    <m/>
    <m/>
    <m/>
    <x v="6"/>
    <s v="D180f1; B180f_; T180fE; T180fM"/>
    <x v="6"/>
    <m/>
    <m/>
    <m/>
    <m/>
    <m/>
    <s v="ŽSR"/>
    <x v="2"/>
    <x v="0"/>
    <m/>
    <x v="2"/>
    <x v="5"/>
    <n v="1959350.05"/>
    <m/>
    <s v="áno"/>
    <s v="vo výstavbe"/>
    <m/>
    <m/>
    <m/>
    <m/>
    <m/>
  </r>
  <r>
    <m/>
    <m/>
    <m/>
    <m/>
    <x v="6"/>
    <s v="D180f1; B180f_; T180fE; T180fM"/>
    <x v="6"/>
    <m/>
    <m/>
    <m/>
    <m/>
    <m/>
    <s v="ŽSR"/>
    <x v="1"/>
    <x v="0"/>
    <m/>
    <x v="2"/>
    <x v="5"/>
    <n v="429136.18"/>
    <m/>
    <s v="áno"/>
    <s v="vo výstavbe"/>
    <m/>
    <m/>
    <m/>
    <m/>
    <m/>
  </r>
  <r>
    <m/>
    <m/>
    <m/>
    <m/>
    <x v="40"/>
    <m/>
    <x v="40"/>
    <m/>
    <m/>
    <m/>
    <m/>
    <m/>
    <s v="ŽSR"/>
    <x v="0"/>
    <x v="0"/>
    <m/>
    <x v="2"/>
    <x v="5"/>
    <n v="159190.12"/>
    <m/>
    <m/>
    <s v="ukončené"/>
    <m/>
    <m/>
    <m/>
    <m/>
    <m/>
  </r>
  <r>
    <m/>
    <m/>
    <m/>
    <m/>
    <x v="19"/>
    <m/>
    <x v="19"/>
    <m/>
    <m/>
    <m/>
    <m/>
    <m/>
    <s v="ŽSR"/>
    <x v="2"/>
    <x v="1"/>
    <m/>
    <x v="2"/>
    <x v="1"/>
    <n v="8600"/>
    <m/>
    <m/>
    <s v="ukončené"/>
    <m/>
    <m/>
    <m/>
    <m/>
    <m/>
  </r>
  <r>
    <m/>
    <m/>
    <m/>
    <m/>
    <x v="12"/>
    <m/>
    <x v="12"/>
    <m/>
    <m/>
    <m/>
    <m/>
    <m/>
    <s v="ŽSR"/>
    <x v="0"/>
    <x v="1"/>
    <m/>
    <x v="2"/>
    <x v="10"/>
    <n v="5111811.2"/>
    <m/>
    <m/>
    <s v="vo výstavbe"/>
    <m/>
    <m/>
    <m/>
    <m/>
    <m/>
  </r>
  <r>
    <m/>
    <m/>
    <m/>
    <m/>
    <x v="205"/>
    <m/>
    <x v="205"/>
    <m/>
    <m/>
    <m/>
    <m/>
    <m/>
    <s v="ŽSR"/>
    <x v="1"/>
    <x v="2"/>
    <m/>
    <x v="4"/>
    <x v="7"/>
    <n v="20000"/>
    <m/>
    <m/>
    <s v="vo výstavbe"/>
    <m/>
    <m/>
    <m/>
    <m/>
    <m/>
  </r>
  <r>
    <m/>
    <m/>
    <m/>
    <m/>
    <x v="148"/>
    <m/>
    <x v="148"/>
    <m/>
    <m/>
    <m/>
    <m/>
    <m/>
    <s v="ŽSR"/>
    <x v="1"/>
    <x v="1"/>
    <m/>
    <x v="4"/>
    <x v="5"/>
    <n v="20000"/>
    <m/>
    <m/>
    <s v="PD pre SP v rozsahu pre realizáciu stavby (DSPRS)"/>
    <m/>
    <m/>
    <m/>
    <m/>
    <m/>
  </r>
  <r>
    <m/>
    <m/>
    <m/>
    <m/>
    <x v="309"/>
    <m/>
    <x v="309"/>
    <m/>
    <m/>
    <m/>
    <m/>
    <m/>
    <s v="ŽSR"/>
    <x v="1"/>
    <x v="1"/>
    <m/>
    <x v="4"/>
    <x v="5"/>
    <n v="150000"/>
    <m/>
    <m/>
    <s v="Investičný zámer"/>
    <m/>
    <m/>
    <m/>
    <s v="od Balušíka 300000 (10.1.25)"/>
    <m/>
  </r>
  <r>
    <m/>
    <m/>
    <m/>
    <m/>
    <x v="14"/>
    <m/>
    <x v="14"/>
    <m/>
    <m/>
    <m/>
    <m/>
    <m/>
    <s v="ŽSR"/>
    <x v="1"/>
    <x v="1"/>
    <m/>
    <x v="4"/>
    <x v="5"/>
    <n v="125000"/>
    <m/>
    <m/>
    <s v="IČ - úprava DSPRS pre MPV"/>
    <m/>
    <m/>
    <m/>
    <m/>
    <m/>
  </r>
  <r>
    <m/>
    <m/>
    <m/>
    <m/>
    <x v="82"/>
    <m/>
    <x v="82"/>
    <m/>
    <m/>
    <m/>
    <m/>
    <m/>
    <s v="ŽSR"/>
    <x v="1"/>
    <x v="1"/>
    <m/>
    <x v="4"/>
    <x v="21"/>
    <n v="1000"/>
    <m/>
    <m/>
    <s v="vo výstavbe"/>
    <m/>
    <m/>
    <m/>
    <m/>
    <m/>
  </r>
  <r>
    <m/>
    <m/>
    <m/>
    <m/>
    <x v="52"/>
    <m/>
    <x v="52"/>
    <m/>
    <m/>
    <m/>
    <m/>
    <m/>
    <s v="ŽSR"/>
    <x v="1"/>
    <x v="1"/>
    <m/>
    <x v="4"/>
    <x v="5"/>
    <n v="1000"/>
    <m/>
    <m/>
    <s v="Stavebné povolenie (SP)"/>
    <m/>
    <m/>
    <m/>
    <m/>
    <m/>
  </r>
  <r>
    <m/>
    <m/>
    <m/>
    <m/>
    <x v="34"/>
    <s v="E191c1; E191d1"/>
    <x v="34"/>
    <m/>
    <m/>
    <m/>
    <m/>
    <m/>
    <s v="ŽSR"/>
    <x v="1"/>
    <x v="1"/>
    <m/>
    <x v="4"/>
    <x v="21"/>
    <n v="50000"/>
    <m/>
    <m/>
    <s v="vo výstavbe"/>
    <m/>
    <m/>
    <m/>
    <m/>
    <m/>
  </r>
  <r>
    <m/>
    <m/>
    <m/>
    <m/>
    <x v="240"/>
    <m/>
    <x v="240"/>
    <m/>
    <m/>
    <m/>
    <m/>
    <m/>
    <s v="ŽSR"/>
    <x v="0"/>
    <x v="1"/>
    <m/>
    <x v="4"/>
    <x v="5"/>
    <n v="15800.86"/>
    <m/>
    <m/>
    <s v="ukončené"/>
    <m/>
    <m/>
    <m/>
    <m/>
    <m/>
  </r>
  <r>
    <m/>
    <m/>
    <m/>
    <m/>
    <x v="288"/>
    <m/>
    <x v="288"/>
    <m/>
    <m/>
    <m/>
    <m/>
    <m/>
    <s v="ŽSR"/>
    <x v="0"/>
    <x v="1"/>
    <m/>
    <x v="4"/>
    <x v="5"/>
    <n v="194141.64"/>
    <m/>
    <m/>
    <s v="vo výstavbe"/>
    <m/>
    <m/>
    <m/>
    <m/>
    <m/>
  </r>
  <r>
    <m/>
    <m/>
    <m/>
    <m/>
    <x v="52"/>
    <m/>
    <x v="52"/>
    <m/>
    <m/>
    <m/>
    <m/>
    <m/>
    <s v="ŽSR"/>
    <x v="1"/>
    <x v="1"/>
    <m/>
    <x v="5"/>
    <x v="5"/>
    <n v="5000"/>
    <m/>
    <m/>
    <s v="Stavebné povolenie (SP)"/>
    <m/>
    <m/>
    <n v="2"/>
    <m/>
    <m/>
  </r>
  <r>
    <m/>
    <m/>
    <m/>
    <m/>
    <x v="139"/>
    <m/>
    <x v="139"/>
    <m/>
    <m/>
    <m/>
    <m/>
    <m/>
    <s v="ŽSR"/>
    <x v="0"/>
    <x v="1"/>
    <m/>
    <x v="5"/>
    <x v="5"/>
    <n v="2304239.04"/>
    <m/>
    <m/>
    <s v="Príprava podkladov VO na zhotoviteľa stavby"/>
    <m/>
    <m/>
    <n v="1"/>
    <m/>
    <m/>
  </r>
  <r>
    <m/>
    <m/>
    <m/>
    <m/>
    <x v="289"/>
    <m/>
    <x v="289"/>
    <m/>
    <m/>
    <m/>
    <m/>
    <m/>
    <s v="ŽSR"/>
    <x v="0"/>
    <x v="1"/>
    <m/>
    <x v="5"/>
    <x v="5"/>
    <n v="1295000"/>
    <m/>
    <m/>
    <s v="nezačatá IA"/>
    <m/>
    <m/>
    <n v="1"/>
    <m/>
    <m/>
  </r>
  <r>
    <m/>
    <m/>
    <m/>
    <m/>
    <x v="330"/>
    <m/>
    <x v="330"/>
    <m/>
    <m/>
    <m/>
    <m/>
    <m/>
    <s v="ŽSR"/>
    <x v="0"/>
    <x v="1"/>
    <m/>
    <x v="5"/>
    <x v="5"/>
    <n v="1700000"/>
    <m/>
    <m/>
    <s v="PD pre SP v rozsahu pre realizáciu stavby (DSPRS)"/>
    <m/>
    <m/>
    <n v="1"/>
    <m/>
    <m/>
  </r>
  <r>
    <m/>
    <m/>
    <m/>
    <m/>
    <x v="62"/>
    <m/>
    <x v="62"/>
    <m/>
    <m/>
    <m/>
    <m/>
    <m/>
    <s v="ŽSR"/>
    <x v="1"/>
    <x v="1"/>
    <m/>
    <x v="4"/>
    <x v="15"/>
    <n v="5000"/>
    <m/>
    <s v="áno"/>
    <s v="ukončené"/>
    <m/>
    <m/>
    <m/>
    <m/>
    <m/>
  </r>
  <r>
    <m/>
    <m/>
    <m/>
    <m/>
    <x v="60"/>
    <m/>
    <x v="60"/>
    <m/>
    <m/>
    <m/>
    <m/>
    <m/>
    <s v="ŽSR"/>
    <x v="1"/>
    <x v="1"/>
    <m/>
    <x v="4"/>
    <x v="15"/>
    <n v="5000"/>
    <m/>
    <m/>
    <s v="vo výstavbe"/>
    <m/>
    <m/>
    <m/>
    <m/>
    <m/>
  </r>
  <r>
    <m/>
    <m/>
    <m/>
    <m/>
    <x v="61"/>
    <m/>
    <x v="61"/>
    <m/>
    <m/>
    <m/>
    <m/>
    <m/>
    <s v="ŽSR"/>
    <x v="1"/>
    <x v="1"/>
    <m/>
    <x v="4"/>
    <x v="15"/>
    <n v="300000"/>
    <s v="OPSK cieľ 2"/>
    <m/>
    <s v="zastávka IČ pre SP, odbočka IČ pre ÚR (príprava DSPRS)"/>
    <m/>
    <m/>
    <m/>
    <m/>
    <m/>
  </r>
  <r>
    <m/>
    <m/>
    <m/>
    <m/>
    <x v="250"/>
    <m/>
    <x v="250"/>
    <m/>
    <m/>
    <m/>
    <m/>
    <m/>
    <s v="ŽSR"/>
    <x v="1"/>
    <x v="1"/>
    <m/>
    <x v="4"/>
    <x v="7"/>
    <n v="5000"/>
    <m/>
    <m/>
    <s v="vo výstavbe"/>
    <m/>
    <m/>
    <m/>
    <m/>
    <m/>
  </r>
  <r>
    <m/>
    <m/>
    <m/>
    <m/>
    <x v="4"/>
    <m/>
    <x v="4"/>
    <m/>
    <m/>
    <m/>
    <m/>
    <m/>
    <s v="ŽSR"/>
    <x v="1"/>
    <x v="1"/>
    <m/>
    <x v="4"/>
    <x v="7"/>
    <n v="20000"/>
    <m/>
    <s v="áno"/>
    <s v="ukončené"/>
    <m/>
    <m/>
    <m/>
    <m/>
    <m/>
  </r>
  <r>
    <m/>
    <m/>
    <m/>
    <m/>
    <x v="12"/>
    <m/>
    <x v="12"/>
    <m/>
    <m/>
    <m/>
    <n v="0"/>
    <s v="Veľké projekty"/>
    <s v="ŽSR"/>
    <x v="0"/>
    <x v="1"/>
    <m/>
    <x v="4"/>
    <x v="16"/>
    <n v="2464030.46"/>
    <m/>
    <m/>
    <s v="vo výstavbe"/>
    <m/>
    <m/>
    <m/>
    <s v="poníženie z KT 2025"/>
    <s v="ŠR (NN) CEF"/>
  </r>
  <r>
    <m/>
    <m/>
    <m/>
    <m/>
    <x v="1"/>
    <m/>
    <x v="1"/>
    <m/>
    <m/>
    <m/>
    <m/>
    <m/>
    <s v="ŽSR"/>
    <x v="1"/>
    <x v="1"/>
    <m/>
    <x v="4"/>
    <x v="1"/>
    <n v="3000"/>
    <m/>
    <m/>
    <s v="ukončené"/>
    <m/>
    <m/>
    <m/>
    <m/>
    <m/>
  </r>
  <r>
    <m/>
    <m/>
    <m/>
    <m/>
    <x v="23"/>
    <s v="D160f_;E160f1;M160f1"/>
    <x v="23"/>
    <m/>
    <m/>
    <m/>
    <m/>
    <m/>
    <s v="ŽSR"/>
    <x v="1"/>
    <x v="1"/>
    <m/>
    <x v="4"/>
    <x v="15"/>
    <n v="5000"/>
    <m/>
    <s v="áno"/>
    <s v="ukončené"/>
    <m/>
    <m/>
    <m/>
    <m/>
    <m/>
  </r>
  <r>
    <m/>
    <m/>
    <m/>
    <m/>
    <x v="456"/>
    <m/>
    <x v="456"/>
    <m/>
    <m/>
    <m/>
    <m/>
    <m/>
    <s v="ŽSR"/>
    <x v="1"/>
    <x v="1"/>
    <m/>
    <x v="0"/>
    <x v="0"/>
    <n v="200000"/>
    <m/>
    <s v="áno"/>
    <s v="PD pre SP v rozsahu pre realizáciu stavby (DSPRS)"/>
    <m/>
    <m/>
    <m/>
    <m/>
    <m/>
  </r>
  <r>
    <m/>
    <m/>
    <m/>
    <m/>
    <x v="62"/>
    <m/>
    <x v="62"/>
    <m/>
    <m/>
    <m/>
    <m/>
    <m/>
    <s v="ŽSR"/>
    <x v="0"/>
    <x v="1"/>
    <m/>
    <x v="4"/>
    <x v="13"/>
    <n v="655080.13"/>
    <m/>
    <s v="áno"/>
    <s v="ukončené"/>
    <m/>
    <m/>
    <m/>
    <m/>
    <m/>
  </r>
  <r>
    <m/>
    <m/>
    <m/>
    <m/>
    <x v="60"/>
    <m/>
    <x v="60"/>
    <m/>
    <m/>
    <m/>
    <m/>
    <m/>
    <s v="ŽSR"/>
    <x v="1"/>
    <x v="1"/>
    <m/>
    <x v="5"/>
    <x v="15"/>
    <n v="5000"/>
    <m/>
    <m/>
    <s v="vo výstavbe"/>
    <m/>
    <m/>
    <m/>
    <m/>
    <m/>
  </r>
  <r>
    <m/>
    <m/>
    <m/>
    <m/>
    <x v="61"/>
    <m/>
    <x v="61"/>
    <m/>
    <m/>
    <m/>
    <m/>
    <m/>
    <s v="ŽSR"/>
    <x v="1"/>
    <x v="1"/>
    <m/>
    <x v="5"/>
    <x v="15"/>
    <n v="5000"/>
    <s v="OPSK cieľ 2"/>
    <m/>
    <s v="zastávka IČ pre SP, odbočka IČ pre ÚR (príprava DSPRS)"/>
    <m/>
    <m/>
    <m/>
    <m/>
    <m/>
  </r>
  <r>
    <m/>
    <m/>
    <m/>
    <m/>
    <x v="250"/>
    <m/>
    <x v="250"/>
    <m/>
    <m/>
    <m/>
    <m/>
    <m/>
    <s v="ŽSR"/>
    <x v="1"/>
    <x v="1"/>
    <m/>
    <x v="5"/>
    <x v="7"/>
    <n v="5000"/>
    <m/>
    <m/>
    <s v="vo výstavbe"/>
    <m/>
    <m/>
    <m/>
    <m/>
    <m/>
  </r>
  <r>
    <m/>
    <m/>
    <m/>
    <m/>
    <x v="4"/>
    <m/>
    <x v="4"/>
    <m/>
    <m/>
    <m/>
    <m/>
    <m/>
    <s v="ŽSR"/>
    <x v="1"/>
    <x v="1"/>
    <m/>
    <x v="5"/>
    <x v="7"/>
    <n v="10000"/>
    <m/>
    <m/>
    <s v="ukončené"/>
    <m/>
    <m/>
    <m/>
    <m/>
    <m/>
  </r>
  <r>
    <m/>
    <m/>
    <m/>
    <m/>
    <x v="12"/>
    <s v="D127a_; T127aM"/>
    <x v="12"/>
    <m/>
    <m/>
    <m/>
    <n v="0"/>
    <s v="Veľké projekty"/>
    <s v="ŽSR"/>
    <x v="1"/>
    <x v="1"/>
    <m/>
    <x v="5"/>
    <x v="7"/>
    <n v="10000"/>
    <m/>
    <m/>
    <s v="vo výstavbe"/>
    <m/>
    <m/>
    <m/>
    <m/>
    <m/>
  </r>
  <r>
    <m/>
    <m/>
    <m/>
    <m/>
    <x v="23"/>
    <s v="D160f_;E160f1;M160f1"/>
    <x v="23"/>
    <m/>
    <m/>
    <m/>
    <m/>
    <m/>
    <s v="ŽSR"/>
    <x v="1"/>
    <x v="1"/>
    <m/>
    <x v="5"/>
    <x v="15"/>
    <n v="10000"/>
    <m/>
    <m/>
    <s v="ukončené"/>
    <m/>
    <m/>
    <m/>
    <m/>
    <m/>
  </r>
  <r>
    <m/>
    <m/>
    <m/>
    <m/>
    <x v="456"/>
    <m/>
    <x v="456"/>
    <m/>
    <m/>
    <m/>
    <m/>
    <s v="Projekty podľa priorizácie"/>
    <s v="ŽSR"/>
    <x v="1"/>
    <x v="1"/>
    <m/>
    <x v="5"/>
    <x v="0"/>
    <n v="10000"/>
    <m/>
    <m/>
    <s v="PD pre SP v rozsahu pre realizáciu stavby (DSPRS)"/>
    <m/>
    <m/>
    <m/>
    <m/>
    <m/>
  </r>
  <r>
    <m/>
    <m/>
    <m/>
    <m/>
    <x v="5"/>
    <m/>
    <x v="5"/>
    <m/>
    <m/>
    <m/>
    <m/>
    <m/>
    <s v="ŽSR"/>
    <x v="1"/>
    <x v="1"/>
    <m/>
    <x v="5"/>
    <x v="5"/>
    <n v="10000"/>
    <m/>
    <m/>
    <s v="Prebieha dokumentácia na stavebné povolenie (DSP)"/>
    <m/>
    <m/>
    <n v="1"/>
    <m/>
    <m/>
  </r>
  <r>
    <m/>
    <m/>
    <m/>
    <m/>
    <x v="6"/>
    <s v="D180f1; B180f_; T180fE; T180fM"/>
    <x v="6"/>
    <m/>
    <m/>
    <m/>
    <m/>
    <m/>
    <s v="ŽSR"/>
    <x v="1"/>
    <x v="1"/>
    <m/>
    <x v="5"/>
    <x v="15"/>
    <n v="100000"/>
    <m/>
    <s v="áno"/>
    <s v="vo výstavbe"/>
    <m/>
    <m/>
    <m/>
    <m/>
    <m/>
  </r>
  <r>
    <m/>
    <m/>
    <m/>
    <m/>
    <x v="7"/>
    <m/>
    <x v="7"/>
    <m/>
    <m/>
    <m/>
    <m/>
    <m/>
    <s v="ŽSR"/>
    <x v="1"/>
    <x v="1"/>
    <m/>
    <x v="5"/>
    <x v="15"/>
    <n v="100000"/>
    <m/>
    <m/>
    <s v="IČ, výber zhotoviteľa stavby"/>
    <m/>
    <m/>
    <m/>
    <m/>
    <m/>
  </r>
  <r>
    <m/>
    <m/>
    <m/>
    <m/>
    <x v="299"/>
    <m/>
    <x v="299"/>
    <m/>
    <m/>
    <m/>
    <n v="0"/>
    <s v="Veľké projekty"/>
    <s v="ŽSR"/>
    <x v="1"/>
    <x v="1"/>
    <m/>
    <x v="5"/>
    <x v="7"/>
    <n v="1250000"/>
    <m/>
    <m/>
    <s v="MPV, IČ"/>
    <m/>
    <m/>
    <m/>
    <m/>
    <m/>
  </r>
  <r>
    <m/>
    <m/>
    <m/>
    <m/>
    <x v="298"/>
    <m/>
    <x v="298"/>
    <m/>
    <m/>
    <m/>
    <n v="0"/>
    <m/>
    <s v="ŽSR"/>
    <x v="1"/>
    <x v="1"/>
    <m/>
    <x v="5"/>
    <x v="7"/>
    <n v="500000"/>
    <m/>
    <m/>
    <s v="vo výstavbe"/>
    <m/>
    <m/>
    <m/>
    <m/>
    <m/>
  </r>
  <r>
    <m/>
    <m/>
    <m/>
    <m/>
    <x v="18"/>
    <s v="DZAO__; TZAO_E"/>
    <x v="18"/>
    <m/>
    <m/>
    <m/>
    <m/>
    <s v="Veľké projekty"/>
    <s v="ŽSR"/>
    <x v="1"/>
    <x v="1"/>
    <m/>
    <x v="5"/>
    <x v="15"/>
    <n v="50000"/>
    <m/>
    <m/>
    <s v="vo výstavbe"/>
    <m/>
    <m/>
    <m/>
    <m/>
    <m/>
  </r>
  <r>
    <m/>
    <m/>
    <m/>
    <m/>
    <x v="34"/>
    <s v="E191c1; E191d1"/>
    <x v="34"/>
    <m/>
    <m/>
    <m/>
    <m/>
    <m/>
    <s v="ŽSR"/>
    <x v="1"/>
    <x v="1"/>
    <m/>
    <x v="5"/>
    <x v="21"/>
    <n v="10000"/>
    <m/>
    <m/>
    <s v="vo výstavbe"/>
    <m/>
    <m/>
    <m/>
    <m/>
    <m/>
  </r>
  <r>
    <m/>
    <m/>
    <m/>
    <m/>
    <x v="14"/>
    <m/>
    <x v="14"/>
    <m/>
    <m/>
    <m/>
    <m/>
    <m/>
    <s v="ŽSR"/>
    <x v="1"/>
    <x v="1"/>
    <m/>
    <x v="5"/>
    <x v="5"/>
    <n v="5000"/>
    <m/>
    <m/>
    <s v="IČ - úprava DSPRS pre MPV"/>
    <m/>
    <m/>
    <n v="1"/>
    <m/>
    <m/>
  </r>
  <r>
    <m/>
    <m/>
    <m/>
    <m/>
    <x v="309"/>
    <m/>
    <x v="309"/>
    <m/>
    <m/>
    <m/>
    <m/>
    <m/>
    <s v="ŽSR"/>
    <x v="1"/>
    <x v="1"/>
    <m/>
    <x v="5"/>
    <x v="5"/>
    <n v="100000"/>
    <m/>
    <m/>
    <s v="Investičný zámer"/>
    <m/>
    <m/>
    <n v="1"/>
    <m/>
    <m/>
  </r>
  <r>
    <m/>
    <m/>
    <m/>
    <m/>
    <x v="205"/>
    <m/>
    <x v="205"/>
    <m/>
    <m/>
    <m/>
    <m/>
    <m/>
    <s v="ŽSR"/>
    <x v="1"/>
    <x v="1"/>
    <m/>
    <x v="5"/>
    <x v="7"/>
    <n v="5000"/>
    <m/>
    <m/>
    <s v="vo výstavbe"/>
    <m/>
    <m/>
    <m/>
    <m/>
    <m/>
  </r>
  <r>
    <m/>
    <m/>
    <m/>
    <m/>
    <x v="22"/>
    <m/>
    <x v="22"/>
    <m/>
    <m/>
    <m/>
    <m/>
    <m/>
    <s v="ŽSR"/>
    <x v="1"/>
    <x v="1"/>
    <m/>
    <x v="5"/>
    <x v="15"/>
    <n v="200000"/>
    <m/>
    <s v="áno"/>
    <s v="PD pre SP v rozsahu pre realizáciu stavby (DSPRS)"/>
    <m/>
    <m/>
    <m/>
    <m/>
    <m/>
  </r>
  <r>
    <m/>
    <m/>
    <m/>
    <m/>
    <x v="12"/>
    <s v="D127a_; T127aM"/>
    <x v="12"/>
    <m/>
    <m/>
    <m/>
    <n v="0"/>
    <s v="Veľké projekty"/>
    <s v="ŽSR"/>
    <x v="0"/>
    <x v="1"/>
    <m/>
    <x v="5"/>
    <x v="13"/>
    <n v="2319377.4700000002"/>
    <m/>
    <m/>
    <s v="vo výstavbe"/>
    <m/>
    <m/>
    <m/>
    <m/>
    <m/>
  </r>
  <r>
    <m/>
    <m/>
    <m/>
    <m/>
    <x v="18"/>
    <s v="DZAO__; TZAO_E"/>
    <x v="18"/>
    <m/>
    <m/>
    <m/>
    <m/>
    <s v="Veľké projekty"/>
    <s v="ŽSR"/>
    <x v="0"/>
    <x v="1"/>
    <m/>
    <x v="4"/>
    <x v="7"/>
    <n v="1517988.21"/>
    <m/>
    <s v="áno"/>
    <s v="vo výstavbe"/>
    <m/>
    <m/>
    <m/>
    <m/>
    <m/>
  </r>
  <r>
    <m/>
    <m/>
    <m/>
    <m/>
    <x v="138"/>
    <m/>
    <x v="138"/>
    <m/>
    <m/>
    <m/>
    <m/>
    <m/>
    <s v="ŽSR"/>
    <x v="0"/>
    <x v="1"/>
    <m/>
    <x v="4"/>
    <x v="21"/>
    <n v="1360000"/>
    <m/>
    <m/>
    <s v="ukončené"/>
    <m/>
    <m/>
    <m/>
    <m/>
    <m/>
  </r>
  <r>
    <m/>
    <m/>
    <m/>
    <m/>
    <x v="23"/>
    <s v="D160f_;E160f1;M160f1"/>
    <x v="23"/>
    <m/>
    <m/>
    <m/>
    <m/>
    <m/>
    <s v="ŽSR"/>
    <x v="0"/>
    <x v="1"/>
    <m/>
    <x v="4"/>
    <x v="15"/>
    <n v="7000000"/>
    <m/>
    <m/>
    <s v="ukončené"/>
    <m/>
    <m/>
    <m/>
    <m/>
    <m/>
  </r>
  <r>
    <m/>
    <m/>
    <m/>
    <m/>
    <x v="61"/>
    <m/>
    <x v="61"/>
    <m/>
    <m/>
    <m/>
    <m/>
    <m/>
    <s v="ŽSR"/>
    <x v="2"/>
    <x v="1"/>
    <m/>
    <x v="4"/>
    <x v="15"/>
    <n v="21138"/>
    <s v="OPSK cieľ 2"/>
    <m/>
    <s v="zastávka IČ pre SP, odbočka IČ pre ÚR (príprava DSPRS)"/>
    <m/>
    <m/>
    <m/>
    <m/>
    <m/>
  </r>
  <r>
    <m/>
    <m/>
    <m/>
    <m/>
    <x v="12"/>
    <m/>
    <x v="12"/>
    <m/>
    <m/>
    <m/>
    <n v="0"/>
    <s v="Veľké projekty"/>
    <s v="ŽSR"/>
    <x v="0"/>
    <x v="1"/>
    <m/>
    <x v="4"/>
    <x v="15"/>
    <n v="394452.14"/>
    <m/>
    <m/>
    <s v="vo výstavbe"/>
    <m/>
    <m/>
    <m/>
    <m/>
    <m/>
  </r>
  <r>
    <m/>
    <m/>
    <m/>
    <m/>
    <x v="306"/>
    <n v="0"/>
    <x v="306"/>
    <m/>
    <m/>
    <m/>
    <m/>
    <m/>
    <s v="ŽSR"/>
    <x v="0"/>
    <x v="1"/>
    <m/>
    <x v="4"/>
    <x v="5"/>
    <n v="400000"/>
    <m/>
    <s v="áno"/>
    <s v="vo výstavbe"/>
    <m/>
    <m/>
    <m/>
    <m/>
    <m/>
  </r>
  <r>
    <m/>
    <m/>
    <m/>
    <m/>
    <x v="272"/>
    <m/>
    <x v="272"/>
    <m/>
    <m/>
    <m/>
    <m/>
    <m/>
    <s v="ŽSR"/>
    <x v="0"/>
    <x v="1"/>
    <m/>
    <x v="4"/>
    <x v="5"/>
    <n v="371887.11"/>
    <m/>
    <m/>
    <s v="nezačatá IA"/>
    <m/>
    <m/>
    <m/>
    <m/>
    <m/>
  </r>
  <r>
    <m/>
    <m/>
    <m/>
    <m/>
    <x v="273"/>
    <m/>
    <x v="273"/>
    <m/>
    <m/>
    <m/>
    <m/>
    <m/>
    <s v="ŽSR"/>
    <x v="0"/>
    <x v="1"/>
    <m/>
    <x v="4"/>
    <x v="5"/>
    <n v="657983.37"/>
    <m/>
    <m/>
    <s v="nezačatá IA"/>
    <m/>
    <m/>
    <m/>
    <m/>
    <m/>
  </r>
  <r>
    <m/>
    <m/>
    <m/>
    <m/>
    <x v="4"/>
    <m/>
    <x v="4"/>
    <m/>
    <m/>
    <m/>
    <m/>
    <m/>
    <s v="ŽSR"/>
    <x v="2"/>
    <x v="1"/>
    <m/>
    <x v="4"/>
    <x v="7"/>
    <n v="30000"/>
    <m/>
    <s v="áno"/>
    <s v="ukončené"/>
    <m/>
    <m/>
    <m/>
    <m/>
    <m/>
  </r>
  <r>
    <m/>
    <m/>
    <m/>
    <m/>
    <x v="205"/>
    <m/>
    <x v="205"/>
    <m/>
    <m/>
    <m/>
    <m/>
    <m/>
    <s v="ŽSR"/>
    <x v="0"/>
    <x v="1"/>
    <m/>
    <x v="4"/>
    <x v="12"/>
    <n v="3684934.87"/>
    <m/>
    <m/>
    <s v="vo výstavbe"/>
    <s v="REF25 "/>
    <m/>
    <m/>
    <m/>
    <m/>
  </r>
  <r>
    <m/>
    <m/>
    <m/>
    <m/>
    <x v="205"/>
    <m/>
    <x v="205"/>
    <m/>
    <m/>
    <m/>
    <m/>
    <m/>
    <s v="ŽSR"/>
    <x v="0"/>
    <x v="1"/>
    <m/>
    <x v="4"/>
    <x v="11"/>
    <n v="3507655.33"/>
    <m/>
    <m/>
    <s v="vo výstavbe"/>
    <m/>
    <m/>
    <m/>
    <m/>
    <m/>
  </r>
  <r>
    <m/>
    <m/>
    <m/>
    <m/>
    <x v="23"/>
    <s v="D160f_;E160f1;M160f1"/>
    <x v="23"/>
    <m/>
    <m/>
    <m/>
    <m/>
    <m/>
    <s v="ŽSR"/>
    <x v="2"/>
    <x v="1"/>
    <m/>
    <x v="4"/>
    <x v="15"/>
    <n v="100000"/>
    <m/>
    <m/>
    <s v="ukončené"/>
    <m/>
    <m/>
    <m/>
    <s v="už mám 35 000"/>
    <m/>
  </r>
  <r>
    <m/>
    <m/>
    <m/>
    <m/>
    <x v="5"/>
    <m/>
    <x v="5"/>
    <m/>
    <m/>
    <m/>
    <m/>
    <m/>
    <s v="ŽSR"/>
    <x v="2"/>
    <x v="1"/>
    <m/>
    <x v="4"/>
    <x v="5"/>
    <n v="155275"/>
    <m/>
    <m/>
    <s v="Prebieha dokumentácia na stavebné povolenie (DSP)"/>
    <m/>
    <m/>
    <m/>
    <s v="už mám 24 150"/>
    <m/>
  </r>
  <r>
    <m/>
    <m/>
    <m/>
    <m/>
    <x v="34"/>
    <s v="E191c1; E191d1"/>
    <x v="34"/>
    <m/>
    <m/>
    <m/>
    <m/>
    <m/>
    <s v="ŽSR"/>
    <x v="2"/>
    <x v="1"/>
    <m/>
    <x v="4"/>
    <x v="21"/>
    <n v="340000"/>
    <m/>
    <m/>
    <s v="vo výstavbe"/>
    <m/>
    <m/>
    <m/>
    <m/>
    <m/>
  </r>
  <r>
    <m/>
    <m/>
    <m/>
    <m/>
    <x v="250"/>
    <m/>
    <x v="250"/>
    <m/>
    <m/>
    <m/>
    <m/>
    <m/>
    <s v="ŽSR"/>
    <x v="2"/>
    <x v="1"/>
    <m/>
    <x v="4"/>
    <x v="7"/>
    <n v="20250"/>
    <m/>
    <m/>
    <s v="vo výstavbe"/>
    <m/>
    <m/>
    <m/>
    <m/>
    <m/>
  </r>
  <r>
    <m/>
    <m/>
    <m/>
    <m/>
    <x v="14"/>
    <m/>
    <x v="14"/>
    <m/>
    <m/>
    <m/>
    <m/>
    <m/>
    <s v="ŽSR"/>
    <x v="2"/>
    <x v="1"/>
    <m/>
    <x v="4"/>
    <x v="5"/>
    <n v="100000"/>
    <m/>
    <m/>
    <s v="IČ - úprava DSPRS pre MPV"/>
    <m/>
    <m/>
    <m/>
    <m/>
    <m/>
  </r>
  <r>
    <m/>
    <m/>
    <m/>
    <m/>
    <x v="376"/>
    <m/>
    <x v="376"/>
    <m/>
    <m/>
    <m/>
    <m/>
    <s v="IT"/>
    <s v="ŽSR"/>
    <x v="5"/>
    <x v="1"/>
    <m/>
    <x v="4"/>
    <x v="0"/>
    <n v="60000"/>
    <m/>
    <m/>
    <s v="Fakturácia"/>
    <m/>
    <m/>
    <m/>
    <m/>
    <m/>
  </r>
  <r>
    <m/>
    <m/>
    <m/>
    <m/>
    <x v="376"/>
    <m/>
    <x v="376"/>
    <m/>
    <m/>
    <m/>
    <m/>
    <s v="IT"/>
    <s v="ŽSR"/>
    <x v="5"/>
    <x v="1"/>
    <m/>
    <x v="5"/>
    <x v="0"/>
    <n v="60000"/>
    <m/>
    <m/>
    <s v="Fakturácia"/>
    <m/>
    <m/>
    <m/>
    <m/>
    <m/>
  </r>
  <r>
    <m/>
    <m/>
    <m/>
    <m/>
    <x v="377"/>
    <m/>
    <x v="377"/>
    <m/>
    <m/>
    <m/>
    <m/>
    <s v="IT"/>
    <s v="ŽSR"/>
    <x v="5"/>
    <x v="1"/>
    <m/>
    <x v="5"/>
    <x v="0"/>
    <n v="50000"/>
    <m/>
    <m/>
    <s v="Príprava podkladov VO na zhotoviteľa "/>
    <m/>
    <m/>
    <m/>
    <m/>
    <m/>
  </r>
  <r>
    <m/>
    <m/>
    <m/>
    <m/>
    <x v="457"/>
    <m/>
    <x v="457"/>
    <m/>
    <m/>
    <m/>
    <m/>
    <s v="IT"/>
    <s v="ŽSR"/>
    <x v="5"/>
    <x v="1"/>
    <m/>
    <x v="4"/>
    <x v="0"/>
    <n v="2100000"/>
    <m/>
    <m/>
    <s v="Výstavba"/>
    <m/>
    <m/>
    <m/>
    <m/>
    <m/>
  </r>
  <r>
    <m/>
    <m/>
    <m/>
    <m/>
    <x v="437"/>
    <m/>
    <x v="437"/>
    <m/>
    <m/>
    <m/>
    <m/>
    <s v="IT"/>
    <s v="ŽSR"/>
    <x v="5"/>
    <x v="1"/>
    <m/>
    <x v="5"/>
    <x v="0"/>
    <n v="500000"/>
    <m/>
    <m/>
    <s v="Vyhodnocovanie VO"/>
    <m/>
    <m/>
    <m/>
    <m/>
    <m/>
  </r>
  <r>
    <m/>
    <m/>
    <m/>
    <m/>
    <x v="436"/>
    <m/>
    <x v="436"/>
    <m/>
    <m/>
    <m/>
    <m/>
    <s v="IT"/>
    <s v="ŽSR"/>
    <x v="5"/>
    <x v="1"/>
    <m/>
    <x v="5"/>
    <x v="0"/>
    <n v="100000"/>
    <m/>
    <m/>
    <s v="Príprava podkladov VO "/>
    <m/>
    <m/>
    <m/>
    <m/>
    <m/>
  </r>
  <r>
    <m/>
    <m/>
    <m/>
    <m/>
    <x v="458"/>
    <m/>
    <x v="458"/>
    <m/>
    <m/>
    <m/>
    <m/>
    <s v="IT"/>
    <s v="ŽSR"/>
    <x v="5"/>
    <x v="1"/>
    <m/>
    <x v="5"/>
    <x v="0"/>
    <n v="970000"/>
    <m/>
    <m/>
    <s v="nezačatá IA"/>
    <m/>
    <m/>
    <m/>
    <m/>
    <m/>
  </r>
  <r>
    <m/>
    <m/>
    <m/>
    <m/>
    <x v="435"/>
    <m/>
    <x v="435"/>
    <m/>
    <m/>
    <m/>
    <m/>
    <s v="IT"/>
    <s v="ŽSR"/>
    <x v="5"/>
    <x v="1"/>
    <m/>
    <x v="0"/>
    <x v="0"/>
    <n v="8500000"/>
    <m/>
    <m/>
    <s v="Príprava podkladov VO "/>
    <m/>
    <m/>
    <m/>
    <n v="2029"/>
    <m/>
  </r>
  <r>
    <m/>
    <m/>
    <m/>
    <m/>
    <x v="459"/>
    <m/>
    <x v="459"/>
    <m/>
    <m/>
    <m/>
    <m/>
    <s v="IT"/>
    <s v="ŽSR"/>
    <x v="5"/>
    <x v="1"/>
    <m/>
    <x v="4"/>
    <x v="0"/>
    <n v="300000"/>
    <m/>
    <m/>
    <s v="Príprava podkladov VO na zhotoviteľa "/>
    <m/>
    <m/>
    <m/>
    <m/>
    <m/>
  </r>
  <r>
    <m/>
    <m/>
    <m/>
    <m/>
    <x v="442"/>
    <m/>
    <x v="442"/>
    <m/>
    <m/>
    <m/>
    <m/>
    <s v="IT"/>
    <s v="ŽSR"/>
    <x v="5"/>
    <x v="1"/>
    <m/>
    <x v="8"/>
    <x v="0"/>
    <n v="6700000"/>
    <m/>
    <m/>
    <s v="nezačatá IA"/>
    <m/>
    <m/>
    <m/>
    <n v="2029"/>
    <m/>
  </r>
  <r>
    <m/>
    <m/>
    <m/>
    <m/>
    <x v="441"/>
    <m/>
    <x v="441"/>
    <m/>
    <m/>
    <m/>
    <m/>
    <s v="IT"/>
    <s v="ŽSR"/>
    <x v="5"/>
    <x v="1"/>
    <m/>
    <x v="5"/>
    <x v="0"/>
    <n v="500000"/>
    <m/>
    <m/>
    <s v="Výstavba"/>
    <m/>
    <m/>
    <m/>
    <m/>
    <m/>
  </r>
  <r>
    <m/>
    <m/>
    <m/>
    <m/>
    <x v="460"/>
    <m/>
    <x v="460"/>
    <m/>
    <m/>
    <m/>
    <m/>
    <s v="IT"/>
    <s v="ŽSR"/>
    <x v="5"/>
    <x v="1"/>
    <m/>
    <x v="5"/>
    <x v="0"/>
    <n v="400000"/>
    <m/>
    <m/>
    <s v="nezačatá IA"/>
    <m/>
    <m/>
    <m/>
    <m/>
    <m/>
  </r>
  <r>
    <m/>
    <m/>
    <m/>
    <m/>
    <x v="461"/>
    <m/>
    <x v="461"/>
    <m/>
    <m/>
    <m/>
    <m/>
    <s v="IT"/>
    <s v="ŽSR"/>
    <x v="5"/>
    <x v="1"/>
    <m/>
    <x v="4"/>
    <x v="0"/>
    <n v="100000"/>
    <m/>
    <m/>
    <s v="Výstavba"/>
    <m/>
    <m/>
    <m/>
    <m/>
    <m/>
  </r>
  <r>
    <m/>
    <m/>
    <m/>
    <m/>
    <x v="382"/>
    <m/>
    <x v="382"/>
    <m/>
    <m/>
    <m/>
    <m/>
    <s v="IT"/>
    <s v="ŽSR"/>
    <x v="5"/>
    <x v="1"/>
    <m/>
    <x v="4"/>
    <x v="0"/>
    <n v="300000"/>
    <m/>
    <m/>
    <s v="Príprava podkladov VO na zhotoviteľa "/>
    <m/>
    <m/>
    <m/>
    <m/>
    <m/>
  </r>
  <r>
    <m/>
    <m/>
    <m/>
    <m/>
    <x v="462"/>
    <m/>
    <x v="462"/>
    <m/>
    <m/>
    <m/>
    <m/>
    <s v="IT"/>
    <s v="ŽSR"/>
    <x v="5"/>
    <x v="1"/>
    <m/>
    <x v="4"/>
    <x v="0"/>
    <n v="5000"/>
    <m/>
    <m/>
    <s v="Výstavba"/>
    <m/>
    <m/>
    <m/>
    <m/>
    <m/>
  </r>
  <r>
    <m/>
    <m/>
    <m/>
    <m/>
    <x v="345"/>
    <m/>
    <x v="345"/>
    <m/>
    <m/>
    <m/>
    <m/>
    <s v="IT"/>
    <s v="ŽSR"/>
    <x v="5"/>
    <x v="1"/>
    <m/>
    <x v="4"/>
    <x v="0"/>
    <n v="15000"/>
    <m/>
    <m/>
    <s v="Fakturácia"/>
    <m/>
    <m/>
    <m/>
    <m/>
    <m/>
  </r>
  <r>
    <m/>
    <m/>
    <m/>
    <m/>
    <x v="462"/>
    <m/>
    <x v="462"/>
    <m/>
    <m/>
    <m/>
    <m/>
    <s v="IT"/>
    <s v="ŽSR"/>
    <x v="5"/>
    <x v="1"/>
    <m/>
    <x v="5"/>
    <x v="0"/>
    <n v="15000"/>
    <m/>
    <m/>
    <s v="Výstavba"/>
    <m/>
    <m/>
    <m/>
    <m/>
    <m/>
  </r>
  <r>
    <m/>
    <m/>
    <m/>
    <m/>
    <x v="463"/>
    <m/>
    <x v="463"/>
    <m/>
    <m/>
    <m/>
    <m/>
    <s v="IT"/>
    <s v="ŽSR"/>
    <x v="5"/>
    <x v="1"/>
    <m/>
    <x v="4"/>
    <x v="0"/>
    <n v="289000"/>
    <m/>
    <m/>
    <s v="Výstavba"/>
    <m/>
    <m/>
    <m/>
    <m/>
    <m/>
  </r>
  <r>
    <m/>
    <m/>
    <m/>
    <m/>
    <x v="464"/>
    <m/>
    <x v="464"/>
    <m/>
    <m/>
    <m/>
    <m/>
    <s v="IT"/>
    <s v="ŽSR"/>
    <x v="5"/>
    <x v="1"/>
    <m/>
    <x v="4"/>
    <x v="0"/>
    <n v="79200"/>
    <m/>
    <m/>
    <s v="Výstavba"/>
    <m/>
    <m/>
    <m/>
    <m/>
    <m/>
  </r>
  <r>
    <m/>
    <m/>
    <m/>
    <m/>
    <x v="465"/>
    <m/>
    <x v="465"/>
    <m/>
    <m/>
    <m/>
    <m/>
    <s v="IT"/>
    <s v="ŽSR"/>
    <x v="5"/>
    <x v="1"/>
    <m/>
    <x v="4"/>
    <x v="0"/>
    <n v="1000000"/>
    <m/>
    <m/>
    <s v="Príprava podkladov VO "/>
    <m/>
    <m/>
    <m/>
    <m/>
    <m/>
  </r>
  <r>
    <m/>
    <m/>
    <m/>
    <m/>
    <x v="465"/>
    <m/>
    <x v="465"/>
    <m/>
    <m/>
    <m/>
    <m/>
    <s v="IT"/>
    <s v="ŽSR"/>
    <x v="5"/>
    <x v="1"/>
    <m/>
    <x v="8"/>
    <x v="0"/>
    <n v="9000000"/>
    <m/>
    <m/>
    <s v="Príprava podkladov VO "/>
    <m/>
    <m/>
    <m/>
    <n v="2029"/>
    <m/>
  </r>
  <r>
    <m/>
    <m/>
    <m/>
    <m/>
    <x v="466"/>
    <m/>
    <x v="466"/>
    <m/>
    <m/>
    <m/>
    <m/>
    <s v="IT"/>
    <s v="ŽSR"/>
    <x v="5"/>
    <x v="1"/>
    <m/>
    <x v="4"/>
    <x v="0"/>
    <n v="73800"/>
    <m/>
    <m/>
    <s v="Výstavba"/>
    <m/>
    <m/>
    <m/>
    <m/>
    <m/>
  </r>
  <r>
    <m/>
    <m/>
    <m/>
    <m/>
    <x v="467"/>
    <m/>
    <x v="467"/>
    <m/>
    <m/>
    <m/>
    <m/>
    <s v="IT"/>
    <s v="ŽSR"/>
    <x v="5"/>
    <x v="1"/>
    <m/>
    <x v="4"/>
    <x v="0"/>
    <n v="100000"/>
    <m/>
    <m/>
    <s v="Príprava podkladov VO "/>
    <m/>
    <m/>
    <m/>
    <m/>
    <m/>
  </r>
  <r>
    <m/>
    <m/>
    <m/>
    <m/>
    <x v="468"/>
    <m/>
    <x v="468"/>
    <m/>
    <m/>
    <m/>
    <m/>
    <s v="IT"/>
    <s v="ŽSR"/>
    <x v="5"/>
    <x v="1"/>
    <m/>
    <x v="9"/>
    <x v="0"/>
    <n v="5000000"/>
    <m/>
    <m/>
    <s v="nezačatá IA"/>
    <m/>
    <m/>
    <m/>
    <n v="2029"/>
    <m/>
  </r>
  <r>
    <m/>
    <m/>
    <m/>
    <m/>
    <x v="469"/>
    <m/>
    <x v="469"/>
    <m/>
    <m/>
    <m/>
    <m/>
    <s v="IT"/>
    <s v="ŽSR"/>
    <x v="5"/>
    <x v="1"/>
    <m/>
    <x v="5"/>
    <x v="0"/>
    <n v="250000"/>
    <m/>
    <m/>
    <s v="nezačatá IA"/>
    <m/>
    <m/>
    <m/>
    <m/>
    <m/>
  </r>
  <r>
    <m/>
    <m/>
    <m/>
    <m/>
    <x v="470"/>
    <m/>
    <x v="470"/>
    <m/>
    <m/>
    <m/>
    <m/>
    <s v="IT"/>
    <s v="ŽSR"/>
    <x v="5"/>
    <x v="1"/>
    <m/>
    <x v="5"/>
    <x v="0"/>
    <n v="200000"/>
    <m/>
    <m/>
    <s v="Prebieha VO"/>
    <m/>
    <m/>
    <m/>
    <m/>
    <m/>
  </r>
  <r>
    <m/>
    <m/>
    <m/>
    <m/>
    <x v="471"/>
    <m/>
    <x v="471"/>
    <m/>
    <m/>
    <m/>
    <m/>
    <s v="IT"/>
    <s v="ŽSR"/>
    <x v="5"/>
    <x v="1"/>
    <m/>
    <x v="5"/>
    <x v="0"/>
    <n v="3100000"/>
    <m/>
    <m/>
    <s v="nezačatá IA"/>
    <m/>
    <m/>
    <m/>
    <m/>
    <m/>
  </r>
  <r>
    <m/>
    <m/>
    <m/>
    <m/>
    <x v="472"/>
    <m/>
    <x v="472"/>
    <m/>
    <m/>
    <m/>
    <m/>
    <s v="IT"/>
    <s v="ŽSR"/>
    <x v="5"/>
    <x v="1"/>
    <m/>
    <x v="5"/>
    <x v="0"/>
    <n v="300000"/>
    <m/>
    <m/>
    <s v="nezačatá IA"/>
    <m/>
    <m/>
    <m/>
    <m/>
    <m/>
  </r>
  <r>
    <m/>
    <m/>
    <m/>
    <m/>
    <x v="473"/>
    <m/>
    <x v="473"/>
    <m/>
    <m/>
    <m/>
    <m/>
    <s v="IT"/>
    <s v="ŽSR"/>
    <x v="5"/>
    <x v="1"/>
    <m/>
    <x v="4"/>
    <x v="0"/>
    <n v="500000"/>
    <m/>
    <m/>
    <s v="Príprava podkladov VO"/>
    <m/>
    <m/>
    <m/>
    <m/>
    <m/>
  </r>
  <r>
    <m/>
    <m/>
    <m/>
    <m/>
    <x v="473"/>
    <m/>
    <x v="473"/>
    <m/>
    <m/>
    <m/>
    <m/>
    <s v="IT"/>
    <s v="ŽSR"/>
    <x v="5"/>
    <x v="1"/>
    <m/>
    <x v="0"/>
    <x v="0"/>
    <n v="4300000"/>
    <m/>
    <m/>
    <s v="Príprava podkladov VO"/>
    <m/>
    <m/>
    <m/>
    <n v="2029"/>
    <m/>
  </r>
  <r>
    <m/>
    <m/>
    <m/>
    <m/>
    <x v="474"/>
    <m/>
    <x v="474"/>
    <m/>
    <m/>
    <m/>
    <m/>
    <s v="IT"/>
    <s v="ŽSR"/>
    <x v="5"/>
    <x v="1"/>
    <m/>
    <x v="4"/>
    <x v="0"/>
    <n v="1000000"/>
    <m/>
    <m/>
    <s v="nezačatá IA"/>
    <m/>
    <m/>
    <m/>
    <m/>
    <m/>
  </r>
  <r>
    <m/>
    <m/>
    <m/>
    <m/>
    <x v="474"/>
    <m/>
    <x v="474"/>
    <m/>
    <m/>
    <m/>
    <m/>
    <s v="IT"/>
    <s v="ŽSR"/>
    <x v="5"/>
    <x v="1"/>
    <m/>
    <x v="9"/>
    <x v="0"/>
    <n v="3800000"/>
    <m/>
    <m/>
    <s v="nezačatá IA"/>
    <m/>
    <m/>
    <m/>
    <n v="2029"/>
    <m/>
  </r>
  <r>
    <m/>
    <m/>
    <m/>
    <m/>
    <x v="475"/>
    <m/>
    <x v="475"/>
    <m/>
    <m/>
    <m/>
    <m/>
    <s v="IT"/>
    <s v="ŽSR"/>
    <x v="5"/>
    <x v="1"/>
    <m/>
    <x v="5"/>
    <x v="0"/>
    <n v="20000"/>
    <m/>
    <m/>
    <s v="nezačatá IA"/>
    <m/>
    <m/>
    <m/>
    <m/>
    <m/>
  </r>
  <r>
    <m/>
    <m/>
    <m/>
    <m/>
    <x v="476"/>
    <m/>
    <x v="476"/>
    <m/>
    <m/>
    <m/>
    <m/>
    <s v="IT"/>
    <s v="ŽSR"/>
    <x v="5"/>
    <x v="1"/>
    <m/>
    <x v="5"/>
    <x v="0"/>
    <n v="20000"/>
    <m/>
    <m/>
    <s v="nezačatá IA"/>
    <m/>
    <m/>
    <m/>
    <m/>
    <m/>
  </r>
  <r>
    <m/>
    <m/>
    <m/>
    <m/>
    <x v="477"/>
    <m/>
    <x v="477"/>
    <m/>
    <m/>
    <m/>
    <m/>
    <s v="IT"/>
    <s v="ŽSR"/>
    <x v="5"/>
    <x v="1"/>
    <m/>
    <x v="5"/>
    <x v="0"/>
    <n v="20000"/>
    <m/>
    <m/>
    <s v="nezačatá IA"/>
    <m/>
    <m/>
    <m/>
    <m/>
    <m/>
  </r>
  <r>
    <m/>
    <m/>
    <m/>
    <m/>
    <x v="478"/>
    <m/>
    <x v="478"/>
    <m/>
    <m/>
    <m/>
    <m/>
    <s v="IT"/>
    <s v="ŽSR"/>
    <x v="5"/>
    <x v="1"/>
    <m/>
    <x v="4"/>
    <x v="0"/>
    <n v="10000"/>
    <m/>
    <m/>
    <s v="nezačatá IA"/>
    <m/>
    <m/>
    <m/>
    <m/>
    <m/>
  </r>
  <r>
    <m/>
    <m/>
    <m/>
    <m/>
    <x v="479"/>
    <m/>
    <x v="479"/>
    <m/>
    <m/>
    <m/>
    <m/>
    <s v="IT"/>
    <s v="ŽSR"/>
    <x v="5"/>
    <x v="1"/>
    <m/>
    <x v="5"/>
    <x v="0"/>
    <n v="10000"/>
    <m/>
    <m/>
    <s v="nezačatá IA"/>
    <m/>
    <m/>
    <m/>
    <m/>
    <m/>
  </r>
  <r>
    <m/>
    <m/>
    <m/>
    <m/>
    <x v="480"/>
    <m/>
    <x v="480"/>
    <m/>
    <m/>
    <m/>
    <m/>
    <s v="IT"/>
    <s v="ŽSR"/>
    <x v="5"/>
    <x v="1"/>
    <m/>
    <x v="5"/>
    <x v="0"/>
    <n v="10000"/>
    <m/>
    <m/>
    <s v="nezačatá IA"/>
    <m/>
    <m/>
    <m/>
    <m/>
    <m/>
  </r>
  <r>
    <m/>
    <m/>
    <m/>
    <m/>
    <x v="481"/>
    <m/>
    <x v="481"/>
    <m/>
    <m/>
    <m/>
    <m/>
    <s v="IT"/>
    <s v="ŽSR"/>
    <x v="5"/>
    <x v="1"/>
    <m/>
    <x v="5"/>
    <x v="0"/>
    <n v="20000"/>
    <m/>
    <m/>
    <s v="nezačatá IA"/>
    <m/>
    <m/>
    <m/>
    <m/>
    <m/>
  </r>
  <r>
    <m/>
    <m/>
    <m/>
    <m/>
    <x v="482"/>
    <m/>
    <x v="482"/>
    <m/>
    <m/>
    <m/>
    <m/>
    <s v="IT"/>
    <s v="ŽSR"/>
    <x v="5"/>
    <x v="1"/>
    <m/>
    <x v="5"/>
    <x v="0"/>
    <n v="5000"/>
    <m/>
    <m/>
    <s v="nezačatá IA"/>
    <m/>
    <m/>
    <m/>
    <m/>
    <m/>
  </r>
  <r>
    <m/>
    <m/>
    <m/>
    <m/>
    <x v="483"/>
    <m/>
    <x v="483"/>
    <m/>
    <m/>
    <m/>
    <m/>
    <s v="IT"/>
    <s v="ŽSR"/>
    <x v="5"/>
    <x v="1"/>
    <m/>
    <x v="5"/>
    <x v="0"/>
    <n v="5000"/>
    <m/>
    <m/>
    <s v="nezačatá IA"/>
    <m/>
    <m/>
    <m/>
    <m/>
    <m/>
  </r>
  <r>
    <m/>
    <m/>
    <m/>
    <m/>
    <x v="484"/>
    <m/>
    <x v="484"/>
    <m/>
    <m/>
    <m/>
    <m/>
    <s v="IT"/>
    <s v="ŽSR"/>
    <x v="5"/>
    <x v="1"/>
    <m/>
    <x v="5"/>
    <x v="0"/>
    <n v="10000"/>
    <m/>
    <m/>
    <s v="nezačatá IA"/>
    <m/>
    <m/>
    <m/>
    <m/>
    <m/>
  </r>
  <r>
    <m/>
    <m/>
    <m/>
    <m/>
    <x v="485"/>
    <m/>
    <x v="485"/>
    <m/>
    <m/>
    <m/>
    <m/>
    <s v="IT"/>
    <s v="ŽSR"/>
    <x v="5"/>
    <x v="1"/>
    <m/>
    <x v="5"/>
    <x v="0"/>
    <n v="10000"/>
    <m/>
    <m/>
    <s v="nezačatá IA"/>
    <m/>
    <m/>
    <m/>
    <m/>
    <m/>
  </r>
  <r>
    <m/>
    <m/>
    <m/>
    <m/>
    <x v="486"/>
    <m/>
    <x v="486"/>
    <m/>
    <m/>
    <m/>
    <m/>
    <s v="IT"/>
    <s v="ŽSR"/>
    <x v="5"/>
    <x v="1"/>
    <m/>
    <x v="5"/>
    <x v="0"/>
    <n v="10000"/>
    <m/>
    <m/>
    <s v="nezačatá IA"/>
    <m/>
    <m/>
    <m/>
    <m/>
    <m/>
  </r>
  <r>
    <m/>
    <m/>
    <m/>
    <m/>
    <x v="487"/>
    <m/>
    <x v="487"/>
    <m/>
    <m/>
    <m/>
    <m/>
    <s v="IT"/>
    <s v="ŽSR"/>
    <x v="5"/>
    <x v="1"/>
    <m/>
    <x v="5"/>
    <x v="0"/>
    <n v="20000"/>
    <m/>
    <m/>
    <s v="nezačatá IA"/>
    <m/>
    <m/>
    <m/>
    <m/>
    <m/>
  </r>
  <r>
    <m/>
    <m/>
    <m/>
    <m/>
    <x v="488"/>
    <m/>
    <x v="488"/>
    <m/>
    <m/>
    <m/>
    <m/>
    <s v="IT"/>
    <s v="ŽSR"/>
    <x v="5"/>
    <x v="1"/>
    <m/>
    <x v="5"/>
    <x v="0"/>
    <n v="30000"/>
    <m/>
    <m/>
    <s v="nezačatá IA"/>
    <m/>
    <m/>
    <m/>
    <m/>
    <m/>
  </r>
  <r>
    <m/>
    <m/>
    <m/>
    <m/>
    <x v="489"/>
    <m/>
    <x v="489"/>
    <m/>
    <m/>
    <m/>
    <m/>
    <s v="IT"/>
    <s v="ŽSR"/>
    <x v="5"/>
    <x v="1"/>
    <m/>
    <x v="5"/>
    <x v="0"/>
    <n v="10000000"/>
    <m/>
    <m/>
    <s v="nezačatá IA"/>
    <m/>
    <m/>
    <m/>
    <m/>
    <m/>
  </r>
  <r>
    <m/>
    <m/>
    <m/>
    <m/>
    <x v="490"/>
    <m/>
    <x v="490"/>
    <m/>
    <m/>
    <m/>
    <m/>
    <s v="IT"/>
    <s v="ŽSR"/>
    <x v="5"/>
    <x v="1"/>
    <m/>
    <x v="5"/>
    <x v="0"/>
    <n v="5000"/>
    <m/>
    <m/>
    <s v="nezačatá IA"/>
    <m/>
    <m/>
    <m/>
    <m/>
    <m/>
  </r>
  <r>
    <m/>
    <m/>
    <m/>
    <m/>
    <x v="491"/>
    <m/>
    <x v="491"/>
    <m/>
    <m/>
    <m/>
    <m/>
    <s v="IT"/>
    <s v="ŽSR"/>
    <x v="5"/>
    <x v="1"/>
    <m/>
    <x v="5"/>
    <x v="0"/>
    <n v="1500000"/>
    <m/>
    <m/>
    <s v="nezačatá IA"/>
    <m/>
    <m/>
    <m/>
    <m/>
    <m/>
  </r>
  <r>
    <m/>
    <m/>
    <m/>
    <m/>
    <x v="491"/>
    <m/>
    <x v="491"/>
    <m/>
    <m/>
    <m/>
    <m/>
    <s v="IT"/>
    <s v="ŽSR"/>
    <x v="5"/>
    <x v="1"/>
    <m/>
    <x v="4"/>
    <x v="0"/>
    <n v="900000"/>
    <m/>
    <m/>
    <s v="nezačatá IA"/>
    <m/>
    <m/>
    <m/>
    <m/>
    <m/>
  </r>
  <r>
    <m/>
    <m/>
    <m/>
    <m/>
    <x v="492"/>
    <m/>
    <x v="492"/>
    <m/>
    <m/>
    <m/>
    <m/>
    <s v="IT"/>
    <s v="ŽSR"/>
    <x v="5"/>
    <x v="1"/>
    <m/>
    <x v="4"/>
    <x v="0"/>
    <n v="440000"/>
    <m/>
    <m/>
    <s v="nezačatá IA"/>
    <m/>
    <m/>
    <m/>
    <m/>
    <m/>
  </r>
  <r>
    <m/>
    <m/>
    <m/>
    <m/>
    <x v="493"/>
    <m/>
    <x v="493"/>
    <m/>
    <m/>
    <m/>
    <m/>
    <s v="IT"/>
    <s v="ŽSR"/>
    <x v="5"/>
    <x v="1"/>
    <m/>
    <x v="4"/>
    <x v="0"/>
    <n v="69910"/>
    <m/>
    <m/>
    <s v="nezačatá IA"/>
    <m/>
    <m/>
    <m/>
    <m/>
    <m/>
  </r>
  <r>
    <m/>
    <m/>
    <m/>
    <m/>
    <x v="494"/>
    <m/>
    <x v="494"/>
    <m/>
    <m/>
    <m/>
    <m/>
    <s v="IT"/>
    <s v="ŽSR"/>
    <x v="5"/>
    <x v="1"/>
    <m/>
    <x v="4"/>
    <x v="0"/>
    <n v="55990"/>
    <m/>
    <m/>
    <s v="Príprava podkladov VO"/>
    <m/>
    <m/>
    <m/>
    <m/>
    <m/>
  </r>
  <r>
    <m/>
    <m/>
    <m/>
    <m/>
    <x v="438"/>
    <m/>
    <x v="438"/>
    <m/>
    <m/>
    <m/>
    <m/>
    <s v="IT"/>
    <s v="ŽSR"/>
    <x v="5"/>
    <x v="1"/>
    <m/>
    <x v="4"/>
    <x v="0"/>
    <n v="10000"/>
    <m/>
    <m/>
    <s v="nezačatá IA"/>
    <m/>
    <m/>
    <m/>
    <m/>
    <m/>
  </r>
  <r>
    <m/>
    <m/>
    <m/>
    <m/>
    <x v="438"/>
    <m/>
    <x v="438"/>
    <m/>
    <m/>
    <m/>
    <m/>
    <s v="IT"/>
    <s v="ŽSR"/>
    <x v="5"/>
    <x v="1"/>
    <m/>
    <x v="5"/>
    <x v="0"/>
    <n v="10000"/>
    <m/>
    <m/>
    <s v="nezačatá IA"/>
    <m/>
    <m/>
    <m/>
    <m/>
    <m/>
  </r>
  <r>
    <m/>
    <m/>
    <m/>
    <m/>
    <x v="495"/>
    <m/>
    <x v="495"/>
    <m/>
    <m/>
    <m/>
    <m/>
    <s v="IT"/>
    <s v="ŽSR"/>
    <x v="5"/>
    <x v="1"/>
    <m/>
    <x v="4"/>
    <x v="0"/>
    <n v="400000"/>
    <m/>
    <m/>
    <s v="nezačatá IA"/>
    <m/>
    <m/>
    <m/>
    <m/>
    <m/>
  </r>
  <r>
    <m/>
    <m/>
    <m/>
    <m/>
    <x v="495"/>
    <m/>
    <x v="495"/>
    <m/>
    <m/>
    <m/>
    <m/>
    <s v="IT"/>
    <s v="ŽSR"/>
    <x v="5"/>
    <x v="1"/>
    <m/>
    <x v="5"/>
    <x v="0"/>
    <n v="250000"/>
    <m/>
    <m/>
    <s v="nezačatá IA"/>
    <m/>
    <m/>
    <m/>
    <m/>
    <m/>
  </r>
  <r>
    <m/>
    <m/>
    <m/>
    <m/>
    <x v="496"/>
    <m/>
    <x v="496"/>
    <m/>
    <m/>
    <m/>
    <m/>
    <s v="IT"/>
    <s v="ŽSR"/>
    <x v="5"/>
    <x v="1"/>
    <m/>
    <x v="5"/>
    <x v="0"/>
    <n v="25000"/>
    <m/>
    <m/>
    <s v="nezačatá IA"/>
    <m/>
    <m/>
    <m/>
    <m/>
    <m/>
  </r>
  <r>
    <m/>
    <m/>
    <m/>
    <m/>
    <x v="59"/>
    <m/>
    <x v="59"/>
    <m/>
    <m/>
    <m/>
    <m/>
    <m/>
    <s v="ŽSR"/>
    <x v="2"/>
    <x v="1"/>
    <m/>
    <x v="2"/>
    <x v="0"/>
    <n v="3200"/>
    <m/>
    <m/>
    <s v="PD pre SP v rozsahu pre realizáciu stavby (DSPRS)"/>
    <m/>
    <m/>
    <m/>
    <m/>
    <m/>
  </r>
  <r>
    <m/>
    <m/>
    <m/>
    <m/>
    <x v="497"/>
    <m/>
    <x v="497"/>
    <m/>
    <m/>
    <m/>
    <m/>
    <m/>
    <s v="ŽSR"/>
    <x v="5"/>
    <x v="1"/>
    <m/>
    <x v="2"/>
    <x v="0"/>
    <n v="2235000"/>
    <m/>
    <m/>
    <s v="ukončené"/>
    <m/>
    <m/>
    <m/>
    <m/>
    <m/>
  </r>
  <r>
    <m/>
    <m/>
    <m/>
    <m/>
    <x v="498"/>
    <m/>
    <x v="498"/>
    <m/>
    <m/>
    <m/>
    <m/>
    <m/>
    <s v="ŽSR"/>
    <x v="0"/>
    <x v="1"/>
    <m/>
    <x v="2"/>
    <x v="0"/>
    <n v="14566.4"/>
    <m/>
    <m/>
    <s v="ukončené"/>
    <m/>
    <m/>
    <m/>
    <m/>
    <m/>
  </r>
  <r>
    <m/>
    <m/>
    <m/>
    <m/>
    <x v="354"/>
    <m/>
    <x v="354"/>
    <m/>
    <m/>
    <m/>
    <m/>
    <m/>
    <s v="ŽSR"/>
    <x v="6"/>
    <x v="1"/>
    <m/>
    <x v="2"/>
    <x v="0"/>
    <n v="110604"/>
    <m/>
    <m/>
    <s v="realizuje sa"/>
    <m/>
    <m/>
    <m/>
    <m/>
    <m/>
  </r>
  <r>
    <m/>
    <m/>
    <m/>
    <m/>
    <x v="338"/>
    <m/>
    <x v="338"/>
    <m/>
    <m/>
    <m/>
    <m/>
    <m/>
    <s v="ŽSR"/>
    <x v="0"/>
    <x v="1"/>
    <m/>
    <x v="2"/>
    <x v="0"/>
    <n v="38311.619999999995"/>
    <m/>
    <m/>
    <s v="Výstavba"/>
    <m/>
    <m/>
    <m/>
    <m/>
    <m/>
  </r>
  <r>
    <m/>
    <m/>
    <m/>
    <m/>
    <x v="138"/>
    <m/>
    <x v="138"/>
    <m/>
    <m/>
    <m/>
    <m/>
    <m/>
    <s v="ŽSR"/>
    <x v="0"/>
    <x v="1"/>
    <m/>
    <x v="2"/>
    <x v="0"/>
    <n v="111482.45"/>
    <m/>
    <m/>
    <s v="ukončené"/>
    <m/>
    <m/>
    <m/>
    <m/>
    <m/>
  </r>
  <r>
    <m/>
    <m/>
    <m/>
    <m/>
    <x v="119"/>
    <m/>
    <x v="119"/>
    <m/>
    <m/>
    <m/>
    <m/>
    <m/>
    <s v="ŽSR"/>
    <x v="2"/>
    <x v="1"/>
    <m/>
    <x v="2"/>
    <x v="0"/>
    <n v="22495.99"/>
    <m/>
    <m/>
    <s v="Stavebné povolenie (SP)"/>
    <m/>
    <m/>
    <m/>
    <m/>
    <m/>
  </r>
  <r>
    <m/>
    <m/>
    <m/>
    <m/>
    <x v="4"/>
    <m/>
    <x v="4"/>
    <m/>
    <m/>
    <m/>
    <m/>
    <m/>
    <s v="ŽSR"/>
    <x v="0"/>
    <x v="1"/>
    <m/>
    <x v="2"/>
    <x v="0"/>
    <n v="276690.63"/>
    <m/>
    <m/>
    <s v="ukončené"/>
    <m/>
    <m/>
    <m/>
    <m/>
    <m/>
  </r>
  <r>
    <m/>
    <m/>
    <m/>
    <m/>
    <x v="259"/>
    <m/>
    <x v="259"/>
    <m/>
    <m/>
    <m/>
    <m/>
    <m/>
    <s v="ŽSR"/>
    <x v="2"/>
    <x v="1"/>
    <m/>
    <x v="2"/>
    <x v="0"/>
    <n v="1208.7000000000003"/>
    <m/>
    <m/>
    <s v="PD pre SP v rozsahu pre realizáciu stavby (DSPRS)"/>
    <m/>
    <m/>
    <m/>
    <m/>
    <m/>
  </r>
  <r>
    <m/>
    <m/>
    <m/>
    <m/>
    <x v="499"/>
    <m/>
    <x v="499"/>
    <m/>
    <m/>
    <m/>
    <m/>
    <m/>
    <s v="ŽSR"/>
    <x v="6"/>
    <x v="1"/>
    <m/>
    <x v="2"/>
    <x v="0"/>
    <n v="87450"/>
    <m/>
    <m/>
    <s v="nezačatá IA"/>
    <m/>
    <m/>
    <m/>
    <m/>
    <m/>
  </r>
  <r>
    <m/>
    <m/>
    <m/>
    <m/>
    <x v="6"/>
    <s v="D180f1; B180f_; T180fE; T180fM"/>
    <x v="6"/>
    <m/>
    <m/>
    <m/>
    <m/>
    <m/>
    <s v="ŽSR"/>
    <x v="1"/>
    <x v="1"/>
    <m/>
    <x v="2"/>
    <x v="0"/>
    <n v="285904.47000000009"/>
    <m/>
    <m/>
    <s v="vo výstavbe"/>
    <m/>
    <m/>
    <m/>
    <m/>
    <m/>
  </r>
  <r>
    <m/>
    <m/>
    <m/>
    <m/>
    <x v="63"/>
    <m/>
    <x v="63"/>
    <m/>
    <m/>
    <m/>
    <m/>
    <m/>
    <s v="ŽSR"/>
    <x v="2"/>
    <x v="1"/>
    <m/>
    <x v="2"/>
    <x v="0"/>
    <n v="31140"/>
    <m/>
    <m/>
    <s v="ukončené"/>
    <m/>
    <m/>
    <m/>
    <m/>
    <m/>
  </r>
  <r>
    <m/>
    <m/>
    <m/>
    <m/>
    <x v="34"/>
    <s v="E191c1; E191d1"/>
    <x v="34"/>
    <m/>
    <m/>
    <m/>
    <m/>
    <m/>
    <s v="ŽSR"/>
    <x v="0"/>
    <x v="1"/>
    <m/>
    <x v="2"/>
    <x v="0"/>
    <n v="180.76"/>
    <m/>
    <m/>
    <s v="vo výstavbe"/>
    <m/>
    <m/>
    <m/>
    <m/>
    <m/>
  </r>
  <r>
    <m/>
    <m/>
    <m/>
    <m/>
    <x v="283"/>
    <m/>
    <x v="283"/>
    <m/>
    <m/>
    <m/>
    <m/>
    <m/>
    <s v="ŽSR"/>
    <x v="6"/>
    <x v="1"/>
    <m/>
    <x v="2"/>
    <x v="0"/>
    <n v="8325.75"/>
    <m/>
    <m/>
    <s v="ukončené"/>
    <m/>
    <m/>
    <m/>
    <m/>
    <m/>
  </r>
  <r>
    <m/>
    <m/>
    <m/>
    <m/>
    <x v="1"/>
    <m/>
    <x v="1"/>
    <m/>
    <m/>
    <m/>
    <m/>
    <m/>
    <s v="ŽSR"/>
    <x v="0"/>
    <x v="1"/>
    <m/>
    <x v="2"/>
    <x v="0"/>
    <n v="62484.21"/>
    <m/>
    <m/>
    <s v="ukončené"/>
    <m/>
    <m/>
    <m/>
    <m/>
    <m/>
  </r>
  <r>
    <m/>
    <m/>
    <m/>
    <m/>
    <x v="205"/>
    <m/>
    <x v="205"/>
    <m/>
    <m/>
    <m/>
    <m/>
    <m/>
    <s v="ŽSR"/>
    <x v="0"/>
    <x v="1"/>
    <m/>
    <x v="2"/>
    <x v="0"/>
    <n v="45.769999999999996"/>
    <m/>
    <m/>
    <s v="vo výstavbe"/>
    <m/>
    <m/>
    <m/>
    <m/>
    <m/>
  </r>
  <r>
    <m/>
    <m/>
    <m/>
    <m/>
    <x v="12"/>
    <m/>
    <x v="12"/>
    <m/>
    <m/>
    <m/>
    <m/>
    <m/>
    <s v="ŽSR"/>
    <x v="0"/>
    <x v="1"/>
    <m/>
    <x v="2"/>
    <x v="0"/>
    <n v="139900"/>
    <m/>
    <m/>
    <s v="vo výstavbe"/>
    <m/>
    <m/>
    <m/>
    <m/>
    <m/>
  </r>
  <r>
    <m/>
    <m/>
    <m/>
    <m/>
    <x v="298"/>
    <m/>
    <x v="298"/>
    <m/>
    <m/>
    <m/>
    <m/>
    <m/>
    <s v="ŽSR"/>
    <x v="2"/>
    <x v="1"/>
    <m/>
    <x v="2"/>
    <x v="0"/>
    <n v="466674"/>
    <m/>
    <m/>
    <s v="vo výstavbe"/>
    <m/>
    <m/>
    <m/>
    <m/>
    <m/>
  </r>
  <r>
    <m/>
    <m/>
    <m/>
    <m/>
    <x v="298"/>
    <m/>
    <x v="298"/>
    <m/>
    <m/>
    <m/>
    <m/>
    <m/>
    <s v="ŽSR"/>
    <x v="1"/>
    <x v="1"/>
    <m/>
    <x v="2"/>
    <x v="0"/>
    <n v="322341.22000000003"/>
    <m/>
    <m/>
    <s v="vo výstavbe"/>
    <m/>
    <m/>
    <m/>
    <m/>
    <m/>
  </r>
  <r>
    <m/>
    <m/>
    <m/>
    <m/>
    <x v="298"/>
    <m/>
    <x v="298"/>
    <m/>
    <m/>
    <m/>
    <m/>
    <m/>
    <s v="ŽSR"/>
    <x v="0"/>
    <x v="1"/>
    <m/>
    <x v="2"/>
    <x v="0"/>
    <n v="369595.55"/>
    <m/>
    <m/>
    <s v="vo výstavbe"/>
    <m/>
    <m/>
    <m/>
    <m/>
    <m/>
  </r>
  <r>
    <m/>
    <m/>
    <m/>
    <m/>
    <x v="208"/>
    <m/>
    <x v="208"/>
    <m/>
    <m/>
    <m/>
    <m/>
    <m/>
    <s v="ŽSR"/>
    <x v="0"/>
    <x v="1"/>
    <m/>
    <x v="2"/>
    <x v="0"/>
    <n v="175.6"/>
    <m/>
    <m/>
    <s v="Príprava"/>
    <m/>
    <m/>
    <m/>
    <m/>
    <m/>
  </r>
  <r>
    <m/>
    <m/>
    <m/>
    <m/>
    <x v="328"/>
    <m/>
    <x v="328"/>
    <m/>
    <m/>
    <m/>
    <m/>
    <m/>
    <s v="ŽSR"/>
    <x v="0"/>
    <x v="1"/>
    <m/>
    <x v="2"/>
    <x v="0"/>
    <n v="51177.919999999998"/>
    <m/>
    <m/>
    <s v="Príprava podkladov VO na zhotoviteľa stavby"/>
    <m/>
    <m/>
    <m/>
    <m/>
    <m/>
  </r>
  <r>
    <m/>
    <m/>
    <m/>
    <m/>
    <x v="37"/>
    <m/>
    <x v="37"/>
    <m/>
    <m/>
    <m/>
    <m/>
    <m/>
    <s v="ŽSR"/>
    <x v="2"/>
    <x v="1"/>
    <m/>
    <x v="2"/>
    <x v="0"/>
    <n v="192"/>
    <m/>
    <m/>
    <s v="ukončené"/>
    <m/>
    <m/>
    <m/>
    <m/>
    <m/>
  </r>
  <r>
    <m/>
    <m/>
    <m/>
    <m/>
    <x v="82"/>
    <m/>
    <x v="82"/>
    <m/>
    <m/>
    <m/>
    <m/>
    <m/>
    <s v="ŽSR"/>
    <x v="2"/>
    <x v="1"/>
    <m/>
    <x v="2"/>
    <x v="0"/>
    <n v="3816"/>
    <m/>
    <m/>
    <s v="vo výstavbe"/>
    <m/>
    <m/>
    <m/>
    <m/>
    <m/>
  </r>
  <r>
    <m/>
    <m/>
    <m/>
    <m/>
    <x v="23"/>
    <s v="D160f_;E160f1;M160f1"/>
    <x v="23"/>
    <m/>
    <m/>
    <m/>
    <m/>
    <m/>
    <s v="ŽSR"/>
    <x v="0"/>
    <x v="1"/>
    <m/>
    <x v="2"/>
    <x v="0"/>
    <n v="39424"/>
    <m/>
    <m/>
    <s v="ukončené"/>
    <m/>
    <m/>
    <m/>
    <m/>
    <m/>
  </r>
  <r>
    <m/>
    <m/>
    <m/>
    <m/>
    <x v="250"/>
    <m/>
    <x v="250"/>
    <m/>
    <m/>
    <m/>
    <m/>
    <m/>
    <s v="ŽSR"/>
    <x v="0"/>
    <x v="1"/>
    <m/>
    <x v="2"/>
    <x v="0"/>
    <n v="69495.25"/>
    <m/>
    <m/>
    <s v="vo výstavbe"/>
    <m/>
    <m/>
    <m/>
    <m/>
    <m/>
  </r>
  <r>
    <m/>
    <m/>
    <m/>
    <m/>
    <x v="315"/>
    <m/>
    <x v="315"/>
    <m/>
    <m/>
    <m/>
    <m/>
    <m/>
    <s v="ŽSR"/>
    <x v="2"/>
    <x v="1"/>
    <m/>
    <x v="2"/>
    <x v="0"/>
    <n v="886829.5"/>
    <m/>
    <m/>
    <s v="nezačatá IA"/>
    <m/>
    <m/>
    <m/>
    <m/>
    <m/>
  </r>
  <r>
    <m/>
    <m/>
    <m/>
    <m/>
    <x v="324"/>
    <m/>
    <x v="324"/>
    <m/>
    <m/>
    <m/>
    <n v="0"/>
    <s v="Malé projekty"/>
    <s v="ŽSR"/>
    <x v="0"/>
    <x v="1"/>
    <m/>
    <x v="7"/>
    <x v="0"/>
    <n v="311875"/>
    <m/>
    <m/>
    <s v="nezačatá IA"/>
    <m/>
    <m/>
    <m/>
    <m/>
    <m/>
  </r>
  <r>
    <m/>
    <m/>
    <m/>
    <m/>
    <x v="382"/>
    <m/>
    <x v="382"/>
    <m/>
    <m/>
    <m/>
    <m/>
    <m/>
    <s v="ŽSR"/>
    <x v="5"/>
    <x v="1"/>
    <m/>
    <x v="2"/>
    <x v="0"/>
    <n v="36352"/>
    <m/>
    <m/>
    <s v="Príprava podkladov VO na zhotoviteľa "/>
    <m/>
    <m/>
    <m/>
    <m/>
    <m/>
  </r>
  <r>
    <m/>
    <m/>
    <m/>
    <m/>
    <x v="500"/>
    <m/>
    <x v="500"/>
    <m/>
    <m/>
    <m/>
    <m/>
    <m/>
    <s v="ŽSR"/>
    <x v="0"/>
    <x v="1"/>
    <m/>
    <x v="2"/>
    <x v="0"/>
    <n v="2850"/>
    <m/>
    <m/>
    <s v="ukončené"/>
    <m/>
    <m/>
    <m/>
    <m/>
    <m/>
  </r>
  <r>
    <m/>
    <m/>
    <m/>
    <m/>
    <x v="288"/>
    <m/>
    <x v="288"/>
    <m/>
    <m/>
    <m/>
    <m/>
    <m/>
    <s v="ŽSR"/>
    <x v="0"/>
    <x v="1"/>
    <m/>
    <x v="2"/>
    <x v="0"/>
    <n v="24404.26"/>
    <m/>
    <m/>
    <s v="vo výstavbe"/>
    <m/>
    <m/>
    <m/>
    <m/>
    <m/>
  </r>
  <r>
    <m/>
    <m/>
    <m/>
    <m/>
    <x v="245"/>
    <m/>
    <x v="245"/>
    <m/>
    <m/>
    <m/>
    <m/>
    <m/>
    <s v="ŽSR"/>
    <x v="2"/>
    <x v="1"/>
    <m/>
    <x v="2"/>
    <x v="0"/>
    <n v="550"/>
    <m/>
    <m/>
    <s v="Stavebné povolenie (SP)"/>
    <m/>
    <m/>
    <m/>
    <m/>
    <m/>
  </r>
  <r>
    <m/>
    <m/>
    <m/>
    <m/>
    <x v="8"/>
    <m/>
    <x v="8"/>
    <m/>
    <m/>
    <m/>
    <m/>
    <m/>
    <s v="ŽSR"/>
    <x v="2"/>
    <x v="1"/>
    <m/>
    <x v="2"/>
    <x v="0"/>
    <n v="116443.33"/>
    <m/>
    <m/>
    <s v="Dokumentácia stavebného zámeru (DSZ)"/>
    <m/>
    <m/>
    <m/>
    <m/>
    <m/>
  </r>
  <r>
    <m/>
    <m/>
    <m/>
    <m/>
    <x v="501"/>
    <m/>
    <x v="501"/>
    <m/>
    <m/>
    <m/>
    <m/>
    <m/>
    <s v="ŽSR"/>
    <x v="5"/>
    <x v="1"/>
    <m/>
    <x v="2"/>
    <x v="0"/>
    <n v="529700"/>
    <m/>
    <m/>
    <s v="Výstavba"/>
    <m/>
    <m/>
    <m/>
    <m/>
    <m/>
  </r>
  <r>
    <m/>
    <m/>
    <m/>
    <m/>
    <x v="79"/>
    <m/>
    <x v="79"/>
    <m/>
    <m/>
    <m/>
    <m/>
    <m/>
    <s v="ŽSR"/>
    <x v="2"/>
    <x v="1"/>
    <m/>
    <x v="2"/>
    <x v="0"/>
    <n v="11200"/>
    <m/>
    <m/>
    <s v="ukončené"/>
    <m/>
    <m/>
    <m/>
    <m/>
    <m/>
  </r>
  <r>
    <m/>
    <m/>
    <m/>
    <m/>
    <x v="175"/>
    <s v="časť 173a a 173b"/>
    <x v="175"/>
    <m/>
    <m/>
    <m/>
    <m/>
    <m/>
    <s v="ŽSR"/>
    <x v="2"/>
    <x v="1"/>
    <m/>
    <x v="2"/>
    <x v="0"/>
    <n v="11000"/>
    <m/>
    <m/>
    <s v="v realizácii"/>
    <m/>
    <m/>
    <m/>
    <m/>
    <m/>
  </r>
  <r>
    <m/>
    <m/>
    <m/>
    <m/>
    <x v="331"/>
    <m/>
    <x v="331"/>
    <m/>
    <m/>
    <m/>
    <m/>
    <m/>
    <s v="ŽSR"/>
    <x v="2"/>
    <x v="1"/>
    <m/>
    <x v="2"/>
    <x v="0"/>
    <n v="112100"/>
    <m/>
    <m/>
    <s v="IČ"/>
    <m/>
    <m/>
    <m/>
    <m/>
    <m/>
  </r>
  <r>
    <m/>
    <m/>
    <m/>
    <m/>
    <x v="36"/>
    <m/>
    <x v="36"/>
    <m/>
    <m/>
    <m/>
    <m/>
    <m/>
    <s v="ŽSR"/>
    <x v="0"/>
    <x v="1"/>
    <m/>
    <x v="2"/>
    <x v="0"/>
    <n v="857107.88"/>
    <m/>
    <m/>
    <s v="ukončené"/>
    <m/>
    <m/>
    <m/>
    <m/>
    <m/>
  </r>
  <r>
    <m/>
    <m/>
    <m/>
    <m/>
    <x v="284"/>
    <m/>
    <x v="284"/>
    <m/>
    <m/>
    <m/>
    <m/>
    <m/>
    <s v="ŽSR"/>
    <x v="2"/>
    <x v="1"/>
    <m/>
    <x v="2"/>
    <x v="0"/>
    <n v="7048.17"/>
    <m/>
    <m/>
    <s v="Stavebné povolenie (SP)"/>
    <m/>
    <m/>
    <m/>
    <m/>
    <m/>
  </r>
  <r>
    <m/>
    <m/>
    <m/>
    <m/>
    <x v="220"/>
    <m/>
    <x v="220"/>
    <m/>
    <m/>
    <m/>
    <m/>
    <m/>
    <s v="ŽSR"/>
    <x v="0"/>
    <x v="1"/>
    <m/>
    <x v="2"/>
    <x v="0"/>
    <n v="10282.530000000001"/>
    <m/>
    <m/>
    <s v="Stavebné povolenie (SP)"/>
    <m/>
    <m/>
    <m/>
    <m/>
    <m/>
  </r>
  <r>
    <m/>
    <m/>
    <m/>
    <m/>
    <x v="99"/>
    <m/>
    <x v="99"/>
    <m/>
    <m/>
    <m/>
    <m/>
    <m/>
    <s v="ŽSR"/>
    <x v="0"/>
    <x v="1"/>
    <m/>
    <x v="2"/>
    <x v="0"/>
    <n v="2400"/>
    <m/>
    <m/>
    <s v="PD pre SP v rozsahu pre realizáciu stavby (DSPRS)/prebieha"/>
    <m/>
    <m/>
    <m/>
    <m/>
    <m/>
  </r>
  <r>
    <m/>
    <m/>
    <m/>
    <m/>
    <x v="18"/>
    <s v="DZAO__; TZAO_E"/>
    <x v="18"/>
    <m/>
    <m/>
    <m/>
    <m/>
    <m/>
    <s v="ŽSR"/>
    <x v="0"/>
    <x v="1"/>
    <m/>
    <x v="2"/>
    <x v="0"/>
    <n v="6406494.1100000003"/>
    <s v="MP27 CEF"/>
    <m/>
    <s v="vo výstavbe"/>
    <m/>
    <m/>
    <m/>
    <m/>
    <m/>
  </r>
  <r>
    <m/>
    <m/>
    <m/>
    <m/>
    <x v="38"/>
    <m/>
    <x v="38"/>
    <m/>
    <m/>
    <m/>
    <m/>
    <m/>
    <s v="ŽSR"/>
    <x v="0"/>
    <x v="1"/>
    <m/>
    <x v="2"/>
    <x v="0"/>
    <n v="102370.44"/>
    <m/>
    <m/>
    <s v="ukončené"/>
    <m/>
    <m/>
    <m/>
    <m/>
    <m/>
  </r>
  <r>
    <m/>
    <m/>
    <m/>
    <m/>
    <x v="1"/>
    <m/>
    <x v="1"/>
    <m/>
    <m/>
    <m/>
    <m/>
    <m/>
    <s v="ŽSR"/>
    <x v="0"/>
    <x v="1"/>
    <m/>
    <x v="2"/>
    <x v="0"/>
    <n v="8778244.0199999996"/>
    <m/>
    <m/>
    <s v="ukončené"/>
    <m/>
    <m/>
    <m/>
    <m/>
    <m/>
  </r>
  <r>
    <m/>
    <m/>
    <m/>
    <m/>
    <x v="37"/>
    <m/>
    <x v="37"/>
    <m/>
    <m/>
    <m/>
    <m/>
    <m/>
    <s v="ŽSR"/>
    <x v="0"/>
    <x v="1"/>
    <m/>
    <x v="2"/>
    <x v="0"/>
    <n v="652736.74"/>
    <m/>
    <m/>
    <s v="ukončené"/>
    <m/>
    <m/>
    <m/>
    <m/>
    <m/>
  </r>
  <r>
    <m/>
    <m/>
    <m/>
    <m/>
    <x v="37"/>
    <m/>
    <x v="37"/>
    <m/>
    <m/>
    <m/>
    <m/>
    <m/>
    <s v="ŽSR"/>
    <x v="0"/>
    <x v="1"/>
    <m/>
    <x v="2"/>
    <x v="0"/>
    <n v="2035603.83"/>
    <m/>
    <m/>
    <s v="ukončené"/>
    <m/>
    <m/>
    <m/>
    <m/>
    <m/>
  </r>
  <r>
    <m/>
    <m/>
    <m/>
    <m/>
    <x v="12"/>
    <m/>
    <x v="12"/>
    <m/>
    <m/>
    <m/>
    <m/>
    <m/>
    <s v="ŽSR"/>
    <x v="2"/>
    <x v="1"/>
    <m/>
    <x v="2"/>
    <x v="0"/>
    <n v="119374"/>
    <m/>
    <m/>
    <s v="vo výstavbe"/>
    <m/>
    <m/>
    <m/>
    <m/>
    <m/>
  </r>
  <r>
    <m/>
    <m/>
    <m/>
    <m/>
    <x v="22"/>
    <m/>
    <x v="22"/>
    <m/>
    <m/>
    <m/>
    <m/>
    <m/>
    <s v="ŽSR"/>
    <x v="1"/>
    <x v="1"/>
    <m/>
    <x v="2"/>
    <x v="0"/>
    <n v="110"/>
    <m/>
    <m/>
    <s v="PD pre SP v rozsahu pre realizáciu stavby (DSPRS)"/>
    <m/>
    <m/>
    <m/>
    <m/>
    <m/>
  </r>
  <r>
    <m/>
    <m/>
    <m/>
    <m/>
    <x v="62"/>
    <m/>
    <x v="62"/>
    <m/>
    <m/>
    <m/>
    <m/>
    <m/>
    <s v="ŽSR"/>
    <x v="1"/>
    <x v="1"/>
    <m/>
    <x v="2"/>
    <x v="0"/>
    <n v="173"/>
    <m/>
    <m/>
    <s v="ukončené"/>
    <m/>
    <m/>
    <m/>
    <m/>
    <m/>
  </r>
  <r>
    <m/>
    <m/>
    <m/>
    <m/>
    <x v="60"/>
    <m/>
    <x v="60"/>
    <m/>
    <m/>
    <m/>
    <m/>
    <m/>
    <s v="ŽSR"/>
    <x v="2"/>
    <x v="1"/>
    <m/>
    <x v="2"/>
    <x v="0"/>
    <n v="236.24999999999997"/>
    <m/>
    <m/>
    <s v="vo výstavbe"/>
    <m/>
    <m/>
    <m/>
    <m/>
    <m/>
  </r>
  <r>
    <m/>
    <m/>
    <m/>
    <m/>
    <x v="290"/>
    <m/>
    <x v="290"/>
    <m/>
    <m/>
    <m/>
    <m/>
    <m/>
    <s v="ŽSR"/>
    <x v="2"/>
    <x v="1"/>
    <m/>
    <x v="2"/>
    <x v="0"/>
    <n v="30080"/>
    <m/>
    <m/>
    <s v="vo výstavbe"/>
    <m/>
    <m/>
    <m/>
    <m/>
    <m/>
  </r>
  <r>
    <m/>
    <m/>
    <m/>
    <m/>
    <x v="272"/>
    <m/>
    <x v="272"/>
    <m/>
    <m/>
    <m/>
    <m/>
    <m/>
    <s v="ŽSR"/>
    <x v="2"/>
    <x v="1"/>
    <m/>
    <x v="2"/>
    <x v="0"/>
    <n v="4715.55"/>
    <m/>
    <m/>
    <s v="nezačatá IA"/>
    <m/>
    <m/>
    <m/>
    <m/>
    <m/>
  </r>
  <r>
    <m/>
    <m/>
    <m/>
    <m/>
    <x v="273"/>
    <m/>
    <x v="273"/>
    <m/>
    <m/>
    <m/>
    <m/>
    <m/>
    <s v="ŽSR"/>
    <x v="2"/>
    <x v="1"/>
    <m/>
    <x v="2"/>
    <x v="0"/>
    <n v="4715.5599999999995"/>
    <m/>
    <m/>
    <s v="nezačatá IA"/>
    <m/>
    <m/>
    <m/>
    <m/>
    <m/>
  </r>
  <r>
    <m/>
    <m/>
    <m/>
    <m/>
    <x v="18"/>
    <s v="DZAO__; TZAO_E"/>
    <x v="18"/>
    <m/>
    <m/>
    <m/>
    <m/>
    <m/>
    <s v="ŽSR"/>
    <x v="0"/>
    <x v="1"/>
    <m/>
    <x v="2"/>
    <x v="0"/>
    <n v="320716"/>
    <m/>
    <m/>
    <s v="vo výstavbe"/>
    <m/>
    <m/>
    <m/>
    <m/>
    <m/>
  </r>
  <r>
    <m/>
    <m/>
    <m/>
    <m/>
    <x v="240"/>
    <m/>
    <x v="240"/>
    <m/>
    <m/>
    <m/>
    <m/>
    <m/>
    <s v="ŽSR"/>
    <x v="2"/>
    <x v="1"/>
    <m/>
    <x v="2"/>
    <x v="0"/>
    <n v="659.28"/>
    <m/>
    <m/>
    <s v="ukončené"/>
    <m/>
    <m/>
    <m/>
    <m/>
    <m/>
  </r>
  <r>
    <m/>
    <m/>
    <m/>
    <m/>
    <x v="502"/>
    <m/>
    <x v="502"/>
    <m/>
    <m/>
    <m/>
    <m/>
    <s v="IT"/>
    <s v="ŽSR"/>
    <x v="5"/>
    <x v="1"/>
    <m/>
    <x v="4"/>
    <x v="0"/>
    <n v="500000"/>
    <m/>
    <m/>
    <s v="nezačatá IA"/>
    <m/>
    <m/>
    <m/>
    <m/>
    <m/>
  </r>
  <r>
    <m/>
    <m/>
    <m/>
    <m/>
    <x v="503"/>
    <m/>
    <x v="503"/>
    <m/>
    <m/>
    <m/>
    <m/>
    <s v="IT"/>
    <s v="ŽSR"/>
    <x v="5"/>
    <x v="1"/>
    <m/>
    <x v="4"/>
    <x v="0"/>
    <n v="230000"/>
    <m/>
    <m/>
    <s v="nezačatá IA"/>
    <m/>
    <m/>
    <m/>
    <m/>
    <m/>
  </r>
  <r>
    <m/>
    <m/>
    <m/>
    <m/>
    <x v="504"/>
    <m/>
    <x v="504"/>
    <m/>
    <m/>
    <m/>
    <m/>
    <s v="IT"/>
    <s v="ŽSR"/>
    <x v="5"/>
    <x v="1"/>
    <m/>
    <x v="4"/>
    <x v="0"/>
    <n v="50000"/>
    <m/>
    <m/>
    <s v="nezačatá IA"/>
    <m/>
    <m/>
    <m/>
    <m/>
    <m/>
  </r>
  <r>
    <m/>
    <m/>
    <m/>
    <m/>
    <x v="505"/>
    <m/>
    <x v="505"/>
    <m/>
    <m/>
    <m/>
    <m/>
    <s v="IT"/>
    <s v="ŽSR"/>
    <x v="5"/>
    <x v="1"/>
    <m/>
    <x v="4"/>
    <x v="0"/>
    <n v="400000"/>
    <m/>
    <m/>
    <s v="nezačatá IA"/>
    <m/>
    <m/>
    <m/>
    <m/>
    <m/>
  </r>
  <r>
    <m/>
    <m/>
    <m/>
    <m/>
    <x v="506"/>
    <m/>
    <x v="506"/>
    <m/>
    <m/>
    <m/>
    <m/>
    <s v="IT"/>
    <s v="ŽSR"/>
    <x v="5"/>
    <x v="1"/>
    <m/>
    <x v="4"/>
    <x v="0"/>
    <n v="70000"/>
    <m/>
    <m/>
    <s v="výstavba"/>
    <m/>
    <m/>
    <m/>
    <m/>
    <m/>
  </r>
  <r>
    <m/>
    <m/>
    <m/>
    <m/>
    <x v="507"/>
    <m/>
    <x v="507"/>
    <m/>
    <m/>
    <m/>
    <m/>
    <s v="IT"/>
    <s v="ŽSR"/>
    <x v="5"/>
    <x v="1"/>
    <m/>
    <x v="4"/>
    <x v="0"/>
    <n v="254000"/>
    <m/>
    <m/>
    <s v="výstavba"/>
    <m/>
    <m/>
    <m/>
    <m/>
    <m/>
  </r>
  <r>
    <m/>
    <m/>
    <m/>
    <m/>
    <x v="381"/>
    <m/>
    <x v="381"/>
    <m/>
    <m/>
    <m/>
    <m/>
    <s v="IT"/>
    <s v="ŽSR"/>
    <x v="5"/>
    <x v="1"/>
    <m/>
    <x v="4"/>
    <x v="0"/>
    <n v="702500"/>
    <m/>
    <m/>
    <s v="Výstavba"/>
    <m/>
    <m/>
    <m/>
    <m/>
    <m/>
  </r>
  <r>
    <m/>
    <m/>
    <m/>
    <m/>
    <x v="434"/>
    <m/>
    <x v="434"/>
    <m/>
    <m/>
    <m/>
    <m/>
    <s v="IT"/>
    <s v="ŽSR"/>
    <x v="5"/>
    <x v="1"/>
    <m/>
    <x v="4"/>
    <x v="0"/>
    <n v="255000"/>
    <m/>
    <m/>
    <s v="nezačatá IA"/>
    <m/>
    <m/>
    <m/>
    <m/>
    <m/>
  </r>
  <r>
    <m/>
    <m/>
    <m/>
    <m/>
    <x v="381"/>
    <m/>
    <x v="381"/>
    <m/>
    <m/>
    <m/>
    <m/>
    <s v="IT"/>
    <s v="ŽSR"/>
    <x v="5"/>
    <x v="1"/>
    <m/>
    <x v="5"/>
    <x v="0"/>
    <n v="1500000"/>
    <m/>
    <m/>
    <s v="Výstavba"/>
    <m/>
    <m/>
    <m/>
    <m/>
    <m/>
  </r>
  <r>
    <m/>
    <m/>
    <m/>
    <m/>
    <x v="18"/>
    <s v="DZAO__; TZAO_E"/>
    <x v="18"/>
    <m/>
    <m/>
    <m/>
    <m/>
    <s v="Veľké projekty"/>
    <s v="ŽSR"/>
    <x v="0"/>
    <x v="1"/>
    <m/>
    <x v="5"/>
    <x v="13"/>
    <n v="23127733.5"/>
    <m/>
    <m/>
    <s v="vo výstavbe"/>
    <m/>
    <m/>
    <m/>
    <m/>
    <m/>
  </r>
  <r>
    <m/>
    <m/>
    <m/>
    <m/>
    <x v="18"/>
    <s v="DZAO__; TZAO_E"/>
    <x v="18"/>
    <m/>
    <m/>
    <m/>
    <m/>
    <s v="Veľké projekty"/>
    <s v="ŽSR"/>
    <x v="0"/>
    <x v="1"/>
    <m/>
    <x v="5"/>
    <x v="14"/>
    <n v="4081364.73"/>
    <m/>
    <m/>
    <s v="vo výstavbe"/>
    <m/>
    <m/>
    <m/>
    <m/>
    <m/>
  </r>
  <r>
    <m/>
    <m/>
    <m/>
    <m/>
    <x v="18"/>
    <s v="DZAO__; TZAO_E"/>
    <x v="18"/>
    <m/>
    <m/>
    <m/>
    <m/>
    <s v="Veľké projekty"/>
    <s v="ŽSR"/>
    <x v="0"/>
    <x v="1"/>
    <m/>
    <x v="5"/>
    <x v="15"/>
    <n v="15803671.199999999"/>
    <m/>
    <m/>
    <s v="vo výstavbe"/>
    <m/>
    <m/>
    <m/>
    <m/>
    <m/>
  </r>
  <r>
    <m/>
    <m/>
    <m/>
    <m/>
    <x v="18"/>
    <s v="DZAO__; TZAO_E"/>
    <x v="18"/>
    <m/>
    <m/>
    <m/>
    <m/>
    <s v="Veľké projekty"/>
    <s v="ŽSR"/>
    <x v="0"/>
    <x v="1"/>
    <m/>
    <x v="5"/>
    <x v="7"/>
    <n v="1485983.17"/>
    <m/>
    <m/>
    <s v="vo výstavbe"/>
    <m/>
    <m/>
    <s v="pôv. 1244141,06"/>
    <m/>
    <m/>
  </r>
  <r>
    <m/>
    <m/>
    <m/>
    <m/>
    <x v="18"/>
    <s v="DZAO__; TZAO_E"/>
    <x v="18"/>
    <m/>
    <m/>
    <m/>
    <m/>
    <s v="Veľké projekty"/>
    <s v="ŽSR"/>
    <x v="0"/>
    <x v="1"/>
    <m/>
    <x v="6"/>
    <x v="15"/>
    <n v="7800690.5899999999"/>
    <m/>
    <m/>
    <s v="vo výstavbe"/>
    <m/>
    <m/>
    <m/>
    <m/>
    <m/>
  </r>
  <r>
    <m/>
    <m/>
    <m/>
    <m/>
    <x v="12"/>
    <s v="D127a_; T127aM"/>
    <x v="12"/>
    <m/>
    <m/>
    <m/>
    <n v="0"/>
    <s v="Veľké projekty"/>
    <s v="ŽSR"/>
    <x v="0"/>
    <x v="1"/>
    <m/>
    <x v="5"/>
    <x v="14"/>
    <n v="409301.91"/>
    <m/>
    <m/>
    <s v="vo výstavbe"/>
    <m/>
    <m/>
    <m/>
    <m/>
    <m/>
  </r>
  <r>
    <m/>
    <m/>
    <m/>
    <m/>
    <x v="23"/>
    <s v="D160f_;E160f1;M160f1"/>
    <x v="23"/>
    <m/>
    <m/>
    <m/>
    <m/>
    <m/>
    <s v="ŽSR"/>
    <x v="0"/>
    <x v="1"/>
    <m/>
    <x v="4"/>
    <x v="13"/>
    <n v="3990489.46"/>
    <m/>
    <m/>
    <s v="ukončené"/>
    <m/>
    <m/>
    <m/>
    <m/>
    <m/>
  </r>
  <r>
    <m/>
    <m/>
    <m/>
    <m/>
    <x v="23"/>
    <s v="D160f_;E160f1;M160f1"/>
    <x v="23"/>
    <m/>
    <m/>
    <m/>
    <m/>
    <m/>
    <s v="ŽSR"/>
    <x v="0"/>
    <x v="1"/>
    <m/>
    <x v="4"/>
    <x v="14"/>
    <n v="704204.02"/>
    <m/>
    <m/>
    <s v="ukončené"/>
    <m/>
    <m/>
    <m/>
    <m/>
    <m/>
  </r>
  <r>
    <m/>
    <m/>
    <m/>
    <m/>
    <x v="61"/>
    <m/>
    <x v="61"/>
    <m/>
    <m/>
    <m/>
    <m/>
    <m/>
    <s v="ŽSR"/>
    <x v="0"/>
    <x v="1"/>
    <m/>
    <x v="5"/>
    <x v="23"/>
    <n v="3400000"/>
    <s v="OPSK cieľ 2"/>
    <m/>
    <s v="zastávka IČ pre SP, odbočka IČ pre ÚR (príprava DSPRS)"/>
    <m/>
    <m/>
    <m/>
    <m/>
    <m/>
  </r>
  <r>
    <m/>
    <m/>
    <m/>
    <m/>
    <x v="61"/>
    <m/>
    <x v="61"/>
    <m/>
    <m/>
    <m/>
    <m/>
    <m/>
    <s v="ŽSR"/>
    <x v="0"/>
    <x v="1"/>
    <m/>
    <x v="5"/>
    <x v="24"/>
    <n v="600000"/>
    <s v="OPSK cieľ 2"/>
    <m/>
    <s v="zastávka IČ pre SP, odbočka IČ pre ÚR (príprava DSPRS)"/>
    <m/>
    <m/>
    <m/>
    <m/>
    <m/>
  </r>
  <r>
    <m/>
    <m/>
    <m/>
    <m/>
    <x v="61"/>
    <m/>
    <x v="61"/>
    <m/>
    <m/>
    <m/>
    <m/>
    <m/>
    <s v="ŽSR"/>
    <x v="0"/>
    <x v="1"/>
    <m/>
    <x v="6"/>
    <x v="23"/>
    <n v="12109100"/>
    <s v="OPSK cieľ 2"/>
    <m/>
    <s v="zastávka IČ pre SP, odbočka IČ pre ÚR (príprava DSPRS)"/>
    <m/>
    <m/>
    <m/>
    <m/>
    <m/>
  </r>
  <r>
    <m/>
    <m/>
    <m/>
    <m/>
    <x v="61"/>
    <m/>
    <x v="61"/>
    <m/>
    <m/>
    <m/>
    <m/>
    <m/>
    <s v="ŽSR"/>
    <x v="0"/>
    <x v="1"/>
    <m/>
    <x v="6"/>
    <x v="24"/>
    <n v="2136900"/>
    <s v="OPSK cieľ 2"/>
    <m/>
    <s v="zastávka IČ pre SP, odbočka IČ pre ÚR (príprava DSPRS)"/>
    <m/>
    <m/>
    <m/>
    <m/>
    <m/>
  </r>
  <r>
    <m/>
    <m/>
    <m/>
    <m/>
    <x v="62"/>
    <m/>
    <x v="62"/>
    <m/>
    <m/>
    <m/>
    <m/>
    <m/>
    <s v="ŽSR"/>
    <x v="0"/>
    <x v="1"/>
    <m/>
    <x v="4"/>
    <x v="14"/>
    <n v="115602.38"/>
    <m/>
    <s v="áno"/>
    <s v="ukončené"/>
    <m/>
    <m/>
    <m/>
    <m/>
    <m/>
  </r>
  <r>
    <m/>
    <m/>
    <m/>
    <m/>
    <x v="60"/>
    <m/>
    <x v="60"/>
    <m/>
    <m/>
    <m/>
    <m/>
    <m/>
    <s v="ŽSR"/>
    <x v="0"/>
    <x v="1"/>
    <m/>
    <x v="4"/>
    <x v="23"/>
    <n v="1818817.85"/>
    <m/>
    <m/>
    <s v="vo výstavbe"/>
    <m/>
    <m/>
    <m/>
    <m/>
    <m/>
  </r>
  <r>
    <m/>
    <m/>
    <m/>
    <m/>
    <x v="60"/>
    <m/>
    <x v="60"/>
    <m/>
    <m/>
    <m/>
    <m/>
    <m/>
    <s v="ŽSR"/>
    <x v="0"/>
    <x v="1"/>
    <m/>
    <x v="4"/>
    <x v="24"/>
    <n v="320967.86"/>
    <m/>
    <m/>
    <s v="vo výstavbe"/>
    <m/>
    <m/>
    <m/>
    <m/>
    <m/>
  </r>
  <r>
    <m/>
    <m/>
    <m/>
    <m/>
    <x v="60"/>
    <m/>
    <x v="60"/>
    <m/>
    <m/>
    <m/>
    <m/>
    <m/>
    <s v="ŽSR"/>
    <x v="0"/>
    <x v="1"/>
    <m/>
    <x v="5"/>
    <x v="23"/>
    <n v="4712309.7"/>
    <m/>
    <m/>
    <s v="vo výstavbe"/>
    <m/>
    <m/>
    <m/>
    <m/>
    <m/>
  </r>
  <r>
    <m/>
    <m/>
    <m/>
    <m/>
    <x v="60"/>
    <m/>
    <x v="60"/>
    <m/>
    <m/>
    <m/>
    <m/>
    <m/>
    <s v="ŽSR"/>
    <x v="0"/>
    <x v="1"/>
    <m/>
    <x v="5"/>
    <x v="24"/>
    <n v="831584.06"/>
    <m/>
    <m/>
    <s v="vo výstavbe"/>
    <m/>
    <m/>
    <m/>
    <m/>
    <m/>
  </r>
  <r>
    <m/>
    <m/>
    <m/>
    <m/>
    <x v="6"/>
    <s v="D180f1; B180f_; T180fE; T180fM"/>
    <x v="6"/>
    <m/>
    <m/>
    <m/>
    <m/>
    <m/>
    <s v="ŽSR"/>
    <x v="0"/>
    <x v="1"/>
    <m/>
    <x v="7"/>
    <x v="13"/>
    <n v="14186903.83"/>
    <m/>
    <s v="áno"/>
    <s v="vo výstavbe"/>
    <m/>
    <m/>
    <m/>
    <m/>
    <m/>
  </r>
  <r>
    <m/>
    <m/>
    <m/>
    <m/>
    <x v="6"/>
    <s v="D180f1; B180f_; T180fE; T180fM"/>
    <x v="6"/>
    <m/>
    <m/>
    <m/>
    <m/>
    <m/>
    <s v="ŽSR"/>
    <x v="0"/>
    <x v="1"/>
    <m/>
    <x v="7"/>
    <x v="14"/>
    <n v="2503571.2599999998"/>
    <m/>
    <s v="áno"/>
    <s v="vo výstavbe"/>
    <m/>
    <m/>
    <m/>
    <m/>
    <m/>
  </r>
  <r>
    <m/>
    <m/>
    <m/>
    <m/>
    <x v="6"/>
    <s v="D180f1; B180f_; T180fE; T180fM"/>
    <x v="6"/>
    <m/>
    <m/>
    <m/>
    <m/>
    <m/>
    <s v="ŽSR"/>
    <x v="0"/>
    <x v="1"/>
    <m/>
    <x v="7"/>
    <x v="15"/>
    <n v="1000000"/>
    <m/>
    <s v="áno"/>
    <s v="vo výstavbe"/>
    <m/>
    <m/>
    <m/>
    <m/>
    <m/>
  </r>
  <r>
    <m/>
    <m/>
    <m/>
    <m/>
    <x v="298"/>
    <m/>
    <x v="298"/>
    <m/>
    <m/>
    <m/>
    <n v="0"/>
    <s v="Veľké projekty"/>
    <s v="ŽSR"/>
    <x v="0"/>
    <x v="1"/>
    <m/>
    <x v="7"/>
    <x v="7"/>
    <n v="19763573.84"/>
    <m/>
    <m/>
    <s v="vo výstavbe"/>
    <m/>
    <m/>
    <m/>
    <s v="Stavba B (ERTMS)"/>
    <m/>
  </r>
  <r>
    <m/>
    <m/>
    <m/>
    <m/>
    <x v="298"/>
    <m/>
    <x v="298"/>
    <m/>
    <m/>
    <m/>
    <n v="0"/>
    <s v="Veľké projekty"/>
    <s v="ŽSR"/>
    <x v="0"/>
    <x v="1"/>
    <m/>
    <x v="5"/>
    <x v="7"/>
    <n v="2034199.9"/>
    <m/>
    <m/>
    <s v="vo výstavbe"/>
    <m/>
    <m/>
    <m/>
    <s v="Stavba B (ERTMS)"/>
    <m/>
  </r>
  <r>
    <m/>
    <m/>
    <m/>
    <m/>
    <x v="298"/>
    <m/>
    <x v="298"/>
    <m/>
    <m/>
    <m/>
    <n v="0"/>
    <s v="Veľké projekty"/>
    <s v="ŽSR"/>
    <x v="0"/>
    <x v="1"/>
    <m/>
    <x v="6"/>
    <x v="7"/>
    <n v="19763573.84"/>
    <m/>
    <m/>
    <s v="vo výstavbe"/>
    <m/>
    <m/>
    <m/>
    <s v="Stavba B (ERTMS)"/>
    <m/>
  </r>
  <r>
    <m/>
    <m/>
    <m/>
    <m/>
    <x v="171"/>
    <m/>
    <x v="171"/>
    <m/>
    <m/>
    <m/>
    <s v="3,0 pre KEA"/>
    <s v="Malé projekty"/>
    <s v="ŽSR"/>
    <x v="0"/>
    <x v="1"/>
    <m/>
    <x v="5"/>
    <x v="12"/>
    <n v="722500"/>
    <m/>
    <m/>
    <s v="IČ"/>
    <m/>
    <m/>
    <m/>
    <m/>
    <m/>
  </r>
  <r>
    <m/>
    <m/>
    <m/>
    <m/>
    <x v="171"/>
    <m/>
    <x v="171"/>
    <m/>
    <m/>
    <m/>
    <s v="3,0 pre KEA"/>
    <s v="Malé projekty"/>
    <s v="ŽSR"/>
    <x v="0"/>
    <x v="1"/>
    <m/>
    <x v="5"/>
    <x v="13"/>
    <n v="7055000"/>
    <m/>
    <m/>
    <s v="IČ"/>
    <m/>
    <m/>
    <m/>
    <m/>
    <m/>
  </r>
  <r>
    <m/>
    <m/>
    <m/>
    <m/>
    <x v="171"/>
    <m/>
    <x v="171"/>
    <m/>
    <m/>
    <m/>
    <s v="3,0 pre KEA"/>
    <s v="Malé projekty"/>
    <s v="ŽSR"/>
    <x v="0"/>
    <x v="1"/>
    <m/>
    <x v="5"/>
    <x v="14"/>
    <n v="1245000"/>
    <m/>
    <m/>
    <s v="IČ"/>
    <m/>
    <m/>
    <m/>
    <m/>
    <m/>
  </r>
  <r>
    <m/>
    <m/>
    <m/>
    <m/>
    <x v="171"/>
    <m/>
    <x v="171"/>
    <m/>
    <m/>
    <m/>
    <s v="3,0 pre KEA"/>
    <s v="Malé projekty"/>
    <s v="ŽSR"/>
    <x v="0"/>
    <x v="1"/>
    <m/>
    <x v="6"/>
    <x v="14"/>
    <n v="1050000"/>
    <m/>
    <m/>
    <s v="IČ"/>
    <m/>
    <m/>
    <m/>
    <m/>
    <m/>
  </r>
  <r>
    <m/>
    <m/>
    <m/>
    <m/>
    <x v="171"/>
    <m/>
    <x v="171"/>
    <m/>
    <m/>
    <m/>
    <s v="3,0 pre KEA"/>
    <s v="Malé projekty"/>
    <s v="ŽSR"/>
    <x v="0"/>
    <x v="1"/>
    <m/>
    <x v="6"/>
    <x v="13"/>
    <n v="5950000"/>
    <m/>
    <m/>
    <s v="IČ"/>
    <m/>
    <m/>
    <m/>
    <m/>
    <m/>
  </r>
  <r>
    <m/>
    <m/>
    <m/>
    <m/>
    <x v="7"/>
    <m/>
    <x v="7"/>
    <m/>
    <m/>
    <m/>
    <n v="0"/>
    <s v="Veľké projekty"/>
    <s v="ŽSR"/>
    <x v="0"/>
    <x v="1"/>
    <m/>
    <x v="0"/>
    <x v="15"/>
    <n v="4000000"/>
    <m/>
    <m/>
    <s v="IČ, výber zhotoviteľa stavby"/>
    <m/>
    <m/>
    <m/>
    <m/>
    <m/>
  </r>
  <r>
    <m/>
    <m/>
    <m/>
    <m/>
    <x v="7"/>
    <m/>
    <x v="7"/>
    <m/>
    <m/>
    <m/>
    <n v="0"/>
    <s v="Veľké projekty"/>
    <s v="ŽSR"/>
    <x v="0"/>
    <x v="1"/>
    <m/>
    <x v="8"/>
    <x v="15"/>
    <n v="3000000"/>
    <m/>
    <m/>
    <s v="IČ, výber zhotoviteľa stavby"/>
    <m/>
    <m/>
    <m/>
    <m/>
    <m/>
  </r>
  <r>
    <m/>
    <m/>
    <m/>
    <m/>
    <x v="5"/>
    <m/>
    <x v="5"/>
    <m/>
    <m/>
    <m/>
    <n v="0"/>
    <s v="Veľké projekty"/>
    <s v="ŽSR"/>
    <x v="0"/>
    <x v="1"/>
    <m/>
    <x v="5"/>
    <x v="13"/>
    <n v="21250000"/>
    <m/>
    <m/>
    <s v="Prebieha dokumentácia na stavebné povolenie (DSP)"/>
    <m/>
    <m/>
    <m/>
    <m/>
    <m/>
  </r>
  <r>
    <m/>
    <m/>
    <m/>
    <m/>
    <x v="5"/>
    <m/>
    <x v="5"/>
    <m/>
    <m/>
    <m/>
    <n v="0"/>
    <s v="Veľké projekty"/>
    <s v="ŽSR"/>
    <x v="0"/>
    <x v="1"/>
    <m/>
    <x v="5"/>
    <x v="14"/>
    <n v="3750000"/>
    <m/>
    <m/>
    <s v="Prebieha dokumentácia na stavebné povolenie (DSP)"/>
    <m/>
    <m/>
    <m/>
    <m/>
    <m/>
  </r>
  <r>
    <m/>
    <m/>
    <m/>
    <m/>
    <x v="5"/>
    <m/>
    <x v="5"/>
    <m/>
    <m/>
    <m/>
    <n v="0"/>
    <s v="Veľké projekty"/>
    <s v="ŽSR"/>
    <x v="0"/>
    <x v="1"/>
    <m/>
    <x v="8"/>
    <x v="13"/>
    <n v="125142859.02"/>
    <m/>
    <m/>
    <s v="Prebieha dokumentácia na stavebné povolenie (DSP)"/>
    <m/>
    <m/>
    <m/>
    <m/>
    <m/>
  </r>
  <r>
    <m/>
    <m/>
    <m/>
    <m/>
    <x v="5"/>
    <m/>
    <x v="5"/>
    <m/>
    <m/>
    <m/>
    <n v="0"/>
    <s v="Veľké projekty"/>
    <s v="ŽSR"/>
    <x v="0"/>
    <x v="1"/>
    <m/>
    <x v="8"/>
    <x v="14"/>
    <n v="22084033.940000001"/>
    <m/>
    <m/>
    <s v="Prebieha dokumentácia na stavebné povolenie (DSP)"/>
    <m/>
    <m/>
    <m/>
    <m/>
    <m/>
  </r>
  <r>
    <m/>
    <m/>
    <m/>
    <m/>
    <x v="43"/>
    <m/>
    <x v="43"/>
    <m/>
    <m/>
    <m/>
    <s v="3,7 pre 190a"/>
    <s v="Malé projekty"/>
    <s v="ŽSR"/>
    <x v="0"/>
    <x v="1"/>
    <m/>
    <x v="6"/>
    <x v="11"/>
    <n v="2890000"/>
    <m/>
    <m/>
    <s v="Príprava podkladov VO na zhotoviteľa stavby"/>
    <m/>
    <m/>
    <m/>
    <m/>
    <m/>
  </r>
  <r>
    <m/>
    <m/>
    <m/>
    <m/>
    <x v="43"/>
    <m/>
    <x v="43"/>
    <m/>
    <m/>
    <m/>
    <s v="3,7 pre 190a"/>
    <s v="Malé projekty"/>
    <s v="ŽSR"/>
    <x v="0"/>
    <x v="1"/>
    <m/>
    <x v="6"/>
    <x v="8"/>
    <n v="1260000"/>
    <m/>
    <m/>
    <s v="Príprava podkladov VO na zhotoviteľa stavby"/>
    <m/>
    <m/>
    <m/>
    <m/>
    <m/>
  </r>
  <r>
    <m/>
    <m/>
    <m/>
    <m/>
    <x v="43"/>
    <m/>
    <x v="43"/>
    <m/>
    <m/>
    <m/>
    <s v="3,7 pre 190a"/>
    <s v="Malé projekty"/>
    <s v="ŽSR"/>
    <x v="0"/>
    <x v="1"/>
    <m/>
    <x v="7"/>
    <x v="8"/>
    <n v="660000"/>
    <m/>
    <m/>
    <s v="Príprava podkladov VO na zhotoviteľa stavby"/>
    <m/>
    <m/>
    <m/>
    <m/>
    <m/>
  </r>
  <r>
    <m/>
    <m/>
    <m/>
    <m/>
    <x v="43"/>
    <m/>
    <x v="43"/>
    <m/>
    <m/>
    <m/>
    <s v="3,7 pre 190a"/>
    <s v="Malé projekty"/>
    <s v="ŽSR"/>
    <x v="0"/>
    <x v="1"/>
    <m/>
    <x v="7"/>
    <x v="12"/>
    <n v="3740000"/>
    <m/>
    <m/>
    <s v="Príprava podkladov VO na zhotoviteľa stavby"/>
    <m/>
    <m/>
    <m/>
    <m/>
    <m/>
  </r>
  <r>
    <m/>
    <m/>
    <m/>
    <m/>
    <x v="508"/>
    <m/>
    <x v="508"/>
    <m/>
    <m/>
    <m/>
    <m/>
    <s v="Budovy"/>
    <s v="ŽSR"/>
    <x v="0"/>
    <x v="1"/>
    <m/>
    <x v="5"/>
    <x v="11"/>
    <n v="1827500"/>
    <m/>
    <m/>
    <s v="VO na realizáciu"/>
    <m/>
    <m/>
    <m/>
    <m/>
    <m/>
  </r>
  <r>
    <m/>
    <m/>
    <m/>
    <m/>
    <x v="508"/>
    <m/>
    <x v="508"/>
    <m/>
    <m/>
    <m/>
    <m/>
    <s v="Budovy"/>
    <s v="ŽSR"/>
    <x v="0"/>
    <x v="1"/>
    <m/>
    <x v="5"/>
    <x v="12"/>
    <n v="467500"/>
    <m/>
    <m/>
    <s v="VO na realizáciu"/>
    <m/>
    <m/>
    <m/>
    <m/>
    <m/>
  </r>
  <r>
    <m/>
    <m/>
    <m/>
    <m/>
    <x v="508"/>
    <m/>
    <x v="508"/>
    <m/>
    <m/>
    <m/>
    <m/>
    <s v="Budovy"/>
    <s v="ŽSR"/>
    <x v="0"/>
    <x v="1"/>
    <m/>
    <x v="5"/>
    <x v="8"/>
    <n v="405000"/>
    <m/>
    <m/>
    <s v="VO na realizáciu"/>
    <m/>
    <m/>
    <m/>
    <m/>
    <m/>
  </r>
  <r>
    <m/>
    <m/>
    <m/>
    <m/>
    <x v="508"/>
    <m/>
    <x v="508"/>
    <m/>
    <m/>
    <m/>
    <m/>
    <s v="Budovy"/>
    <s v="ŽSR"/>
    <x v="0"/>
    <x v="1"/>
    <m/>
    <x v="6"/>
    <x v="12"/>
    <n v="1360000"/>
    <m/>
    <m/>
    <s v="VO na realizáciu"/>
    <m/>
    <m/>
    <m/>
    <m/>
    <m/>
  </r>
  <r>
    <m/>
    <m/>
    <m/>
    <m/>
    <x v="508"/>
    <m/>
    <x v="508"/>
    <m/>
    <m/>
    <m/>
    <m/>
    <s v="Budovy"/>
    <s v="ŽSR"/>
    <x v="0"/>
    <x v="1"/>
    <m/>
    <x v="6"/>
    <x v="8"/>
    <n v="240000"/>
    <m/>
    <m/>
    <s v="VO na realizáciu"/>
    <m/>
    <m/>
    <m/>
    <m/>
    <m/>
  </r>
  <r>
    <m/>
    <m/>
    <m/>
    <m/>
    <x v="509"/>
    <m/>
    <x v="509"/>
    <m/>
    <m/>
    <m/>
    <m/>
    <s v="Veľké projekty"/>
    <s v="ŽSR"/>
    <x v="2"/>
    <x v="1"/>
    <m/>
    <x v="6"/>
    <x v="11"/>
    <n v="5865000"/>
    <m/>
    <m/>
    <s v="nezačatá IA"/>
    <m/>
    <m/>
    <m/>
    <m/>
    <m/>
  </r>
  <r>
    <m/>
    <m/>
    <m/>
    <m/>
    <x v="509"/>
    <m/>
    <x v="509"/>
    <m/>
    <m/>
    <m/>
    <m/>
    <s v="Veľké projekty"/>
    <s v="ŽSR"/>
    <x v="2"/>
    <x v="1"/>
    <m/>
    <x v="6"/>
    <x v="8"/>
    <n v="1035000"/>
    <m/>
    <m/>
    <s v="nezačatá IA"/>
    <m/>
    <m/>
    <m/>
    <m/>
    <m/>
  </r>
  <r>
    <m/>
    <m/>
    <m/>
    <m/>
    <x v="509"/>
    <m/>
    <x v="509"/>
    <m/>
    <m/>
    <m/>
    <m/>
    <s v="Veľké projekty"/>
    <s v="ŽSR"/>
    <x v="2"/>
    <x v="1"/>
    <m/>
    <x v="7"/>
    <x v="8"/>
    <n v="1035000"/>
    <m/>
    <m/>
    <s v="nezačatá IA"/>
    <m/>
    <m/>
    <m/>
    <m/>
    <m/>
  </r>
  <r>
    <m/>
    <m/>
    <m/>
    <m/>
    <x v="509"/>
    <m/>
    <x v="509"/>
    <m/>
    <m/>
    <m/>
    <m/>
    <s v="Veľké projekty"/>
    <s v="ŽSR"/>
    <x v="2"/>
    <x v="1"/>
    <m/>
    <x v="7"/>
    <x v="11"/>
    <n v="3910000"/>
    <m/>
    <m/>
    <s v="nezačatá IA"/>
    <m/>
    <m/>
    <m/>
    <m/>
    <m/>
  </r>
  <r>
    <m/>
    <m/>
    <m/>
    <m/>
    <x v="509"/>
    <m/>
    <x v="509"/>
    <m/>
    <m/>
    <m/>
    <m/>
    <s v="Veľké projekty"/>
    <s v="ŽSR"/>
    <x v="2"/>
    <x v="1"/>
    <m/>
    <x v="7"/>
    <x v="12"/>
    <n v="1955000"/>
    <m/>
    <m/>
    <s v="nezačatá IA"/>
    <m/>
    <m/>
    <m/>
    <m/>
    <m/>
  </r>
  <r>
    <m/>
    <m/>
    <m/>
    <m/>
    <x v="509"/>
    <m/>
    <x v="509"/>
    <m/>
    <m/>
    <m/>
    <m/>
    <s v="Veľké projekty"/>
    <s v="ŽSR"/>
    <x v="2"/>
    <x v="1"/>
    <m/>
    <x v="0"/>
    <x v="12"/>
    <n v="7820000"/>
    <m/>
    <m/>
    <s v="nezačatá IA"/>
    <m/>
    <m/>
    <m/>
    <m/>
    <m/>
  </r>
  <r>
    <m/>
    <m/>
    <m/>
    <m/>
    <x v="509"/>
    <m/>
    <x v="509"/>
    <m/>
    <m/>
    <m/>
    <m/>
    <s v="Veľké projekty"/>
    <s v="ŽSR"/>
    <x v="2"/>
    <x v="1"/>
    <m/>
    <x v="0"/>
    <x v="8"/>
    <n v="1380000"/>
    <m/>
    <m/>
    <s v="nezačatá IA"/>
    <m/>
    <m/>
    <m/>
    <m/>
    <m/>
  </r>
  <r>
    <m/>
    <m/>
    <m/>
    <m/>
    <x v="237"/>
    <m/>
    <x v="237"/>
    <m/>
    <m/>
    <m/>
    <n v="0"/>
    <s v="Malé projekty"/>
    <s v="ŽSR"/>
    <x v="0"/>
    <x v="1"/>
    <m/>
    <x v="5"/>
    <x v="22"/>
    <n v="5200687.3600000003"/>
    <m/>
    <m/>
    <s v="Stavebné povolenie (SP)"/>
    <m/>
    <m/>
    <m/>
    <m/>
    <m/>
  </r>
  <r>
    <m/>
    <m/>
    <m/>
    <m/>
    <x v="22"/>
    <m/>
    <x v="22"/>
    <m/>
    <m/>
    <m/>
    <m/>
    <m/>
    <s v="ŽSR"/>
    <x v="0"/>
    <x v="1"/>
    <m/>
    <x v="5"/>
    <x v="14"/>
    <n v="504457.5"/>
    <m/>
    <m/>
    <s v="PD pre SP v rozsahu pre realizáciu stavby (DSPRS)"/>
    <m/>
    <m/>
    <m/>
    <m/>
    <m/>
  </r>
  <r>
    <m/>
    <m/>
    <m/>
    <m/>
    <x v="250"/>
    <m/>
    <x v="250"/>
    <m/>
    <m/>
    <m/>
    <n v="0"/>
    <s v="Veľké projekty"/>
    <s v="ŽSR"/>
    <x v="2"/>
    <x v="1"/>
    <m/>
    <x v="1"/>
    <x v="7"/>
    <n v="11742.18"/>
    <m/>
    <m/>
    <s v="vo výstavbe"/>
    <m/>
    <m/>
    <m/>
    <m/>
    <m/>
  </r>
  <r>
    <m/>
    <m/>
    <m/>
    <m/>
    <x v="250"/>
    <m/>
    <x v="250"/>
    <m/>
    <m/>
    <m/>
    <n v="0"/>
    <s v="Veľké projekty"/>
    <s v="ŽSR"/>
    <x v="2"/>
    <x v="1"/>
    <m/>
    <x v="1"/>
    <x v="7"/>
    <n v="17850"/>
    <m/>
    <m/>
    <s v="vo výstavbe"/>
    <s v="Ref"/>
    <m/>
    <m/>
    <m/>
    <m/>
  </r>
  <r>
    <m/>
    <m/>
    <m/>
    <m/>
    <x v="23"/>
    <s v="D160f_;E160f1;M160f1"/>
    <x v="23"/>
    <m/>
    <m/>
    <m/>
    <n v="1.2"/>
    <s v="Veľké projekty"/>
    <s v="ŽSR"/>
    <x v="0"/>
    <x v="1"/>
    <m/>
    <x v="1"/>
    <x v="1"/>
    <n v="11654.03"/>
    <m/>
    <m/>
    <s v="ukončené"/>
    <m/>
    <m/>
    <m/>
    <m/>
    <m/>
  </r>
  <r>
    <m/>
    <m/>
    <m/>
    <m/>
    <x v="63"/>
    <m/>
    <x v="63"/>
    <m/>
    <m/>
    <m/>
    <n v="0"/>
    <s v="Malé projekty"/>
    <s v="ŽSR"/>
    <x v="0"/>
    <x v="1"/>
    <m/>
    <x v="1"/>
    <x v="1"/>
    <n v="1977325.08"/>
    <m/>
    <m/>
    <s v="ukončené"/>
    <m/>
    <m/>
    <m/>
    <m/>
    <m/>
  </r>
  <r>
    <m/>
    <m/>
    <m/>
    <m/>
    <x v="3"/>
    <m/>
    <x v="3"/>
    <m/>
    <m/>
    <m/>
    <m/>
    <m/>
    <s v="ŽSR"/>
    <x v="2"/>
    <x v="1"/>
    <m/>
    <x v="2"/>
    <x v="0"/>
    <n v="155342.34"/>
    <m/>
    <m/>
    <s v="Prebieha dokumentácia na stavebné povolenie (DSP)"/>
    <m/>
    <m/>
    <m/>
    <m/>
    <m/>
  </r>
  <r>
    <m/>
    <m/>
    <m/>
    <m/>
    <x v="6"/>
    <s v="D180f1; B180f_; T180fE; T180fM"/>
    <x v="6"/>
    <m/>
    <m/>
    <m/>
    <m/>
    <m/>
    <s v="ŽSR"/>
    <x v="2"/>
    <x v="1"/>
    <m/>
    <x v="2"/>
    <x v="0"/>
    <n v="92415.700000000012"/>
    <m/>
    <m/>
    <s v="vo výstavbe"/>
    <m/>
    <m/>
    <m/>
    <m/>
    <m/>
  </r>
  <r>
    <m/>
    <m/>
    <m/>
    <m/>
    <x v="36"/>
    <m/>
    <x v="36"/>
    <m/>
    <m/>
    <m/>
    <m/>
    <m/>
    <s v="ŽSR"/>
    <x v="2"/>
    <x v="1"/>
    <m/>
    <x v="2"/>
    <x v="0"/>
    <n v="18800"/>
    <m/>
    <m/>
    <s v="ukončené"/>
    <m/>
    <m/>
    <m/>
    <m/>
    <m/>
  </r>
  <r>
    <m/>
    <m/>
    <m/>
    <m/>
    <x v="40"/>
    <m/>
    <x v="40"/>
    <m/>
    <m/>
    <m/>
    <m/>
    <m/>
    <s v="ŽSR"/>
    <x v="0"/>
    <x v="1"/>
    <m/>
    <x v="2"/>
    <x v="0"/>
    <n v="-20050.879999999997"/>
    <m/>
    <m/>
    <s v="ukončené"/>
    <m/>
    <m/>
    <m/>
    <m/>
    <m/>
  </r>
  <r>
    <m/>
    <m/>
    <m/>
    <m/>
    <x v="47"/>
    <m/>
    <x v="47"/>
    <m/>
    <m/>
    <m/>
    <m/>
    <m/>
    <s v="ŽSR"/>
    <x v="2"/>
    <x v="1"/>
    <m/>
    <x v="2"/>
    <x v="0"/>
    <n v="1511.67"/>
    <m/>
    <m/>
    <s v="Príprava podkladov VO na zhotoviteľa stavby"/>
    <m/>
    <m/>
    <m/>
    <m/>
    <m/>
  </r>
  <r>
    <m/>
    <m/>
    <m/>
    <m/>
    <x v="63"/>
    <m/>
    <x v="63"/>
    <m/>
    <m/>
    <m/>
    <m/>
    <m/>
    <s v="ŽSR"/>
    <x v="0"/>
    <x v="1"/>
    <m/>
    <x v="2"/>
    <x v="0"/>
    <n v="39165"/>
    <m/>
    <m/>
    <s v="ukončené"/>
    <m/>
    <m/>
    <m/>
    <m/>
    <m/>
  </r>
  <r>
    <m/>
    <m/>
    <m/>
    <m/>
    <x v="64"/>
    <m/>
    <x v="64"/>
    <m/>
    <m/>
    <m/>
    <m/>
    <m/>
    <s v="ŽSR"/>
    <x v="1"/>
    <x v="1"/>
    <m/>
    <x v="2"/>
    <x v="0"/>
    <n v="4930.8500000000004"/>
    <m/>
    <m/>
    <s v="PD pre SP v rozsahu pre realizáciu stavby (DSPRS)"/>
    <m/>
    <m/>
    <m/>
    <m/>
    <m/>
  </r>
  <r>
    <m/>
    <m/>
    <m/>
    <m/>
    <x v="64"/>
    <m/>
    <x v="64"/>
    <m/>
    <m/>
    <m/>
    <m/>
    <m/>
    <s v="ŽSR"/>
    <x v="2"/>
    <x v="1"/>
    <m/>
    <x v="2"/>
    <x v="0"/>
    <n v="12030.45"/>
    <m/>
    <m/>
    <s v="PD pre SP v rozsahu pre realizáciu stavby (DSPRS)"/>
    <m/>
    <m/>
    <m/>
    <m/>
    <m/>
  </r>
  <r>
    <m/>
    <m/>
    <m/>
    <m/>
    <x v="71"/>
    <m/>
    <x v="71"/>
    <m/>
    <m/>
    <m/>
    <m/>
    <m/>
    <s v="ŽSR"/>
    <x v="2"/>
    <x v="1"/>
    <m/>
    <x v="2"/>
    <x v="0"/>
    <n v="12974.6"/>
    <m/>
    <m/>
    <s v="Stavebné povolenie (SP)"/>
    <m/>
    <m/>
    <m/>
    <m/>
    <m/>
  </r>
  <r>
    <m/>
    <m/>
    <m/>
    <m/>
    <x v="89"/>
    <m/>
    <x v="89"/>
    <m/>
    <m/>
    <m/>
    <m/>
    <m/>
    <s v="ŽSR"/>
    <x v="2"/>
    <x v="1"/>
    <m/>
    <x v="2"/>
    <x v="0"/>
    <n v="3724.6"/>
    <m/>
    <m/>
    <s v="vo výstavbe"/>
    <m/>
    <m/>
    <m/>
    <m/>
    <m/>
  </r>
  <r>
    <m/>
    <m/>
    <m/>
    <m/>
    <x v="89"/>
    <m/>
    <x v="89"/>
    <m/>
    <m/>
    <m/>
    <m/>
    <m/>
    <s v="ŽSR"/>
    <x v="0"/>
    <x v="1"/>
    <m/>
    <x v="2"/>
    <x v="0"/>
    <n v="209051.89"/>
    <m/>
    <m/>
    <s v="vo výstavbe"/>
    <m/>
    <m/>
    <m/>
    <m/>
    <m/>
  </r>
  <r>
    <m/>
    <m/>
    <m/>
    <m/>
    <x v="93"/>
    <m/>
    <x v="93"/>
    <m/>
    <m/>
    <m/>
    <m/>
    <m/>
    <s v="ŽSR"/>
    <x v="0"/>
    <x v="1"/>
    <m/>
    <x v="2"/>
    <x v="0"/>
    <n v="-1500"/>
    <m/>
    <m/>
    <s v="ukončené"/>
    <m/>
    <m/>
    <m/>
    <m/>
    <m/>
  </r>
  <r>
    <m/>
    <m/>
    <m/>
    <m/>
    <x v="110"/>
    <m/>
    <x v="110"/>
    <m/>
    <m/>
    <m/>
    <m/>
    <m/>
    <s v="ŽSR"/>
    <x v="2"/>
    <x v="1"/>
    <m/>
    <x v="2"/>
    <x v="0"/>
    <n v="300"/>
    <m/>
    <m/>
    <s v="Príprava podkladov VO na zhotoviteľa stavby"/>
    <m/>
    <m/>
    <m/>
    <m/>
    <m/>
  </r>
  <r>
    <m/>
    <m/>
    <m/>
    <m/>
    <x v="500"/>
    <m/>
    <x v="500"/>
    <m/>
    <m/>
    <m/>
    <m/>
    <m/>
    <s v="ŽSR"/>
    <x v="2"/>
    <x v="1"/>
    <m/>
    <x v="2"/>
    <x v="0"/>
    <n v="1000"/>
    <m/>
    <m/>
    <s v="ukončené"/>
    <m/>
    <m/>
    <m/>
    <m/>
    <m/>
  </r>
  <r>
    <m/>
    <m/>
    <m/>
    <m/>
    <x v="111"/>
    <m/>
    <x v="111"/>
    <m/>
    <m/>
    <m/>
    <m/>
    <m/>
    <s v="ŽSR"/>
    <x v="2"/>
    <x v="1"/>
    <m/>
    <x v="2"/>
    <x v="0"/>
    <n v="1500"/>
    <m/>
    <m/>
    <s v="ukončené"/>
    <m/>
    <m/>
    <m/>
    <m/>
    <m/>
  </r>
  <r>
    <m/>
    <m/>
    <m/>
    <m/>
    <x v="138"/>
    <m/>
    <x v="138"/>
    <m/>
    <m/>
    <m/>
    <m/>
    <m/>
    <s v="ŽSR"/>
    <x v="2"/>
    <x v="1"/>
    <m/>
    <x v="2"/>
    <x v="0"/>
    <n v="22339.82"/>
    <m/>
    <m/>
    <s v="ukončené"/>
    <m/>
    <m/>
    <m/>
    <m/>
    <m/>
  </r>
  <r>
    <m/>
    <m/>
    <m/>
    <m/>
    <x v="138"/>
    <m/>
    <x v="138"/>
    <m/>
    <m/>
    <m/>
    <m/>
    <m/>
    <s v="ŽSR"/>
    <x v="1"/>
    <x v="1"/>
    <m/>
    <x v="2"/>
    <x v="0"/>
    <n v="28.45"/>
    <m/>
    <m/>
    <s v="ukončené"/>
    <m/>
    <m/>
    <m/>
    <m/>
    <m/>
  </r>
  <r>
    <m/>
    <m/>
    <m/>
    <m/>
    <x v="141"/>
    <m/>
    <x v="141"/>
    <m/>
    <m/>
    <m/>
    <m/>
    <m/>
    <s v="ŽSR"/>
    <x v="2"/>
    <x v="1"/>
    <m/>
    <x v="2"/>
    <x v="0"/>
    <n v="150"/>
    <m/>
    <m/>
    <s v="Štúdia realizovateľnosti (ŠtRe)"/>
    <m/>
    <m/>
    <m/>
    <m/>
    <m/>
  </r>
  <r>
    <m/>
    <m/>
    <m/>
    <m/>
    <x v="142"/>
    <m/>
    <x v="142"/>
    <m/>
    <m/>
    <m/>
    <m/>
    <m/>
    <s v="ŽSR"/>
    <x v="1"/>
    <x v="1"/>
    <m/>
    <x v="2"/>
    <x v="0"/>
    <n v="6506"/>
    <m/>
    <m/>
    <s v="v realizácii"/>
    <m/>
    <m/>
    <m/>
    <m/>
    <m/>
  </r>
  <r>
    <m/>
    <m/>
    <m/>
    <m/>
    <x v="192"/>
    <m/>
    <x v="192"/>
    <m/>
    <m/>
    <m/>
    <m/>
    <m/>
    <s v="ŽSR"/>
    <x v="2"/>
    <x v="1"/>
    <m/>
    <x v="2"/>
    <x v="0"/>
    <n v="290"/>
    <m/>
    <m/>
    <s v="Príprava podkladov VO na zhotoviteľa stavby"/>
    <m/>
    <m/>
    <m/>
    <m/>
    <m/>
  </r>
  <r>
    <m/>
    <m/>
    <m/>
    <m/>
    <x v="246"/>
    <m/>
    <x v="246"/>
    <m/>
    <m/>
    <m/>
    <m/>
    <m/>
    <s v="ŽSR"/>
    <x v="0"/>
    <x v="1"/>
    <m/>
    <x v="2"/>
    <x v="0"/>
    <n v="1870"/>
    <m/>
    <m/>
    <s v="vo výstavbe"/>
    <m/>
    <m/>
    <m/>
    <m/>
    <m/>
  </r>
  <r>
    <m/>
    <m/>
    <m/>
    <m/>
    <x v="250"/>
    <m/>
    <x v="250"/>
    <m/>
    <m/>
    <m/>
    <m/>
    <m/>
    <s v="ŽSR"/>
    <x v="2"/>
    <x v="1"/>
    <m/>
    <x v="2"/>
    <x v="0"/>
    <n v="25200"/>
    <m/>
    <m/>
    <s v="vo výstavbe"/>
    <m/>
    <m/>
    <m/>
    <m/>
    <m/>
  </r>
  <r>
    <m/>
    <m/>
    <m/>
    <m/>
    <x v="510"/>
    <m/>
    <x v="510"/>
    <m/>
    <m/>
    <m/>
    <m/>
    <m/>
    <s v="ŽSR"/>
    <x v="2"/>
    <x v="1"/>
    <m/>
    <x v="2"/>
    <x v="0"/>
    <n v="2700"/>
    <m/>
    <m/>
    <s v="nie je IZ na real"/>
    <m/>
    <m/>
    <m/>
    <m/>
    <m/>
  </r>
  <r>
    <m/>
    <m/>
    <m/>
    <m/>
    <x v="511"/>
    <m/>
    <x v="511"/>
    <m/>
    <m/>
    <m/>
    <m/>
    <m/>
    <s v="ŽSR"/>
    <x v="2"/>
    <x v="1"/>
    <m/>
    <x v="2"/>
    <x v="0"/>
    <n v="5800"/>
    <m/>
    <m/>
    <s v="IČ"/>
    <m/>
    <m/>
    <m/>
    <m/>
    <m/>
  </r>
  <r>
    <m/>
    <m/>
    <m/>
    <m/>
    <x v="321"/>
    <m/>
    <x v="321"/>
    <m/>
    <m/>
    <m/>
    <m/>
    <m/>
    <s v="ŽSR"/>
    <x v="2"/>
    <x v="1"/>
    <m/>
    <x v="2"/>
    <x v="0"/>
    <n v="16054"/>
    <m/>
    <m/>
    <s v="ukončené"/>
    <m/>
    <m/>
    <m/>
    <m/>
    <m/>
  </r>
  <r>
    <m/>
    <m/>
    <m/>
    <m/>
    <x v="321"/>
    <m/>
    <x v="321"/>
    <m/>
    <m/>
    <m/>
    <m/>
    <m/>
    <s v="ŽSR"/>
    <x v="1"/>
    <x v="1"/>
    <m/>
    <x v="2"/>
    <x v="0"/>
    <n v="1928.48"/>
    <m/>
    <m/>
    <s v="ukončené"/>
    <m/>
    <m/>
    <m/>
    <m/>
    <m/>
  </r>
  <r>
    <m/>
    <m/>
    <m/>
    <m/>
    <x v="321"/>
    <m/>
    <x v="321"/>
    <m/>
    <m/>
    <m/>
    <m/>
    <m/>
    <s v="ŽSR"/>
    <x v="0"/>
    <x v="1"/>
    <m/>
    <x v="2"/>
    <x v="0"/>
    <n v="3777.6"/>
    <m/>
    <m/>
    <s v="ukončené"/>
    <m/>
    <m/>
    <m/>
    <m/>
    <m/>
  </r>
  <r>
    <m/>
    <m/>
    <m/>
    <m/>
    <x v="512"/>
    <m/>
    <x v="512"/>
    <m/>
    <m/>
    <m/>
    <m/>
    <m/>
    <s v="ŽSR"/>
    <x v="2"/>
    <x v="1"/>
    <m/>
    <x v="2"/>
    <x v="0"/>
    <n v="73000"/>
    <m/>
    <m/>
    <s v="PNO na PD"/>
    <m/>
    <m/>
    <m/>
    <m/>
    <m/>
  </r>
  <r>
    <m/>
    <m/>
    <m/>
    <m/>
    <x v="324"/>
    <m/>
    <x v="324"/>
    <m/>
    <m/>
    <m/>
    <m/>
    <m/>
    <s v="ŽSR"/>
    <x v="0"/>
    <x v="1"/>
    <m/>
    <x v="2"/>
    <x v="0"/>
    <n v="311875"/>
    <m/>
    <m/>
    <s v="nezačatá IA"/>
    <m/>
    <m/>
    <m/>
    <m/>
    <m/>
  </r>
  <r>
    <m/>
    <m/>
    <m/>
    <m/>
    <x v="327"/>
    <n v="0"/>
    <x v="327"/>
    <m/>
    <m/>
    <m/>
    <m/>
    <m/>
    <s v="ŽSR"/>
    <x v="7"/>
    <x v="1"/>
    <m/>
    <x v="2"/>
    <x v="0"/>
    <n v="886.5"/>
    <m/>
    <m/>
    <s v="nezačatá IA"/>
    <m/>
    <m/>
    <m/>
    <m/>
    <m/>
  </r>
  <r>
    <m/>
    <m/>
    <m/>
    <m/>
    <x v="18"/>
    <s v="DZAO__; TZAO_E"/>
    <x v="18"/>
    <m/>
    <m/>
    <m/>
    <m/>
    <m/>
    <s v="ŽSR"/>
    <x v="0"/>
    <x v="1"/>
    <m/>
    <x v="2"/>
    <x v="27"/>
    <n v="477325.85"/>
    <m/>
    <m/>
    <s v="vo výstavbe"/>
    <m/>
    <m/>
    <m/>
    <m/>
    <m/>
  </r>
  <r>
    <m/>
    <m/>
    <m/>
    <m/>
    <x v="513"/>
    <m/>
    <x v="513"/>
    <m/>
    <m/>
    <m/>
    <m/>
    <m/>
    <s v="ŽSR"/>
    <x v="2"/>
    <x v="1"/>
    <m/>
    <x v="2"/>
    <x v="0"/>
    <n v="64300"/>
    <m/>
    <m/>
    <s v="PD pre SP v rozsahu pre realizáciu stavby (DSPRS)"/>
    <m/>
    <m/>
    <m/>
    <m/>
    <m/>
  </r>
  <r>
    <m/>
    <m/>
    <m/>
    <m/>
    <x v="514"/>
    <m/>
    <x v="514"/>
    <m/>
    <m/>
    <m/>
    <m/>
    <m/>
    <s v="ŽSR"/>
    <x v="2"/>
    <x v="1"/>
    <m/>
    <x v="2"/>
    <x v="0"/>
    <n v="26050"/>
    <m/>
    <m/>
    <s v="PD pre SP v rozsahu pre realizáciu stavby (DSPRS)"/>
    <m/>
    <m/>
    <m/>
    <m/>
    <m/>
  </r>
  <r>
    <m/>
    <m/>
    <m/>
    <m/>
    <x v="515"/>
    <m/>
    <x v="515"/>
    <m/>
    <m/>
    <m/>
    <m/>
    <m/>
    <s v="ŽSR"/>
    <x v="2"/>
    <x v="1"/>
    <m/>
    <x v="2"/>
    <x v="0"/>
    <n v="42891.199999999997"/>
    <m/>
    <m/>
    <s v="PD pre SP v rozsahu pre realizáciu stavby (DSPRS)"/>
    <m/>
    <m/>
    <m/>
    <m/>
    <m/>
  </r>
  <r>
    <m/>
    <m/>
    <m/>
    <m/>
    <x v="516"/>
    <m/>
    <x v="516"/>
    <m/>
    <m/>
    <m/>
    <m/>
    <m/>
    <s v="ŽSR"/>
    <x v="2"/>
    <x v="1"/>
    <m/>
    <x v="2"/>
    <x v="0"/>
    <n v="35585"/>
    <m/>
    <m/>
    <s v="PD pre SP v rozsahu pre realizáciu stavby (DSPRS)"/>
    <m/>
    <m/>
    <m/>
    <m/>
    <m/>
  </r>
  <r>
    <m/>
    <m/>
    <m/>
    <m/>
    <x v="517"/>
    <m/>
    <x v="517"/>
    <m/>
    <m/>
    <m/>
    <m/>
    <m/>
    <s v="ŽSR"/>
    <x v="2"/>
    <x v="1"/>
    <m/>
    <x v="2"/>
    <x v="0"/>
    <n v="42790"/>
    <m/>
    <m/>
    <s v="PD pre SP v rozsahu pre realizáciu stavby (DSPRS)"/>
    <m/>
    <m/>
    <m/>
    <m/>
    <m/>
  </r>
  <r>
    <m/>
    <m/>
    <m/>
    <m/>
    <x v="518"/>
    <m/>
    <x v="518"/>
    <m/>
    <m/>
    <m/>
    <m/>
    <m/>
    <s v="ŽSR"/>
    <x v="2"/>
    <x v="1"/>
    <m/>
    <x v="2"/>
    <x v="0"/>
    <n v="47520"/>
    <m/>
    <m/>
    <s v="PD pre SP v rozsahu pre realizáciu stavby (DSPRS)"/>
    <m/>
    <m/>
    <m/>
    <m/>
    <m/>
  </r>
  <r>
    <m/>
    <m/>
    <m/>
    <m/>
    <x v="519"/>
    <m/>
    <x v="519"/>
    <m/>
    <m/>
    <m/>
    <m/>
    <m/>
    <s v="ŽSR"/>
    <x v="2"/>
    <x v="1"/>
    <m/>
    <x v="2"/>
    <x v="0"/>
    <n v="1200"/>
    <m/>
    <m/>
    <s v="PD pre SP v rozsahu pre realizáciu stavby (DSPRS)"/>
    <m/>
    <m/>
    <m/>
    <m/>
    <m/>
  </r>
  <r>
    <m/>
    <m/>
    <m/>
    <m/>
    <x v="520"/>
    <m/>
    <x v="520"/>
    <m/>
    <m/>
    <m/>
    <m/>
    <m/>
    <s v="ŽSR"/>
    <x v="2"/>
    <x v="1"/>
    <m/>
    <x v="2"/>
    <x v="0"/>
    <n v="48274"/>
    <m/>
    <m/>
    <s v="PD pre SP v rozsahu pre realizáciu stavby (DSPRS)"/>
    <m/>
    <m/>
    <m/>
    <m/>
    <m/>
  </r>
  <r>
    <m/>
    <m/>
    <m/>
    <m/>
    <x v="336"/>
    <m/>
    <x v="336"/>
    <m/>
    <m/>
    <m/>
    <m/>
    <m/>
    <s v="ŽSR"/>
    <x v="2"/>
    <x v="1"/>
    <m/>
    <x v="2"/>
    <x v="0"/>
    <n v="59589"/>
    <m/>
    <m/>
    <s v="VO na realizáciu"/>
    <m/>
    <m/>
    <m/>
    <m/>
    <m/>
  </r>
  <r>
    <m/>
    <m/>
    <m/>
    <m/>
    <x v="521"/>
    <m/>
    <x v="521"/>
    <m/>
    <m/>
    <m/>
    <m/>
    <m/>
    <s v="ŽSR"/>
    <x v="2"/>
    <x v="1"/>
    <m/>
    <x v="2"/>
    <x v="0"/>
    <n v="36960"/>
    <m/>
    <m/>
    <s v="PD pre SP v rozsahu pre realizáciu stavby (DSPRS)"/>
    <m/>
    <m/>
    <m/>
    <m/>
    <m/>
  </r>
  <r>
    <m/>
    <m/>
    <m/>
    <m/>
    <x v="522"/>
    <m/>
    <x v="522"/>
    <m/>
    <m/>
    <m/>
    <m/>
    <m/>
    <s v="ŽSR"/>
    <x v="0"/>
    <x v="1"/>
    <m/>
    <x v="2"/>
    <x v="0"/>
    <n v="377558"/>
    <m/>
    <m/>
    <s v="ukončené"/>
    <m/>
    <m/>
    <m/>
    <m/>
    <m/>
  </r>
  <r>
    <m/>
    <m/>
    <m/>
    <m/>
    <x v="523"/>
    <m/>
    <x v="523"/>
    <m/>
    <m/>
    <m/>
    <m/>
    <m/>
    <s v="ŽSR"/>
    <x v="0"/>
    <x v="1"/>
    <m/>
    <x v="2"/>
    <x v="0"/>
    <n v="1600"/>
    <m/>
    <m/>
    <s v="PD pre SP v rozsahu pre realizáciu stavby (DSPRS)"/>
    <m/>
    <m/>
    <m/>
    <m/>
    <m/>
  </r>
  <r>
    <m/>
    <m/>
    <m/>
    <m/>
    <x v="524"/>
    <m/>
    <x v="524"/>
    <m/>
    <m/>
    <m/>
    <m/>
    <m/>
    <s v="ŽSR"/>
    <x v="5"/>
    <x v="1"/>
    <m/>
    <x v="4"/>
    <x v="0"/>
    <n v="297500"/>
    <m/>
    <m/>
    <s v="Výstavba"/>
    <m/>
    <m/>
    <m/>
    <m/>
    <m/>
  </r>
  <r>
    <m/>
    <m/>
    <m/>
    <m/>
    <x v="525"/>
    <m/>
    <x v="525"/>
    <m/>
    <m/>
    <m/>
    <m/>
    <m/>
    <s v="ŽSR"/>
    <x v="5"/>
    <x v="1"/>
    <m/>
    <x v="4"/>
    <x v="0"/>
    <n v="289000"/>
    <m/>
    <m/>
    <s v="Prebieha VO"/>
    <m/>
    <m/>
    <m/>
    <m/>
    <m/>
  </r>
  <r>
    <m/>
    <m/>
    <m/>
    <m/>
    <x v="315"/>
    <m/>
    <x v="315"/>
    <m/>
    <m/>
    <m/>
    <m/>
    <m/>
    <s v="ŽSR"/>
    <x v="2"/>
    <x v="1"/>
    <m/>
    <x v="4"/>
    <x v="0"/>
    <n v="500000"/>
    <m/>
    <m/>
    <s v="nezačatá IA"/>
    <m/>
    <m/>
    <m/>
    <m/>
    <m/>
  </r>
  <r>
    <m/>
    <m/>
    <m/>
    <m/>
    <x v="526"/>
    <m/>
    <x v="526"/>
    <m/>
    <m/>
    <m/>
    <m/>
    <m/>
    <s v="ŽSR"/>
    <x v="0"/>
    <x v="1"/>
    <m/>
    <x v="4"/>
    <x v="0"/>
    <n v="350000"/>
    <m/>
    <m/>
    <s v="nezačatá IA"/>
    <m/>
    <m/>
    <m/>
    <m/>
    <m/>
  </r>
  <r>
    <m/>
    <m/>
    <m/>
    <m/>
    <x v="527"/>
    <m/>
    <x v="527"/>
    <m/>
    <m/>
    <m/>
    <m/>
    <m/>
    <s v="ŽSR"/>
    <x v="0"/>
    <x v="1"/>
    <m/>
    <x v="4"/>
    <x v="0"/>
    <n v="230000"/>
    <m/>
    <m/>
    <s v="nezačatá IA"/>
    <m/>
    <m/>
    <m/>
    <m/>
    <m/>
  </r>
  <r>
    <m/>
    <m/>
    <m/>
    <m/>
    <x v="528"/>
    <m/>
    <x v="528"/>
    <m/>
    <m/>
    <m/>
    <m/>
    <m/>
    <s v="ŽSR"/>
    <x v="0"/>
    <x v="1"/>
    <m/>
    <x v="4"/>
    <x v="0"/>
    <n v="330000"/>
    <m/>
    <m/>
    <s v="nezačatá IA"/>
    <m/>
    <m/>
    <m/>
    <m/>
    <m/>
  </r>
  <r>
    <m/>
    <m/>
    <m/>
    <m/>
    <x v="529"/>
    <m/>
    <x v="529"/>
    <m/>
    <m/>
    <m/>
    <m/>
    <m/>
    <s v="ŽSR"/>
    <x v="0"/>
    <x v="1"/>
    <m/>
    <x v="4"/>
    <x v="0"/>
    <n v="150000"/>
    <m/>
    <m/>
    <s v="nezačatá IA"/>
    <m/>
    <m/>
    <m/>
    <m/>
    <m/>
  </r>
  <r>
    <m/>
    <m/>
    <m/>
    <m/>
    <x v="530"/>
    <m/>
    <x v="530"/>
    <m/>
    <m/>
    <m/>
    <m/>
    <m/>
    <s v="ŽSR"/>
    <x v="2"/>
    <x v="1"/>
    <m/>
    <x v="4"/>
    <x v="0"/>
    <n v="10000"/>
    <m/>
    <m/>
    <s v="predložené IZ"/>
    <m/>
    <m/>
    <m/>
    <m/>
    <m/>
  </r>
  <r>
    <m/>
    <m/>
    <m/>
    <m/>
    <x v="531"/>
    <m/>
    <x v="531"/>
    <m/>
    <m/>
    <m/>
    <m/>
    <m/>
    <s v="ŽSR"/>
    <x v="2"/>
    <x v="1"/>
    <m/>
    <x v="4"/>
    <x v="0"/>
    <n v="2400000"/>
    <m/>
    <m/>
    <s v="nezačatá IA"/>
    <m/>
    <m/>
    <m/>
    <m/>
    <m/>
  </r>
  <r>
    <m/>
    <m/>
    <m/>
    <m/>
    <x v="532"/>
    <m/>
    <x v="532"/>
    <m/>
    <m/>
    <m/>
    <m/>
    <m/>
    <s v="ŽSR"/>
    <x v="2"/>
    <x v="1"/>
    <m/>
    <x v="4"/>
    <x v="0"/>
    <n v="3974930"/>
    <m/>
    <m/>
    <s v="zazmluvnené"/>
    <m/>
    <m/>
    <m/>
    <m/>
    <m/>
  </r>
  <r>
    <m/>
    <m/>
    <m/>
    <m/>
    <x v="533"/>
    <m/>
    <x v="533"/>
    <m/>
    <m/>
    <m/>
    <m/>
    <m/>
    <s v="ŽSR"/>
    <x v="2"/>
    <x v="1"/>
    <m/>
    <x v="4"/>
    <x v="0"/>
    <n v="1976460"/>
    <m/>
    <m/>
    <s v="schvalovania v ema.evo"/>
    <m/>
    <m/>
    <m/>
    <m/>
    <m/>
  </r>
  <r>
    <m/>
    <m/>
    <m/>
    <m/>
    <x v="534"/>
    <m/>
    <x v="534"/>
    <m/>
    <m/>
    <m/>
    <m/>
    <m/>
    <s v="ŽSR"/>
    <x v="2"/>
    <x v="1"/>
    <m/>
    <x v="4"/>
    <x v="0"/>
    <n v="4432230"/>
    <m/>
    <m/>
    <s v="schvalovania v ema.evo"/>
    <m/>
    <m/>
    <m/>
    <m/>
    <m/>
  </r>
  <r>
    <m/>
    <m/>
    <m/>
    <m/>
    <x v="535"/>
    <m/>
    <x v="535"/>
    <m/>
    <m/>
    <m/>
    <m/>
    <m/>
    <s v="ŽSR"/>
    <x v="2"/>
    <x v="1"/>
    <m/>
    <x v="4"/>
    <x v="0"/>
    <n v="2192360"/>
    <m/>
    <m/>
    <s v="schvalovania v ema.evo"/>
    <m/>
    <m/>
    <m/>
    <m/>
    <m/>
  </r>
  <r>
    <m/>
    <m/>
    <m/>
    <m/>
    <x v="536"/>
    <m/>
    <x v="536"/>
    <m/>
    <m/>
    <m/>
    <m/>
    <m/>
    <s v="ŽSR"/>
    <x v="2"/>
    <x v="1"/>
    <m/>
    <x v="4"/>
    <x v="0"/>
    <n v="4999710"/>
    <m/>
    <m/>
    <s v="schvalovania v ema.evo"/>
    <m/>
    <m/>
    <m/>
    <m/>
    <m/>
  </r>
  <r>
    <m/>
    <m/>
    <m/>
    <m/>
    <x v="537"/>
    <m/>
    <x v="537"/>
    <m/>
    <m/>
    <m/>
    <m/>
    <m/>
    <s v="ŽSR"/>
    <x v="2"/>
    <x v="1"/>
    <m/>
    <x v="4"/>
    <x v="0"/>
    <n v="4574130"/>
    <m/>
    <m/>
    <s v="schvalovania v ema.evo"/>
    <m/>
    <m/>
    <m/>
    <m/>
    <m/>
  </r>
  <r>
    <m/>
    <m/>
    <m/>
    <m/>
    <x v="538"/>
    <m/>
    <x v="538"/>
    <m/>
    <m/>
    <m/>
    <m/>
    <m/>
    <s v="ŽSR"/>
    <x v="2"/>
    <x v="1"/>
    <m/>
    <x v="4"/>
    <x v="0"/>
    <n v="403170"/>
    <m/>
    <m/>
    <s v="schvalovania v ema.evo"/>
    <m/>
    <m/>
    <m/>
    <m/>
    <m/>
  </r>
  <r>
    <m/>
    <m/>
    <m/>
    <m/>
    <x v="539"/>
    <m/>
    <x v="539"/>
    <m/>
    <m/>
    <m/>
    <m/>
    <m/>
    <s v="ŽSR"/>
    <x v="2"/>
    <x v="1"/>
    <m/>
    <x v="4"/>
    <x v="0"/>
    <n v="49000"/>
    <m/>
    <m/>
    <s v="IZ zrušené"/>
    <m/>
    <m/>
    <m/>
    <m/>
    <m/>
  </r>
  <r>
    <m/>
    <m/>
    <m/>
    <m/>
    <x v="540"/>
    <m/>
    <x v="540"/>
    <m/>
    <m/>
    <m/>
    <m/>
    <m/>
    <s v="ŽSR"/>
    <x v="2"/>
    <x v="1"/>
    <m/>
    <x v="4"/>
    <x v="0"/>
    <n v="200000"/>
    <m/>
    <m/>
    <s v="príprava podkladov na VO"/>
    <m/>
    <m/>
    <m/>
    <m/>
    <m/>
  </r>
  <r>
    <m/>
    <m/>
    <m/>
    <m/>
    <x v="541"/>
    <m/>
    <x v="541"/>
    <m/>
    <m/>
    <m/>
    <m/>
    <m/>
    <s v="ŽSR"/>
    <x v="2"/>
    <x v="1"/>
    <m/>
    <x v="4"/>
    <x v="0"/>
    <n v="1869780"/>
    <m/>
    <m/>
    <s v="zazmluvnené"/>
    <m/>
    <m/>
    <m/>
    <m/>
    <m/>
  </r>
  <r>
    <m/>
    <m/>
    <m/>
    <m/>
    <x v="542"/>
    <m/>
    <x v="542"/>
    <m/>
    <m/>
    <m/>
    <m/>
    <m/>
    <s v="ŽSR"/>
    <x v="2"/>
    <x v="1"/>
    <m/>
    <x v="4"/>
    <x v="0"/>
    <n v="1357000"/>
    <m/>
    <m/>
    <s v="zazmluvnené"/>
    <m/>
    <m/>
    <m/>
    <m/>
    <m/>
  </r>
  <r>
    <m/>
    <m/>
    <m/>
    <m/>
    <x v="543"/>
    <m/>
    <x v="543"/>
    <m/>
    <m/>
    <m/>
    <m/>
    <m/>
    <s v="ŽSR"/>
    <x v="2"/>
    <x v="1"/>
    <m/>
    <x v="4"/>
    <x v="0"/>
    <n v="2214740"/>
    <m/>
    <m/>
    <s v="schvalovania v ema.evo"/>
    <m/>
    <m/>
    <m/>
    <m/>
    <m/>
  </r>
  <r>
    <m/>
    <m/>
    <m/>
    <m/>
    <x v="448"/>
    <m/>
    <x v="448"/>
    <m/>
    <m/>
    <m/>
    <m/>
    <m/>
    <s v="ŽSR"/>
    <x v="2"/>
    <x v="1"/>
    <m/>
    <x v="4"/>
    <x v="0"/>
    <n v="100000"/>
    <m/>
    <m/>
    <s v="príprava podkladov na VO"/>
    <m/>
    <m/>
    <m/>
    <m/>
    <m/>
  </r>
  <r>
    <m/>
    <m/>
    <m/>
    <m/>
    <x v="544"/>
    <m/>
    <x v="544"/>
    <m/>
    <m/>
    <m/>
    <m/>
    <m/>
    <s v="ŽSR"/>
    <x v="2"/>
    <x v="1"/>
    <m/>
    <x v="4"/>
    <x v="0"/>
    <n v="1000"/>
    <m/>
    <m/>
    <e v="#N/A"/>
    <m/>
    <m/>
    <m/>
    <m/>
    <m/>
  </r>
  <r>
    <m/>
    <m/>
    <m/>
    <m/>
    <x v="545"/>
    <m/>
    <x v="545"/>
    <m/>
    <m/>
    <m/>
    <m/>
    <m/>
    <s v="ŽSR"/>
    <x v="2"/>
    <x v="1"/>
    <m/>
    <x v="4"/>
    <x v="0"/>
    <n v="1906000"/>
    <m/>
    <m/>
    <e v="#N/A"/>
    <m/>
    <m/>
    <m/>
    <m/>
    <m/>
  </r>
  <r>
    <m/>
    <m/>
    <m/>
    <m/>
    <x v="546"/>
    <m/>
    <x v="546"/>
    <m/>
    <m/>
    <m/>
    <m/>
    <m/>
    <s v="ŽSR"/>
    <x v="0"/>
    <x v="1"/>
    <m/>
    <x v="4"/>
    <x v="0"/>
    <n v="1000000"/>
    <m/>
    <m/>
    <e v="#N/A"/>
    <m/>
    <m/>
    <m/>
    <m/>
    <m/>
  </r>
  <r>
    <m/>
    <m/>
    <m/>
    <m/>
    <x v="70"/>
    <m/>
    <x v="70"/>
    <m/>
    <m/>
    <m/>
    <m/>
    <m/>
    <s v="ŽSR"/>
    <x v="2"/>
    <x v="1"/>
    <m/>
    <x v="4"/>
    <x v="0"/>
    <n v="1200"/>
    <m/>
    <m/>
    <s v="nezačatá IA"/>
    <m/>
    <m/>
    <m/>
    <m/>
    <m/>
  </r>
  <r>
    <m/>
    <m/>
    <m/>
    <m/>
    <x v="71"/>
    <m/>
    <x v="71"/>
    <m/>
    <m/>
    <m/>
    <m/>
    <m/>
    <s v="ŽSR"/>
    <x v="2"/>
    <x v="1"/>
    <m/>
    <x v="4"/>
    <x v="0"/>
    <n v="1180"/>
    <m/>
    <m/>
    <s v="Stavebné povolenie (SP)"/>
    <m/>
    <m/>
    <m/>
    <m/>
    <m/>
  </r>
  <r>
    <m/>
    <m/>
    <m/>
    <m/>
    <x v="17"/>
    <m/>
    <x v="17"/>
    <m/>
    <m/>
    <m/>
    <m/>
    <m/>
    <s v="ŽSR"/>
    <x v="0"/>
    <x v="1"/>
    <m/>
    <x v="4"/>
    <x v="0"/>
    <n v="100000"/>
    <m/>
    <m/>
    <s v="vo výstavbe"/>
    <m/>
    <m/>
    <m/>
    <m/>
    <m/>
  </r>
  <r>
    <m/>
    <m/>
    <m/>
    <m/>
    <x v="499"/>
    <m/>
    <x v="499"/>
    <m/>
    <m/>
    <m/>
    <m/>
    <m/>
    <s v="ŽSR"/>
    <x v="5"/>
    <x v="1"/>
    <m/>
    <x v="4"/>
    <x v="0"/>
    <n v="119400"/>
    <m/>
    <m/>
    <s v="nezačatá IA"/>
    <m/>
    <m/>
    <m/>
    <m/>
    <m/>
  </r>
  <r>
    <m/>
    <m/>
    <m/>
    <m/>
    <x v="367"/>
    <m/>
    <x v="367"/>
    <m/>
    <m/>
    <m/>
    <m/>
    <m/>
    <s v="ŽSR"/>
    <x v="5"/>
    <x v="1"/>
    <m/>
    <x v="4"/>
    <x v="25"/>
    <n v="3161800"/>
    <m/>
    <m/>
    <s v="realizuje sa"/>
    <m/>
    <m/>
    <m/>
    <m/>
    <m/>
  </r>
  <r>
    <m/>
    <m/>
    <m/>
    <m/>
    <x v="354"/>
    <m/>
    <x v="354"/>
    <m/>
    <m/>
    <m/>
    <m/>
    <m/>
    <s v="ŽSR"/>
    <x v="5"/>
    <x v="1"/>
    <m/>
    <x v="4"/>
    <x v="0"/>
    <n v="386010"/>
    <m/>
    <m/>
    <s v="realizuje sa"/>
    <m/>
    <m/>
    <m/>
    <m/>
    <m/>
  </r>
  <r>
    <m/>
    <m/>
    <m/>
    <m/>
    <x v="340"/>
    <m/>
    <x v="340"/>
    <m/>
    <m/>
    <m/>
    <m/>
    <m/>
    <s v="ŽSR"/>
    <x v="2"/>
    <x v="1"/>
    <m/>
    <x v="4"/>
    <x v="0"/>
    <n v="300000"/>
    <m/>
    <m/>
    <s v="PD pre SP v rozsahu pre realizáciu stavby (DSPRS)"/>
    <m/>
    <m/>
    <m/>
    <m/>
    <m/>
  </r>
  <r>
    <m/>
    <m/>
    <m/>
    <m/>
    <x v="547"/>
    <m/>
    <x v="547"/>
    <m/>
    <m/>
    <m/>
    <m/>
    <m/>
    <s v="ŽSR"/>
    <x v="0"/>
    <x v="1"/>
    <m/>
    <x v="4"/>
    <x v="0"/>
    <n v="452100"/>
    <m/>
    <m/>
    <s v="vo výstavbe"/>
    <m/>
    <m/>
    <m/>
    <m/>
    <m/>
  </r>
  <r>
    <m/>
    <m/>
    <m/>
    <m/>
    <x v="357"/>
    <m/>
    <x v="357"/>
    <m/>
    <m/>
    <m/>
    <m/>
    <m/>
    <s v="ŽSR"/>
    <x v="0"/>
    <x v="1"/>
    <m/>
    <x v="4"/>
    <x v="0"/>
    <n v="2000000"/>
    <m/>
    <m/>
    <s v="PD pre SP v rozsahu pre realizáciu stavby (DSPRS)"/>
    <m/>
    <m/>
    <m/>
    <m/>
    <m/>
  </r>
  <r>
    <m/>
    <m/>
    <m/>
    <m/>
    <x v="359"/>
    <m/>
    <x v="359"/>
    <m/>
    <m/>
    <m/>
    <m/>
    <m/>
    <s v="ŽSR"/>
    <x v="2"/>
    <x v="1"/>
    <m/>
    <x v="4"/>
    <x v="0"/>
    <n v="300000"/>
    <m/>
    <m/>
    <s v="PD pre SP v rozsahu pre realizáciu stavby (DSPRS)"/>
    <m/>
    <m/>
    <m/>
    <m/>
    <m/>
  </r>
  <r>
    <m/>
    <m/>
    <m/>
    <m/>
    <x v="267"/>
    <m/>
    <x v="267"/>
    <m/>
    <m/>
    <m/>
    <m/>
    <m/>
    <s v="ŽSR"/>
    <x v="0"/>
    <x v="1"/>
    <m/>
    <x v="4"/>
    <x v="0"/>
    <n v="140400"/>
    <m/>
    <m/>
    <s v="PD pre SP v rozsahu pre realizáciu stavby (DSPRS)"/>
    <m/>
    <m/>
    <m/>
    <m/>
    <m/>
  </r>
  <r>
    <m/>
    <m/>
    <m/>
    <m/>
    <x v="67"/>
    <m/>
    <x v="67"/>
    <m/>
    <m/>
    <m/>
    <m/>
    <m/>
    <s v="ŽSR"/>
    <x v="2"/>
    <x v="1"/>
    <m/>
    <x v="4"/>
    <x v="0"/>
    <n v="921800"/>
    <m/>
    <m/>
    <s v="VO na realizáciu"/>
    <m/>
    <m/>
    <m/>
    <m/>
    <m/>
  </r>
  <r>
    <m/>
    <m/>
    <m/>
    <m/>
    <x v="548"/>
    <m/>
    <x v="548"/>
    <m/>
    <m/>
    <m/>
    <m/>
    <m/>
    <s v="ŽSR"/>
    <x v="2"/>
    <x v="1"/>
    <m/>
    <x v="4"/>
    <x v="0"/>
    <n v="1000000"/>
    <m/>
    <m/>
    <s v="VO na realizáciu"/>
    <m/>
    <m/>
    <m/>
    <m/>
    <m/>
  </r>
  <r>
    <m/>
    <m/>
    <m/>
    <m/>
    <x v="341"/>
    <m/>
    <x v="341"/>
    <m/>
    <m/>
    <m/>
    <m/>
    <m/>
    <s v="ŽSR"/>
    <x v="2"/>
    <x v="1"/>
    <m/>
    <x v="4"/>
    <x v="0"/>
    <n v="4000"/>
    <m/>
    <m/>
    <s v="Stavebné povolenie (SP)"/>
    <m/>
    <m/>
    <m/>
    <m/>
    <m/>
  </r>
  <r>
    <m/>
    <m/>
    <m/>
    <m/>
    <x v="549"/>
    <m/>
    <x v="549"/>
    <m/>
    <m/>
    <m/>
    <m/>
    <m/>
    <s v="ŽSR"/>
    <x v="2"/>
    <x v="1"/>
    <m/>
    <x v="4"/>
    <x v="0"/>
    <n v="18000"/>
    <m/>
    <m/>
    <s v="IČ"/>
    <m/>
    <m/>
    <m/>
    <m/>
    <m/>
  </r>
  <r>
    <m/>
    <m/>
    <m/>
    <m/>
    <x v="81"/>
    <m/>
    <x v="81"/>
    <m/>
    <m/>
    <m/>
    <m/>
    <m/>
    <s v="ŽSR"/>
    <x v="2"/>
    <x v="1"/>
    <m/>
    <x v="4"/>
    <x v="0"/>
    <n v="13000"/>
    <m/>
    <m/>
    <s v="Stavebné povolenie (SP)"/>
    <m/>
    <m/>
    <m/>
    <m/>
    <m/>
  </r>
  <r>
    <m/>
    <m/>
    <m/>
    <m/>
    <x v="271"/>
    <m/>
    <x v="271"/>
    <m/>
    <m/>
    <m/>
    <m/>
    <m/>
    <s v="ŽSR"/>
    <x v="2"/>
    <x v="1"/>
    <m/>
    <x v="4"/>
    <x v="0"/>
    <n v="400000"/>
    <m/>
    <m/>
    <s v="PD pre SP v rozsahu pre realizáciu stavby (DSPRS)"/>
    <m/>
    <m/>
    <m/>
    <m/>
    <m/>
  </r>
  <r>
    <m/>
    <m/>
    <m/>
    <m/>
    <x v="323"/>
    <m/>
    <x v="323"/>
    <m/>
    <m/>
    <m/>
    <m/>
    <m/>
    <s v="ŽSR"/>
    <x v="2"/>
    <x v="1"/>
    <m/>
    <x v="4"/>
    <x v="0"/>
    <n v="217900"/>
    <m/>
    <m/>
    <s v="PD pre SP v rozsahu pre realizáciu stavby (DSPRS)"/>
    <m/>
    <m/>
    <m/>
    <m/>
    <m/>
  </r>
  <r>
    <m/>
    <m/>
    <m/>
    <m/>
    <x v="317"/>
    <m/>
    <x v="317"/>
    <m/>
    <m/>
    <m/>
    <m/>
    <m/>
    <s v="ŽSR"/>
    <x v="2"/>
    <x v="1"/>
    <m/>
    <x v="4"/>
    <x v="0"/>
    <n v="500000"/>
    <m/>
    <m/>
    <s v="VO realizácia"/>
    <m/>
    <m/>
    <m/>
    <m/>
    <m/>
  </r>
  <r>
    <m/>
    <m/>
    <m/>
    <m/>
    <x v="518"/>
    <m/>
    <x v="518"/>
    <m/>
    <m/>
    <m/>
    <m/>
    <m/>
    <s v="ŽSR"/>
    <x v="2"/>
    <x v="1"/>
    <m/>
    <x v="4"/>
    <x v="0"/>
    <n v="6210"/>
    <m/>
    <m/>
    <s v="PD pre SP v rozsahu pre realizáciu stavby (DSPRS)"/>
    <m/>
    <m/>
    <m/>
    <m/>
    <m/>
  </r>
  <r>
    <m/>
    <m/>
    <m/>
    <m/>
    <x v="550"/>
    <m/>
    <x v="550"/>
    <m/>
    <m/>
    <m/>
    <m/>
    <m/>
    <s v="ŽSR"/>
    <x v="2"/>
    <x v="1"/>
    <m/>
    <x v="4"/>
    <x v="0"/>
    <n v="52430"/>
    <m/>
    <m/>
    <s v="PD pre SP v rozsahu pre realizáciu stavby (DSPRS)"/>
    <m/>
    <m/>
    <m/>
    <m/>
    <m/>
  </r>
  <r>
    <m/>
    <m/>
    <m/>
    <m/>
    <x v="551"/>
    <m/>
    <x v="551"/>
    <m/>
    <m/>
    <m/>
    <m/>
    <m/>
    <s v="ŽSR"/>
    <x v="2"/>
    <x v="1"/>
    <m/>
    <x v="4"/>
    <x v="0"/>
    <n v="63450"/>
    <m/>
    <m/>
    <s v="PD pre SP v rozsahu pre realizáciu stavby (DSPRS)"/>
    <m/>
    <m/>
    <m/>
    <m/>
    <m/>
  </r>
  <r>
    <m/>
    <m/>
    <m/>
    <m/>
    <x v="519"/>
    <m/>
    <x v="519"/>
    <m/>
    <m/>
    <m/>
    <m/>
    <m/>
    <s v="ŽSR"/>
    <x v="2"/>
    <x v="1"/>
    <m/>
    <x v="4"/>
    <x v="0"/>
    <n v="72480"/>
    <m/>
    <m/>
    <s v="PD pre SP v rozsahu pre realizáciu stavby (DSPRS)"/>
    <m/>
    <m/>
    <m/>
    <m/>
    <m/>
  </r>
  <r>
    <m/>
    <m/>
    <m/>
    <m/>
    <x v="552"/>
    <m/>
    <x v="552"/>
    <m/>
    <m/>
    <m/>
    <m/>
    <m/>
    <s v="ŽSR"/>
    <x v="2"/>
    <x v="1"/>
    <m/>
    <x v="4"/>
    <x v="0"/>
    <n v="144030"/>
    <m/>
    <m/>
    <s v="PD pre SP v rozsahu pre realizáciu stavby (DSPRS)"/>
    <m/>
    <m/>
    <m/>
    <m/>
    <m/>
  </r>
  <r>
    <m/>
    <m/>
    <m/>
    <m/>
    <x v="553"/>
    <m/>
    <x v="553"/>
    <m/>
    <m/>
    <m/>
    <m/>
    <m/>
    <s v="ŽSR"/>
    <x v="2"/>
    <x v="1"/>
    <m/>
    <x v="4"/>
    <x v="0"/>
    <n v="93150"/>
    <m/>
    <m/>
    <s v="PD pre SP v rozsahu pre realizáciu stavby (DSPRS)"/>
    <m/>
    <m/>
    <m/>
    <m/>
    <m/>
  </r>
  <r>
    <m/>
    <m/>
    <m/>
    <m/>
    <x v="513"/>
    <m/>
    <x v="513"/>
    <m/>
    <m/>
    <m/>
    <m/>
    <m/>
    <s v="ŽSR"/>
    <x v="2"/>
    <x v="1"/>
    <m/>
    <x v="4"/>
    <x v="0"/>
    <n v="100000"/>
    <m/>
    <m/>
    <s v="PD pre SP v rozsahu pre realizáciu stavby (DSPRS)"/>
    <m/>
    <m/>
    <m/>
    <m/>
    <m/>
  </r>
  <r>
    <m/>
    <m/>
    <m/>
    <m/>
    <x v="554"/>
    <m/>
    <x v="554"/>
    <m/>
    <m/>
    <m/>
    <m/>
    <m/>
    <s v="ŽSR"/>
    <x v="2"/>
    <x v="1"/>
    <m/>
    <x v="4"/>
    <x v="0"/>
    <n v="143970"/>
    <m/>
    <m/>
    <s v="PD pre SP v rozsahu pre realizáciu stavby (DSPRS)"/>
    <m/>
    <m/>
    <m/>
    <m/>
    <m/>
  </r>
  <r>
    <m/>
    <m/>
    <m/>
    <m/>
    <x v="521"/>
    <m/>
    <x v="521"/>
    <m/>
    <m/>
    <m/>
    <m/>
    <m/>
    <s v="ŽSR"/>
    <x v="2"/>
    <x v="1"/>
    <m/>
    <x v="4"/>
    <x v="0"/>
    <n v="10080"/>
    <m/>
    <m/>
    <s v="PD pre SP v rozsahu pre realizáciu stavby (DSPRS)"/>
    <m/>
    <m/>
    <m/>
    <m/>
    <m/>
  </r>
  <r>
    <m/>
    <m/>
    <m/>
    <m/>
    <x v="555"/>
    <m/>
    <x v="555"/>
    <m/>
    <m/>
    <m/>
    <m/>
    <m/>
    <s v="ŽSR"/>
    <x v="2"/>
    <x v="1"/>
    <m/>
    <x v="4"/>
    <x v="0"/>
    <n v="146740"/>
    <m/>
    <m/>
    <s v="PD pre SP v rozsahu pre realizáciu stavby (DSPRS)"/>
    <m/>
    <m/>
    <m/>
    <m/>
    <m/>
  </r>
  <r>
    <m/>
    <m/>
    <m/>
    <m/>
    <x v="516"/>
    <m/>
    <x v="516"/>
    <m/>
    <m/>
    <m/>
    <m/>
    <m/>
    <s v="ŽSR"/>
    <x v="2"/>
    <x v="1"/>
    <m/>
    <x v="4"/>
    <x v="0"/>
    <n v="5600"/>
    <m/>
    <m/>
    <s v="PD pre SP v rozsahu pre realizáciu stavby (DSPRS)"/>
    <m/>
    <m/>
    <m/>
    <m/>
    <m/>
  </r>
  <r>
    <m/>
    <m/>
    <m/>
    <m/>
    <x v="520"/>
    <m/>
    <x v="520"/>
    <m/>
    <m/>
    <m/>
    <m/>
    <m/>
    <s v="ŽSR"/>
    <x v="2"/>
    <x v="1"/>
    <m/>
    <x v="4"/>
    <x v="0"/>
    <n v="61440"/>
    <m/>
    <m/>
    <s v="PD pre SP v rozsahu pre realizáciu stavby (DSPRS)"/>
    <m/>
    <m/>
    <m/>
    <m/>
    <m/>
  </r>
  <r>
    <m/>
    <m/>
    <m/>
    <m/>
    <x v="556"/>
    <m/>
    <x v="556"/>
    <m/>
    <m/>
    <m/>
    <m/>
    <m/>
    <s v="ŽSR"/>
    <x v="2"/>
    <x v="1"/>
    <m/>
    <x v="4"/>
    <x v="0"/>
    <n v="107900"/>
    <m/>
    <m/>
    <s v="PD pre SP v rozsahu pre realizáciu stavby (DSPRS)"/>
    <m/>
    <m/>
    <m/>
    <m/>
    <m/>
  </r>
  <r>
    <m/>
    <m/>
    <m/>
    <m/>
    <x v="336"/>
    <m/>
    <x v="336"/>
    <m/>
    <m/>
    <m/>
    <m/>
    <m/>
    <s v="ŽSR"/>
    <x v="2"/>
    <x v="1"/>
    <m/>
    <x v="4"/>
    <x v="0"/>
    <n v="14950"/>
    <m/>
    <m/>
    <s v="VO na realizáciu"/>
    <m/>
    <m/>
    <m/>
    <m/>
    <m/>
  </r>
  <r>
    <m/>
    <m/>
    <m/>
    <m/>
    <x v="517"/>
    <m/>
    <x v="517"/>
    <m/>
    <m/>
    <m/>
    <m/>
    <m/>
    <s v="ŽSR"/>
    <x v="2"/>
    <x v="1"/>
    <m/>
    <x v="4"/>
    <x v="0"/>
    <n v="7590"/>
    <m/>
    <m/>
    <s v="PD pre SP v rozsahu pre realizáciu stavby (DSPRS)"/>
    <m/>
    <m/>
    <m/>
    <m/>
    <m/>
  </r>
  <r>
    <m/>
    <m/>
    <m/>
    <m/>
    <x v="557"/>
    <m/>
    <x v="557"/>
    <m/>
    <m/>
    <m/>
    <m/>
    <m/>
    <s v="ŽSR"/>
    <x v="2"/>
    <x v="1"/>
    <m/>
    <x v="4"/>
    <x v="0"/>
    <n v="60930"/>
    <m/>
    <m/>
    <s v="PD pre SP v rozsahu pre realizáciu stavby (DSPRS)"/>
    <m/>
    <m/>
    <m/>
    <m/>
    <m/>
  </r>
  <r>
    <m/>
    <m/>
    <m/>
    <m/>
    <x v="558"/>
    <m/>
    <x v="558"/>
    <m/>
    <m/>
    <m/>
    <m/>
    <m/>
    <s v="ŽSR"/>
    <x v="2"/>
    <x v="1"/>
    <m/>
    <x v="4"/>
    <x v="0"/>
    <n v="74050"/>
    <m/>
    <m/>
    <s v="PD pre SP v rozsahu pre realizáciu stavby (DSPRS)"/>
    <m/>
    <m/>
    <m/>
    <m/>
    <m/>
  </r>
  <r>
    <m/>
    <m/>
    <m/>
    <m/>
    <x v="515"/>
    <m/>
    <x v="515"/>
    <m/>
    <m/>
    <m/>
    <m/>
    <m/>
    <s v="ŽSR"/>
    <x v="2"/>
    <x v="1"/>
    <m/>
    <x v="4"/>
    <x v="0"/>
    <n v="5500"/>
    <m/>
    <m/>
    <s v="PD pre SP v rozsahu pre realizáciu stavby (DSPRS)"/>
    <m/>
    <m/>
    <m/>
    <m/>
    <m/>
  </r>
  <r>
    <m/>
    <m/>
    <m/>
    <m/>
    <x v="333"/>
    <m/>
    <x v="333"/>
    <m/>
    <m/>
    <m/>
    <m/>
    <m/>
    <s v="ŽSR"/>
    <x v="0"/>
    <x v="1"/>
    <m/>
    <x v="4"/>
    <x v="0"/>
    <n v="140000"/>
    <m/>
    <m/>
    <s v="ukončené"/>
    <m/>
    <m/>
    <m/>
    <m/>
    <m/>
  </r>
  <r>
    <m/>
    <m/>
    <m/>
    <m/>
    <x v="559"/>
    <m/>
    <x v="559"/>
    <m/>
    <m/>
    <m/>
    <m/>
    <m/>
    <s v="ŽSR"/>
    <x v="2"/>
    <x v="1"/>
    <m/>
    <x v="4"/>
    <x v="0"/>
    <n v="131100"/>
    <m/>
    <m/>
    <s v="IČ"/>
    <m/>
    <m/>
    <m/>
    <m/>
    <m/>
  </r>
  <r>
    <m/>
    <m/>
    <m/>
    <m/>
    <x v="560"/>
    <m/>
    <x v="560"/>
    <m/>
    <m/>
    <m/>
    <m/>
    <m/>
    <s v="ŽSR"/>
    <x v="2"/>
    <x v="1"/>
    <m/>
    <x v="4"/>
    <x v="0"/>
    <n v="11000"/>
    <m/>
    <m/>
    <s v="PD pre SP v rozsahu pre realizáciu stavby (DSPRS)"/>
    <m/>
    <m/>
    <m/>
    <m/>
    <m/>
  </r>
  <r>
    <m/>
    <m/>
    <m/>
    <m/>
    <x v="561"/>
    <m/>
    <x v="561"/>
    <m/>
    <m/>
    <m/>
    <m/>
    <m/>
    <s v="ŽSR"/>
    <x v="0"/>
    <x v="1"/>
    <m/>
    <x v="4"/>
    <x v="0"/>
    <n v="20800"/>
    <m/>
    <m/>
    <s v="PD pre SP v rozsahu pre realizáciu stavby (DSPRS)"/>
    <m/>
    <m/>
    <m/>
    <m/>
    <m/>
  </r>
  <r>
    <m/>
    <m/>
    <m/>
    <m/>
    <x v="562"/>
    <m/>
    <x v="562"/>
    <m/>
    <m/>
    <m/>
    <m/>
    <m/>
    <s v="ŽSR"/>
    <x v="2"/>
    <x v="1"/>
    <m/>
    <x v="4"/>
    <x v="0"/>
    <n v="8000"/>
    <m/>
    <m/>
    <s v="VO na PD"/>
    <m/>
    <m/>
    <m/>
    <m/>
    <m/>
  </r>
  <r>
    <m/>
    <m/>
    <m/>
    <m/>
    <x v="321"/>
    <m/>
    <x v="321"/>
    <m/>
    <m/>
    <m/>
    <m/>
    <m/>
    <s v="ŽSR"/>
    <x v="0"/>
    <x v="1"/>
    <m/>
    <x v="4"/>
    <x v="0"/>
    <n v="40000"/>
    <m/>
    <m/>
    <s v="ukončené"/>
    <m/>
    <m/>
    <m/>
    <m/>
    <m/>
  </r>
  <r>
    <m/>
    <m/>
    <m/>
    <m/>
    <x v="512"/>
    <m/>
    <x v="512"/>
    <m/>
    <m/>
    <m/>
    <m/>
    <m/>
    <s v="ŽSR"/>
    <x v="2"/>
    <x v="1"/>
    <m/>
    <x v="4"/>
    <x v="0"/>
    <n v="10000"/>
    <m/>
    <m/>
    <s v="PNO na PD"/>
    <m/>
    <m/>
    <m/>
    <m/>
    <m/>
  </r>
  <r>
    <m/>
    <m/>
    <m/>
    <m/>
    <x v="563"/>
    <m/>
    <x v="563"/>
    <m/>
    <m/>
    <m/>
    <m/>
    <m/>
    <s v="ŽSR"/>
    <x v="2"/>
    <x v="1"/>
    <m/>
    <x v="4"/>
    <x v="0"/>
    <n v="119370"/>
    <m/>
    <m/>
    <s v="VO na PD"/>
    <m/>
    <m/>
    <m/>
    <m/>
    <m/>
  </r>
  <r>
    <m/>
    <m/>
    <m/>
    <m/>
    <x v="89"/>
    <m/>
    <x v="89"/>
    <m/>
    <m/>
    <m/>
    <m/>
    <m/>
    <s v="ŽSR"/>
    <x v="0"/>
    <x v="1"/>
    <m/>
    <x v="4"/>
    <x v="0"/>
    <n v="1987000"/>
    <m/>
    <m/>
    <s v="vo výstavbe"/>
    <m/>
    <m/>
    <m/>
    <m/>
    <m/>
  </r>
  <r>
    <m/>
    <m/>
    <m/>
    <m/>
    <x v="508"/>
    <m/>
    <x v="508"/>
    <m/>
    <m/>
    <m/>
    <m/>
    <m/>
    <s v="ŽSR"/>
    <x v="2"/>
    <x v="1"/>
    <m/>
    <x v="4"/>
    <x v="0"/>
    <n v="100000"/>
    <m/>
    <m/>
    <s v="VO na realizáciu"/>
    <m/>
    <m/>
    <m/>
    <m/>
    <m/>
  </r>
  <r>
    <m/>
    <m/>
    <m/>
    <m/>
    <x v="564"/>
    <m/>
    <x v="564"/>
    <m/>
    <m/>
    <m/>
    <m/>
    <m/>
    <s v="ŽSR"/>
    <x v="0"/>
    <x v="1"/>
    <m/>
    <x v="4"/>
    <x v="0"/>
    <n v="81850"/>
    <m/>
    <m/>
    <s v="PD pre SP "/>
    <m/>
    <m/>
    <m/>
    <m/>
    <m/>
  </r>
  <r>
    <m/>
    <m/>
    <m/>
    <m/>
    <x v="85"/>
    <m/>
    <x v="85"/>
    <m/>
    <m/>
    <m/>
    <m/>
    <m/>
    <s v="ŽSR"/>
    <x v="2"/>
    <x v="1"/>
    <m/>
    <x v="4"/>
    <x v="0"/>
    <n v="55000"/>
    <m/>
    <m/>
    <s v="nezačatá IA"/>
    <m/>
    <m/>
    <m/>
    <m/>
    <m/>
  </r>
  <r>
    <m/>
    <m/>
    <m/>
    <m/>
    <x v="15"/>
    <m/>
    <x v="15"/>
    <m/>
    <m/>
    <m/>
    <m/>
    <m/>
    <s v="ŽSR"/>
    <x v="2"/>
    <x v="1"/>
    <m/>
    <x v="4"/>
    <x v="0"/>
    <n v="80000"/>
    <m/>
    <m/>
    <s v="Majetkoprávne vysporiadanie (MPV)"/>
    <m/>
    <m/>
    <m/>
    <m/>
    <m/>
  </r>
  <r>
    <m/>
    <m/>
    <m/>
    <m/>
    <x v="148"/>
    <m/>
    <x v="148"/>
    <m/>
    <m/>
    <m/>
    <m/>
    <m/>
    <s v="ŽSR"/>
    <x v="2"/>
    <x v="1"/>
    <m/>
    <x v="4"/>
    <x v="0"/>
    <n v="10000"/>
    <m/>
    <m/>
    <s v="PD pre SP v rozsahu pre realizáciu stavby (DSPRS)"/>
    <m/>
    <m/>
    <m/>
    <m/>
    <m/>
  </r>
  <r>
    <m/>
    <m/>
    <m/>
    <m/>
    <x v="565"/>
    <m/>
    <x v="565"/>
    <m/>
    <m/>
    <m/>
    <m/>
    <m/>
    <s v="ŽSR"/>
    <x v="2"/>
    <x v="1"/>
    <m/>
    <x v="4"/>
    <x v="0"/>
    <n v="3000"/>
    <m/>
    <m/>
    <s v="PD pre SP v rozsahu pre realizáciu stavby (DSPRS)"/>
    <m/>
    <m/>
    <m/>
    <m/>
    <m/>
  </r>
  <r>
    <m/>
    <m/>
    <m/>
    <m/>
    <x v="309"/>
    <m/>
    <x v="309"/>
    <m/>
    <m/>
    <m/>
    <m/>
    <m/>
    <s v="ŽSR"/>
    <x v="2"/>
    <x v="1"/>
    <m/>
    <x v="4"/>
    <x v="0"/>
    <n v="300000"/>
    <m/>
    <m/>
    <s v="Investičný zámer"/>
    <m/>
    <m/>
    <m/>
    <m/>
    <m/>
  </r>
  <r>
    <m/>
    <m/>
    <m/>
    <m/>
    <x v="163"/>
    <m/>
    <x v="163"/>
    <m/>
    <m/>
    <m/>
    <m/>
    <m/>
    <s v="ŽSR"/>
    <x v="2"/>
    <x v="1"/>
    <m/>
    <x v="4"/>
    <x v="0"/>
    <n v="1000"/>
    <m/>
    <m/>
    <s v="vo výstavbe"/>
    <m/>
    <m/>
    <m/>
    <m/>
    <m/>
  </r>
  <r>
    <m/>
    <m/>
    <m/>
    <m/>
    <x v="293"/>
    <m/>
    <x v="293"/>
    <m/>
    <m/>
    <m/>
    <m/>
    <m/>
    <s v="ŽSR"/>
    <x v="0"/>
    <x v="1"/>
    <m/>
    <x v="4"/>
    <x v="0"/>
    <n v="45500"/>
    <m/>
    <m/>
    <s v="PD pre SP v rozsahu pre realizáciu stavby (DSPRS)"/>
    <m/>
    <m/>
    <m/>
    <m/>
    <m/>
  </r>
  <r>
    <m/>
    <m/>
    <m/>
    <m/>
    <x v="310"/>
    <m/>
    <x v="310"/>
    <m/>
    <m/>
    <m/>
    <m/>
    <m/>
    <s v="ŽSR"/>
    <x v="2"/>
    <x v="1"/>
    <m/>
    <x v="4"/>
    <x v="0"/>
    <n v="1000"/>
    <m/>
    <m/>
    <s v="Zámer EIA (posudzovanie) prebieha/ukončené"/>
    <m/>
    <m/>
    <m/>
    <m/>
    <m/>
  </r>
  <r>
    <m/>
    <m/>
    <m/>
    <m/>
    <x v="14"/>
    <m/>
    <x v="14"/>
    <m/>
    <m/>
    <m/>
    <m/>
    <m/>
    <s v="ŽSR"/>
    <x v="2"/>
    <x v="1"/>
    <m/>
    <x v="4"/>
    <x v="0"/>
    <n v="5000"/>
    <m/>
    <m/>
    <s v="IČ - úprava DSPRS pre MPV"/>
    <m/>
    <m/>
    <m/>
    <m/>
    <m/>
  </r>
  <r>
    <m/>
    <m/>
    <m/>
    <m/>
    <x v="138"/>
    <m/>
    <x v="138"/>
    <m/>
    <m/>
    <m/>
    <m/>
    <m/>
    <s v="ŽSR"/>
    <x v="0"/>
    <x v="1"/>
    <m/>
    <x v="4"/>
    <x v="0"/>
    <n v="320000"/>
    <m/>
    <m/>
    <s v="ukončené"/>
    <m/>
    <m/>
    <m/>
    <m/>
    <m/>
  </r>
  <r>
    <m/>
    <m/>
    <m/>
    <m/>
    <x v="119"/>
    <m/>
    <x v="119"/>
    <m/>
    <m/>
    <m/>
    <m/>
    <m/>
    <s v="ŽSR"/>
    <x v="2"/>
    <x v="1"/>
    <m/>
    <x v="4"/>
    <x v="0"/>
    <n v="10000"/>
    <m/>
    <m/>
    <s v="Stavebné povolenie (SP)"/>
    <m/>
    <m/>
    <m/>
    <m/>
    <m/>
  </r>
  <r>
    <m/>
    <m/>
    <m/>
    <m/>
    <x v="259"/>
    <m/>
    <x v="259"/>
    <m/>
    <m/>
    <m/>
    <m/>
    <m/>
    <s v="ŽSR"/>
    <x v="2"/>
    <x v="1"/>
    <m/>
    <x v="4"/>
    <x v="0"/>
    <n v="7700"/>
    <m/>
    <m/>
    <s v="PD pre SP v rozsahu pre realizáciu stavby (DSPRS)"/>
    <m/>
    <m/>
    <m/>
    <m/>
    <m/>
  </r>
  <r>
    <m/>
    <m/>
    <m/>
    <m/>
    <x v="208"/>
    <m/>
    <x v="208"/>
    <m/>
    <m/>
    <m/>
    <m/>
    <m/>
    <s v="ŽSR"/>
    <x v="0"/>
    <x v="1"/>
    <m/>
    <x v="4"/>
    <x v="0"/>
    <n v="50510"/>
    <m/>
    <m/>
    <s v="Príprava"/>
    <m/>
    <m/>
    <m/>
    <m/>
    <m/>
  </r>
  <r>
    <m/>
    <m/>
    <m/>
    <m/>
    <x v="240"/>
    <m/>
    <x v="240"/>
    <m/>
    <m/>
    <m/>
    <m/>
    <m/>
    <s v="ŽSR"/>
    <x v="0"/>
    <x v="1"/>
    <m/>
    <x v="4"/>
    <x v="0"/>
    <n v="3280"/>
    <m/>
    <m/>
    <s v="ukončené"/>
    <m/>
    <m/>
    <m/>
    <m/>
    <m/>
  </r>
  <r>
    <m/>
    <m/>
    <m/>
    <m/>
    <x v="195"/>
    <m/>
    <x v="195"/>
    <m/>
    <m/>
    <m/>
    <m/>
    <m/>
    <s v="ŽSR"/>
    <x v="2"/>
    <x v="1"/>
    <m/>
    <x v="4"/>
    <x v="0"/>
    <n v="152700"/>
    <m/>
    <m/>
    <s v="PD pre SP v rozsahu pre realizáciu stavby (DSPRS)"/>
    <m/>
    <m/>
    <m/>
    <m/>
    <m/>
  </r>
  <r>
    <m/>
    <m/>
    <m/>
    <m/>
    <x v="566"/>
    <m/>
    <x v="566"/>
    <m/>
    <m/>
    <m/>
    <m/>
    <m/>
    <s v="ŽSR"/>
    <x v="2"/>
    <x v="1"/>
    <m/>
    <x v="4"/>
    <x v="0"/>
    <n v="200000"/>
    <m/>
    <m/>
    <s v="PD pre SP v rozsahu pre realizáciu stavby (DSPRS)"/>
    <m/>
    <m/>
    <m/>
    <m/>
    <m/>
  </r>
  <r>
    <m/>
    <m/>
    <m/>
    <m/>
    <x v="316"/>
    <m/>
    <x v="316"/>
    <m/>
    <m/>
    <m/>
    <m/>
    <m/>
    <s v="ŽSR"/>
    <x v="0"/>
    <x v="1"/>
    <m/>
    <x v="4"/>
    <x v="0"/>
    <n v="8630"/>
    <m/>
    <m/>
    <s v="PD pre SP v rozsahu pre realizáciu stavby (DSPRS)"/>
    <m/>
    <m/>
    <m/>
    <m/>
    <m/>
  </r>
  <r>
    <m/>
    <m/>
    <m/>
    <m/>
    <x v="185"/>
    <m/>
    <x v="185"/>
    <m/>
    <m/>
    <m/>
    <m/>
    <m/>
    <s v="ŽSR"/>
    <x v="0"/>
    <x v="1"/>
    <m/>
    <x v="4"/>
    <x v="0"/>
    <n v="320000"/>
    <m/>
    <m/>
    <s v="ukončené"/>
    <m/>
    <m/>
    <m/>
    <m/>
    <m/>
  </r>
  <r>
    <m/>
    <m/>
    <m/>
    <m/>
    <x v="83"/>
    <m/>
    <x v="83"/>
    <m/>
    <m/>
    <m/>
    <m/>
    <m/>
    <s v="ŽSR"/>
    <x v="2"/>
    <x v="1"/>
    <m/>
    <x v="4"/>
    <x v="0"/>
    <n v="6490"/>
    <m/>
    <m/>
    <s v="PD pre SP v rozsahu pre realizáciu stavby (DSPRS)"/>
    <m/>
    <m/>
    <m/>
    <m/>
    <m/>
  </r>
  <r>
    <m/>
    <m/>
    <m/>
    <m/>
    <x v="77"/>
    <m/>
    <x v="77"/>
    <m/>
    <m/>
    <m/>
    <m/>
    <m/>
    <s v="ŽSR"/>
    <x v="2"/>
    <x v="1"/>
    <m/>
    <x v="4"/>
    <x v="0"/>
    <n v="27490"/>
    <m/>
    <m/>
    <s v="PD pre SP v rozsahu pre realizáciu stavby (DSPRS), príprava podkladov VO"/>
    <m/>
    <m/>
    <m/>
    <m/>
    <m/>
  </r>
  <r>
    <m/>
    <m/>
    <m/>
    <m/>
    <x v="156"/>
    <m/>
    <x v="156"/>
    <m/>
    <m/>
    <m/>
    <m/>
    <m/>
    <s v="ŽSR"/>
    <x v="2"/>
    <x v="1"/>
    <m/>
    <x v="4"/>
    <x v="0"/>
    <n v="10000"/>
    <m/>
    <m/>
    <s v="PD pre SP v rozsahu pre realizáciu stavby (DSPRS), príprava podkladov na VO"/>
    <m/>
    <m/>
    <m/>
    <m/>
    <m/>
  </r>
  <r>
    <m/>
    <m/>
    <m/>
    <m/>
    <x v="237"/>
    <m/>
    <x v="237"/>
    <m/>
    <m/>
    <m/>
    <m/>
    <m/>
    <s v="ŽSR"/>
    <x v="2"/>
    <x v="1"/>
    <m/>
    <x v="4"/>
    <x v="0"/>
    <n v="29000"/>
    <m/>
    <m/>
    <s v="Stavebné povolenie (SP)"/>
    <m/>
    <m/>
    <m/>
    <m/>
    <m/>
  </r>
  <r>
    <m/>
    <m/>
    <m/>
    <m/>
    <x v="286"/>
    <m/>
    <x v="286"/>
    <m/>
    <m/>
    <m/>
    <m/>
    <m/>
    <s v="ŽSR"/>
    <x v="0"/>
    <x v="1"/>
    <m/>
    <x v="4"/>
    <x v="0"/>
    <n v="32450"/>
    <m/>
    <m/>
    <s v="PD pre SP v rozsahu pre realizáciu stavby (DSPRS)"/>
    <m/>
    <m/>
    <m/>
    <m/>
    <m/>
  </r>
  <r>
    <m/>
    <m/>
    <m/>
    <m/>
    <x v="567"/>
    <m/>
    <x v="567"/>
    <m/>
    <m/>
    <m/>
    <m/>
    <m/>
    <s v="ŽSR"/>
    <x v="2"/>
    <x v="1"/>
    <m/>
    <x v="4"/>
    <x v="0"/>
    <n v="1100"/>
    <m/>
    <m/>
    <s v="Nie je IZ na real"/>
    <m/>
    <m/>
    <m/>
    <m/>
    <m/>
  </r>
  <r>
    <m/>
    <m/>
    <m/>
    <m/>
    <x v="319"/>
    <m/>
    <x v="319"/>
    <m/>
    <m/>
    <m/>
    <m/>
    <m/>
    <s v="ŽSR"/>
    <x v="0"/>
    <x v="1"/>
    <m/>
    <x v="4"/>
    <x v="0"/>
    <n v="39500"/>
    <m/>
    <m/>
    <s v="PD pre SP v rozsahu pre realizáciu stavby (DSPRS)"/>
    <m/>
    <m/>
    <m/>
    <m/>
    <m/>
  </r>
  <r>
    <m/>
    <m/>
    <m/>
    <m/>
    <x v="52"/>
    <m/>
    <x v="52"/>
    <m/>
    <m/>
    <m/>
    <m/>
    <m/>
    <s v="ŽSR"/>
    <x v="2"/>
    <x v="1"/>
    <m/>
    <x v="4"/>
    <x v="0"/>
    <n v="5000"/>
    <m/>
    <m/>
    <s v="Stavebné povolenie (SP)"/>
    <m/>
    <m/>
    <m/>
    <m/>
    <m/>
  </r>
  <r>
    <m/>
    <m/>
    <m/>
    <m/>
    <x v="96"/>
    <m/>
    <x v="96"/>
    <m/>
    <m/>
    <m/>
    <m/>
    <m/>
    <s v="ŽSR"/>
    <x v="2"/>
    <x v="1"/>
    <m/>
    <x v="4"/>
    <x v="0"/>
    <n v="100000"/>
    <m/>
    <m/>
    <s v="príprava VO"/>
    <m/>
    <m/>
    <m/>
    <m/>
    <m/>
  </r>
  <r>
    <m/>
    <m/>
    <m/>
    <m/>
    <x v="111"/>
    <m/>
    <x v="111"/>
    <m/>
    <m/>
    <m/>
    <m/>
    <m/>
    <s v="ŽSR"/>
    <x v="0"/>
    <x v="1"/>
    <m/>
    <x v="4"/>
    <x v="0"/>
    <n v="2500"/>
    <m/>
    <m/>
    <s v="ukončené"/>
    <m/>
    <m/>
    <m/>
    <m/>
    <m/>
  </r>
  <r>
    <m/>
    <m/>
    <m/>
    <m/>
    <x v="568"/>
    <m/>
    <x v="568"/>
    <m/>
    <m/>
    <m/>
    <m/>
    <m/>
    <s v="ŽSR"/>
    <x v="2"/>
    <x v="1"/>
    <m/>
    <x v="4"/>
    <x v="0"/>
    <n v="9000"/>
    <m/>
    <m/>
    <s v="IČ"/>
    <m/>
    <m/>
    <m/>
    <m/>
    <m/>
  </r>
  <r>
    <m/>
    <m/>
    <m/>
    <m/>
    <x v="569"/>
    <m/>
    <x v="569"/>
    <m/>
    <m/>
    <m/>
    <m/>
    <m/>
    <s v="ŽSR"/>
    <x v="2"/>
    <x v="1"/>
    <m/>
    <x v="4"/>
    <x v="0"/>
    <n v="15380"/>
    <m/>
    <m/>
    <s v="PD pre SP v rozsahu pre realizáciu stavby (DSPRS)"/>
    <m/>
    <m/>
    <m/>
    <m/>
    <m/>
  </r>
  <r>
    <m/>
    <m/>
    <m/>
    <m/>
    <x v="199"/>
    <m/>
    <x v="199"/>
    <m/>
    <m/>
    <m/>
    <m/>
    <m/>
    <s v="ŽSR"/>
    <x v="2"/>
    <x v="1"/>
    <m/>
    <x v="4"/>
    <x v="0"/>
    <n v="100000"/>
    <m/>
    <m/>
    <s v="IČ"/>
    <m/>
    <m/>
    <m/>
    <m/>
    <m/>
  </r>
  <r>
    <m/>
    <m/>
    <m/>
    <m/>
    <x v="201"/>
    <m/>
    <x v="201"/>
    <m/>
    <m/>
    <m/>
    <m/>
    <m/>
    <s v="ŽSR"/>
    <x v="2"/>
    <x v="1"/>
    <m/>
    <x v="4"/>
    <x v="0"/>
    <n v="100000"/>
    <m/>
    <m/>
    <s v="IČ"/>
    <m/>
    <m/>
    <m/>
    <m/>
    <m/>
  </r>
  <r>
    <m/>
    <m/>
    <m/>
    <m/>
    <x v="245"/>
    <m/>
    <x v="245"/>
    <m/>
    <m/>
    <m/>
    <m/>
    <m/>
    <s v="ŽSR"/>
    <x v="2"/>
    <x v="1"/>
    <m/>
    <x v="4"/>
    <x v="0"/>
    <n v="200000"/>
    <m/>
    <m/>
    <s v="Stavebné povolenie (SP)"/>
    <m/>
    <m/>
    <m/>
    <m/>
    <m/>
  </r>
  <r>
    <m/>
    <m/>
    <m/>
    <m/>
    <x v="18"/>
    <s v="DZAO__; TZAO_E"/>
    <x v="18"/>
    <m/>
    <m/>
    <m/>
    <m/>
    <m/>
    <s v="ŽSR"/>
    <x v="0"/>
    <x v="1"/>
    <m/>
    <x v="4"/>
    <x v="0"/>
    <n v="3000000"/>
    <m/>
    <m/>
    <s v="vo výstavbe"/>
    <m/>
    <m/>
    <m/>
    <m/>
    <m/>
  </r>
  <r>
    <m/>
    <m/>
    <m/>
    <m/>
    <x v="570"/>
    <m/>
    <x v="570"/>
    <m/>
    <m/>
    <m/>
    <m/>
    <m/>
    <s v="ŽSR"/>
    <x v="2"/>
    <x v="1"/>
    <m/>
    <x v="4"/>
    <x v="0"/>
    <n v="58800"/>
    <m/>
    <m/>
    <s v="Stavebné povolenie (SP) - neplatné"/>
    <m/>
    <m/>
    <m/>
    <m/>
    <m/>
  </r>
  <r>
    <m/>
    <m/>
    <m/>
    <m/>
    <x v="18"/>
    <s v="DZAO__; TZAO_E"/>
    <x v="18"/>
    <m/>
    <m/>
    <m/>
    <m/>
    <m/>
    <s v="ŽSR"/>
    <x v="2"/>
    <x v="1"/>
    <m/>
    <x v="4"/>
    <x v="0"/>
    <n v="1500000"/>
    <m/>
    <m/>
    <s v="vo výstavbe"/>
    <m/>
    <m/>
    <m/>
    <m/>
    <m/>
  </r>
  <r>
    <m/>
    <m/>
    <m/>
    <m/>
    <x v="571"/>
    <m/>
    <x v="571"/>
    <m/>
    <m/>
    <m/>
    <m/>
    <m/>
    <s v="ŽSR"/>
    <x v="2"/>
    <x v="1"/>
    <m/>
    <x v="4"/>
    <x v="0"/>
    <n v="20500"/>
    <m/>
    <m/>
    <s v="VO na realizáciu"/>
    <m/>
    <m/>
    <m/>
    <m/>
    <m/>
  </r>
  <r>
    <m/>
    <m/>
    <m/>
    <m/>
    <x v="72"/>
    <m/>
    <x v="72"/>
    <m/>
    <m/>
    <m/>
    <m/>
    <m/>
    <s v="ŽSR"/>
    <x v="2"/>
    <x v="1"/>
    <m/>
    <x v="4"/>
    <x v="0"/>
    <n v="100000"/>
    <m/>
    <m/>
    <s v="Príprava podkladov VO na zhotoviteľa stavby"/>
    <m/>
    <m/>
    <m/>
    <s v="doplnené"/>
    <m/>
  </r>
  <r>
    <m/>
    <m/>
    <m/>
    <m/>
    <x v="58"/>
    <m/>
    <x v="58"/>
    <m/>
    <m/>
    <m/>
    <m/>
    <m/>
    <s v="ŽSR"/>
    <x v="2"/>
    <x v="1"/>
    <m/>
    <x v="4"/>
    <x v="0"/>
    <n v="8600"/>
    <m/>
    <m/>
    <s v="Stavebné povolenie (SP)"/>
    <m/>
    <m/>
    <m/>
    <m/>
    <m/>
  </r>
  <r>
    <m/>
    <m/>
    <m/>
    <m/>
    <x v="59"/>
    <m/>
    <x v="59"/>
    <m/>
    <m/>
    <m/>
    <m/>
    <m/>
    <s v="ŽSR"/>
    <x v="0"/>
    <x v="1"/>
    <m/>
    <x v="4"/>
    <x v="25"/>
    <n v="2000000"/>
    <m/>
    <m/>
    <s v="PD pre SP v rozsahu pre realizáciu stavby (DSPRS)"/>
    <m/>
    <m/>
    <m/>
    <m/>
    <m/>
  </r>
  <r>
    <m/>
    <m/>
    <m/>
    <m/>
    <x v="59"/>
    <m/>
    <x v="59"/>
    <m/>
    <m/>
    <m/>
    <m/>
    <m/>
    <s v="ŽSR"/>
    <x v="0"/>
    <x v="1"/>
    <m/>
    <x v="4"/>
    <x v="0"/>
    <n v="402000"/>
    <m/>
    <m/>
    <s v="PD pre SP v rozsahu pre realizáciu stavby (DSPRS)"/>
    <m/>
    <m/>
    <m/>
    <m/>
    <m/>
  </r>
  <r>
    <m/>
    <m/>
    <m/>
    <m/>
    <x v="68"/>
    <m/>
    <x v="68"/>
    <m/>
    <m/>
    <m/>
    <m/>
    <m/>
    <s v="ŽSR"/>
    <x v="0"/>
    <x v="1"/>
    <m/>
    <x v="4"/>
    <x v="25"/>
    <n v="7664670"/>
    <m/>
    <m/>
    <s v="vo výstavbe"/>
    <m/>
    <m/>
    <m/>
    <m/>
    <m/>
  </r>
  <r>
    <m/>
    <m/>
    <m/>
    <m/>
    <x v="68"/>
    <m/>
    <x v="68"/>
    <m/>
    <m/>
    <m/>
    <m/>
    <m/>
    <s v="ŽSR"/>
    <x v="0"/>
    <x v="1"/>
    <m/>
    <x v="4"/>
    <x v="0"/>
    <n v="403500"/>
    <m/>
    <m/>
    <s v="vo výstavbe"/>
    <m/>
    <m/>
    <m/>
    <m/>
    <m/>
  </r>
  <r>
    <m/>
    <m/>
    <m/>
    <m/>
    <x v="97"/>
    <m/>
    <x v="97"/>
    <m/>
    <m/>
    <m/>
    <m/>
    <m/>
    <s v="ŽSR"/>
    <x v="2"/>
    <x v="1"/>
    <m/>
    <x v="4"/>
    <x v="0"/>
    <n v="20500"/>
    <m/>
    <m/>
    <s v="PD pre SP v rozsahu pre realizáciu stavby (DSPRS)"/>
    <m/>
    <m/>
    <m/>
    <m/>
    <m/>
  </r>
  <r>
    <m/>
    <m/>
    <m/>
    <m/>
    <x v="174"/>
    <m/>
    <x v="174"/>
    <m/>
    <m/>
    <m/>
    <m/>
    <m/>
    <s v="ŽSR"/>
    <x v="0"/>
    <x v="1"/>
    <m/>
    <x v="4"/>
    <x v="25"/>
    <n v="1000000"/>
    <m/>
    <m/>
    <s v="Príprava podkladov VO na zhotoviteľa stavby"/>
    <m/>
    <m/>
    <m/>
    <m/>
    <m/>
  </r>
  <r>
    <m/>
    <m/>
    <m/>
    <m/>
    <x v="572"/>
    <m/>
    <x v="572"/>
    <m/>
    <m/>
    <m/>
    <m/>
    <m/>
    <s v="ŽSR"/>
    <x v="2"/>
    <x v="1"/>
    <m/>
    <x v="4"/>
    <x v="0"/>
    <n v="10000"/>
    <m/>
    <m/>
    <s v="PD pre SP v rozsahu pre realizáciu stavby (DSPRS)"/>
    <m/>
    <m/>
    <m/>
    <m/>
    <m/>
  </r>
  <r>
    <m/>
    <m/>
    <m/>
    <m/>
    <x v="302"/>
    <m/>
    <x v="302"/>
    <m/>
    <m/>
    <m/>
    <m/>
    <m/>
    <s v="ŽSR"/>
    <x v="2"/>
    <x v="1"/>
    <m/>
    <x v="4"/>
    <x v="0"/>
    <n v="6000"/>
    <m/>
    <m/>
    <s v="IČ"/>
    <m/>
    <m/>
    <m/>
    <m/>
    <m/>
  </r>
  <r>
    <m/>
    <m/>
    <m/>
    <m/>
    <x v="318"/>
    <m/>
    <x v="318"/>
    <m/>
    <m/>
    <m/>
    <m/>
    <m/>
    <s v="ŽSR"/>
    <x v="0"/>
    <x v="1"/>
    <m/>
    <x v="4"/>
    <x v="0"/>
    <n v="60000"/>
    <m/>
    <m/>
    <s v="ukončené"/>
    <m/>
    <m/>
    <m/>
    <m/>
    <m/>
  </r>
  <r>
    <m/>
    <m/>
    <m/>
    <m/>
    <x v="20"/>
    <m/>
    <x v="20"/>
    <m/>
    <m/>
    <m/>
    <m/>
    <m/>
    <s v="ŽSR"/>
    <x v="2"/>
    <x v="1"/>
    <m/>
    <x v="4"/>
    <x v="0"/>
    <n v="14400"/>
    <m/>
    <m/>
    <s v="Stavebné povolenie (SP)"/>
    <m/>
    <m/>
    <m/>
    <m/>
    <m/>
  </r>
  <r>
    <m/>
    <m/>
    <m/>
    <m/>
    <x v="330"/>
    <m/>
    <x v="330"/>
    <m/>
    <m/>
    <m/>
    <m/>
    <m/>
    <s v="ŽSR"/>
    <x v="2"/>
    <x v="1"/>
    <m/>
    <x v="4"/>
    <x v="0"/>
    <n v="54500"/>
    <m/>
    <m/>
    <s v="PD pre SP v rozsahu pre realizáciu stavby (DSPRS)"/>
    <m/>
    <m/>
    <m/>
    <m/>
    <m/>
  </r>
  <r>
    <m/>
    <m/>
    <m/>
    <m/>
    <x v="329"/>
    <m/>
    <x v="329"/>
    <m/>
    <m/>
    <m/>
    <m/>
    <m/>
    <s v="ŽSR"/>
    <x v="2"/>
    <x v="1"/>
    <m/>
    <x v="4"/>
    <x v="0"/>
    <n v="6150"/>
    <m/>
    <m/>
    <s v="Stavebné povolenie (SP)"/>
    <m/>
    <m/>
    <m/>
    <m/>
    <m/>
  </r>
  <r>
    <m/>
    <m/>
    <m/>
    <m/>
    <x v="73"/>
    <m/>
    <x v="73"/>
    <m/>
    <m/>
    <m/>
    <m/>
    <m/>
    <s v="ŽSR"/>
    <x v="2"/>
    <x v="1"/>
    <m/>
    <x v="4"/>
    <x v="0"/>
    <n v="1000"/>
    <m/>
    <m/>
    <s v="PD pre SP v rozsahu pre realizáciu stavby (DSPRS)"/>
    <m/>
    <m/>
    <m/>
    <m/>
    <m/>
  </r>
  <r>
    <m/>
    <m/>
    <m/>
    <m/>
    <x v="573"/>
    <m/>
    <x v="573"/>
    <m/>
    <m/>
    <m/>
    <m/>
    <m/>
    <s v="ŽSR"/>
    <x v="2"/>
    <x v="1"/>
    <m/>
    <x v="4"/>
    <x v="0"/>
    <n v="57000"/>
    <m/>
    <m/>
    <s v="PD pre SP v rozsahu pre realizáciu stavby (DSPRS)"/>
    <m/>
    <m/>
    <m/>
    <m/>
    <m/>
  </r>
  <r>
    <m/>
    <m/>
    <m/>
    <m/>
    <x v="266"/>
    <m/>
    <x v="266"/>
    <m/>
    <m/>
    <m/>
    <m/>
    <m/>
    <s v="ŽSR"/>
    <x v="0"/>
    <x v="1"/>
    <m/>
    <x v="4"/>
    <x v="0"/>
    <n v="3000000"/>
    <m/>
    <m/>
    <s v="nezačatá IA"/>
    <m/>
    <m/>
    <m/>
    <m/>
    <m/>
  </r>
  <r>
    <m/>
    <m/>
    <m/>
    <m/>
    <x v="82"/>
    <m/>
    <x v="82"/>
    <m/>
    <m/>
    <m/>
    <m/>
    <m/>
    <s v="ŽSR"/>
    <x v="2"/>
    <x v="1"/>
    <m/>
    <x v="4"/>
    <x v="0"/>
    <n v="18300"/>
    <m/>
    <m/>
    <s v="vo výstavbe"/>
    <m/>
    <m/>
    <m/>
    <m/>
    <m/>
  </r>
  <r>
    <m/>
    <m/>
    <m/>
    <m/>
    <x v="43"/>
    <m/>
    <x v="43"/>
    <m/>
    <m/>
    <m/>
    <m/>
    <m/>
    <s v="ŽSR"/>
    <x v="2"/>
    <x v="1"/>
    <m/>
    <x v="4"/>
    <x v="0"/>
    <n v="500000"/>
    <m/>
    <m/>
    <s v="Príprava podkladov VO na zhotoviteľa stavby"/>
    <m/>
    <m/>
    <m/>
    <m/>
    <m/>
  </r>
  <r>
    <m/>
    <m/>
    <m/>
    <m/>
    <x v="574"/>
    <m/>
    <x v="574"/>
    <m/>
    <m/>
    <m/>
    <m/>
    <m/>
    <s v="ŽSR"/>
    <x v="2"/>
    <x v="1"/>
    <m/>
    <x v="4"/>
    <x v="0"/>
    <n v="15000"/>
    <m/>
    <m/>
    <s v="nezačatá IA"/>
    <m/>
    <m/>
    <m/>
    <m/>
    <m/>
  </r>
  <r>
    <m/>
    <m/>
    <m/>
    <m/>
    <x v="523"/>
    <m/>
    <x v="523"/>
    <m/>
    <m/>
    <m/>
    <m/>
    <m/>
    <s v="ŽSR"/>
    <x v="2"/>
    <x v="1"/>
    <m/>
    <x v="4"/>
    <x v="0"/>
    <n v="14000"/>
    <m/>
    <m/>
    <s v="PD pre SP v rozsahu pre realizáciu stavby (DSPRS)"/>
    <m/>
    <m/>
    <m/>
    <m/>
    <m/>
  </r>
  <r>
    <m/>
    <m/>
    <m/>
    <m/>
    <x v="575"/>
    <m/>
    <x v="575"/>
    <m/>
    <m/>
    <m/>
    <m/>
    <m/>
    <s v="ŽSR"/>
    <x v="2"/>
    <x v="1"/>
    <m/>
    <x v="4"/>
    <x v="0"/>
    <n v="16000"/>
    <m/>
    <m/>
    <s v="PD pre SP v rozsahu pre realizáciu stavby (DSPRS)"/>
    <m/>
    <m/>
    <m/>
    <m/>
    <m/>
  </r>
  <r>
    <m/>
    <m/>
    <m/>
    <m/>
    <x v="576"/>
    <m/>
    <x v="576"/>
    <m/>
    <m/>
    <m/>
    <m/>
    <m/>
    <s v="ŽSR"/>
    <x v="2"/>
    <x v="1"/>
    <m/>
    <x v="4"/>
    <x v="0"/>
    <n v="17000"/>
    <m/>
    <m/>
    <s v="PD pre SP v rozsahu pre realizáciu stavby (DSPRS)"/>
    <m/>
    <m/>
    <m/>
    <m/>
    <m/>
  </r>
  <r>
    <m/>
    <m/>
    <m/>
    <m/>
    <x v="577"/>
    <m/>
    <x v="577"/>
    <m/>
    <m/>
    <m/>
    <m/>
    <m/>
    <s v="ŽSR"/>
    <x v="2"/>
    <x v="1"/>
    <m/>
    <x v="4"/>
    <x v="0"/>
    <n v="16150"/>
    <m/>
    <m/>
    <s v="PD pre SP v rozsahu pre realizáciu stavby (DSPRS)"/>
    <m/>
    <m/>
    <m/>
    <m/>
    <m/>
  </r>
  <r>
    <m/>
    <m/>
    <m/>
    <m/>
    <x v="578"/>
    <m/>
    <x v="578"/>
    <m/>
    <m/>
    <m/>
    <m/>
    <m/>
    <s v="ŽSR"/>
    <x v="2"/>
    <x v="1"/>
    <m/>
    <x v="4"/>
    <x v="0"/>
    <n v="15000"/>
    <m/>
    <m/>
    <s v="PD pre SP v rozsahu pre realizáciu stavby (DSPRS)"/>
    <m/>
    <m/>
    <m/>
    <m/>
    <m/>
  </r>
  <r>
    <m/>
    <m/>
    <m/>
    <m/>
    <x v="579"/>
    <m/>
    <x v="579"/>
    <m/>
    <m/>
    <m/>
    <m/>
    <m/>
    <s v="ŽSR"/>
    <x v="2"/>
    <x v="1"/>
    <m/>
    <x v="4"/>
    <x v="0"/>
    <n v="16000"/>
    <m/>
    <m/>
    <s v="PD pre SP v rozsahu pre realizáciu stavby (DSPRS)"/>
    <m/>
    <m/>
    <m/>
    <m/>
    <m/>
  </r>
  <r>
    <m/>
    <m/>
    <m/>
    <m/>
    <x v="580"/>
    <m/>
    <x v="580"/>
    <m/>
    <m/>
    <m/>
    <m/>
    <m/>
    <s v="ŽSR"/>
    <x v="2"/>
    <x v="1"/>
    <m/>
    <x v="4"/>
    <x v="0"/>
    <n v="15730"/>
    <m/>
    <m/>
    <s v="PD pre SP v rozsahu pre realizáciu stavby (DSPRS)"/>
    <m/>
    <m/>
    <m/>
    <m/>
    <m/>
  </r>
  <r>
    <m/>
    <m/>
    <m/>
    <m/>
    <x v="331"/>
    <m/>
    <x v="331"/>
    <m/>
    <m/>
    <m/>
    <m/>
    <m/>
    <s v="ŽSR"/>
    <x v="2"/>
    <x v="1"/>
    <m/>
    <x v="4"/>
    <x v="0"/>
    <n v="13500"/>
    <m/>
    <m/>
    <s v="IČ"/>
    <m/>
    <m/>
    <m/>
    <m/>
    <m/>
  </r>
  <r>
    <m/>
    <m/>
    <m/>
    <m/>
    <x v="99"/>
    <m/>
    <x v="99"/>
    <m/>
    <m/>
    <m/>
    <m/>
    <m/>
    <s v="ŽSR"/>
    <x v="2"/>
    <x v="1"/>
    <m/>
    <x v="4"/>
    <x v="0"/>
    <n v="52700"/>
    <m/>
    <m/>
    <s v="PD pre SP v rozsahu pre realizáciu stavby (DSPRS)/prebieha"/>
    <m/>
    <m/>
    <m/>
    <m/>
    <m/>
  </r>
  <r>
    <m/>
    <m/>
    <m/>
    <m/>
    <x v="305"/>
    <m/>
    <x v="305"/>
    <m/>
    <m/>
    <m/>
    <m/>
    <m/>
    <s v="ŽSR"/>
    <x v="0"/>
    <x v="1"/>
    <m/>
    <x v="4"/>
    <x v="0"/>
    <n v="3000000"/>
    <m/>
    <m/>
    <s v="Pozastavená príprava"/>
    <m/>
    <m/>
    <m/>
    <m/>
    <m/>
  </r>
  <r>
    <m/>
    <m/>
    <m/>
    <m/>
    <x v="47"/>
    <m/>
    <x v="47"/>
    <m/>
    <m/>
    <m/>
    <m/>
    <m/>
    <s v="ŽSR"/>
    <x v="2"/>
    <x v="1"/>
    <m/>
    <x v="4"/>
    <x v="0"/>
    <n v="18000"/>
    <m/>
    <m/>
    <s v="Príprava podkladov VO na zhotoviteľa stavby"/>
    <m/>
    <m/>
    <m/>
    <m/>
    <m/>
  </r>
  <r>
    <m/>
    <m/>
    <m/>
    <m/>
    <x v="219"/>
    <m/>
    <x v="219"/>
    <m/>
    <m/>
    <m/>
    <m/>
    <m/>
    <s v="ŽSR"/>
    <x v="0"/>
    <x v="1"/>
    <m/>
    <x v="4"/>
    <x v="0"/>
    <n v="20150"/>
    <m/>
    <m/>
    <s v="vo výstavbe"/>
    <m/>
    <m/>
    <m/>
    <m/>
    <m/>
  </r>
  <r>
    <m/>
    <m/>
    <m/>
    <m/>
    <x v="214"/>
    <m/>
    <x v="214"/>
    <m/>
    <m/>
    <m/>
    <m/>
    <m/>
    <s v="ŽSR"/>
    <x v="2"/>
    <x v="1"/>
    <m/>
    <x v="4"/>
    <x v="0"/>
    <n v="12000"/>
    <m/>
    <m/>
    <s v="IČ"/>
    <m/>
    <m/>
    <m/>
    <m/>
    <m/>
  </r>
  <r>
    <m/>
    <m/>
    <m/>
    <m/>
    <x v="171"/>
    <m/>
    <x v="171"/>
    <m/>
    <m/>
    <m/>
    <m/>
    <m/>
    <s v="ŽSR"/>
    <x v="2"/>
    <x v="1"/>
    <m/>
    <x v="4"/>
    <x v="0"/>
    <n v="20000"/>
    <m/>
    <m/>
    <s v="IČ"/>
    <m/>
    <m/>
    <m/>
    <m/>
    <m/>
  </r>
  <r>
    <m/>
    <m/>
    <m/>
    <m/>
    <x v="172"/>
    <m/>
    <x v="172"/>
    <m/>
    <m/>
    <m/>
    <m/>
    <m/>
    <s v="ŽSR"/>
    <x v="2"/>
    <x v="1"/>
    <m/>
    <x v="4"/>
    <x v="0"/>
    <n v="24000"/>
    <m/>
    <m/>
    <s v="PD pre SP v rozsahu pre realizáciu stavby (DSPRS)"/>
    <m/>
    <m/>
    <m/>
    <m/>
    <m/>
  </r>
  <r>
    <m/>
    <m/>
    <m/>
    <m/>
    <x v="581"/>
    <m/>
    <x v="581"/>
    <m/>
    <m/>
    <m/>
    <m/>
    <m/>
    <s v="ŽSR"/>
    <x v="2"/>
    <x v="1"/>
    <m/>
    <x v="4"/>
    <x v="0"/>
    <n v="66400"/>
    <m/>
    <m/>
    <s v="VO na realizáciu"/>
    <m/>
    <m/>
    <m/>
    <m/>
    <m/>
  </r>
  <r>
    <m/>
    <m/>
    <m/>
    <m/>
    <x v="582"/>
    <m/>
    <x v="582"/>
    <m/>
    <m/>
    <m/>
    <m/>
    <m/>
    <s v="ŽSR"/>
    <x v="2"/>
    <x v="1"/>
    <m/>
    <x v="4"/>
    <x v="0"/>
    <n v="6900"/>
    <m/>
    <m/>
    <s v="PD pre SP v rozsahu pre realizáciu stavby (DSPRS)"/>
    <m/>
    <m/>
    <m/>
    <m/>
    <m/>
  </r>
  <r>
    <m/>
    <m/>
    <m/>
    <m/>
    <x v="78"/>
    <m/>
    <x v="78"/>
    <m/>
    <m/>
    <m/>
    <m/>
    <m/>
    <s v="ŽSR"/>
    <x v="2"/>
    <x v="1"/>
    <m/>
    <x v="4"/>
    <x v="0"/>
    <n v="100000"/>
    <m/>
    <m/>
    <s v="Stavebné povolenie (SP), príprava podkladov na VO"/>
    <m/>
    <m/>
    <m/>
    <m/>
    <m/>
  </r>
  <r>
    <m/>
    <m/>
    <m/>
    <m/>
    <x v="583"/>
    <m/>
    <x v="583"/>
    <m/>
    <m/>
    <m/>
    <m/>
    <m/>
    <s v="ŽSR"/>
    <x v="6"/>
    <x v="1"/>
    <m/>
    <x v="4"/>
    <x v="0"/>
    <n v="1000000"/>
    <m/>
    <m/>
    <s v="-"/>
    <m/>
    <m/>
    <m/>
    <m/>
    <m/>
  </r>
  <r>
    <m/>
    <m/>
    <m/>
    <m/>
    <x v="584"/>
    <m/>
    <x v="584"/>
    <m/>
    <m/>
    <m/>
    <m/>
    <m/>
    <s v="ŽSR"/>
    <x v="6"/>
    <x v="1"/>
    <m/>
    <x v="4"/>
    <x v="0"/>
    <n v="13500000"/>
    <m/>
    <m/>
    <s v="-"/>
    <m/>
    <m/>
    <m/>
    <m/>
    <m/>
  </r>
  <r>
    <m/>
    <m/>
    <m/>
    <m/>
    <x v="1"/>
    <m/>
    <x v="1"/>
    <m/>
    <m/>
    <m/>
    <m/>
    <m/>
    <s v="ŽSR"/>
    <x v="0"/>
    <x v="1"/>
    <m/>
    <x v="2"/>
    <x v="3"/>
    <n v="11042093.949999999"/>
    <m/>
    <m/>
    <s v="ukončené"/>
    <m/>
    <m/>
    <m/>
    <m/>
    <m/>
  </r>
  <r>
    <m/>
    <m/>
    <m/>
    <m/>
    <x v="1"/>
    <m/>
    <x v="1"/>
    <m/>
    <m/>
    <m/>
    <m/>
    <m/>
    <s v="ŽSR"/>
    <x v="0"/>
    <x v="1"/>
    <m/>
    <x v="2"/>
    <x v="4"/>
    <n v="1948604.82"/>
    <m/>
    <m/>
    <s v="ukončené"/>
    <m/>
    <m/>
    <m/>
    <m/>
    <m/>
  </r>
  <r>
    <m/>
    <m/>
    <m/>
    <m/>
    <x v="38"/>
    <m/>
    <x v="38"/>
    <m/>
    <m/>
    <m/>
    <m/>
    <m/>
    <s v="ŽSR"/>
    <x v="0"/>
    <x v="1"/>
    <m/>
    <x v="2"/>
    <x v="4"/>
    <n v="17469.25"/>
    <m/>
    <m/>
    <s v="ukončené"/>
    <m/>
    <m/>
    <m/>
    <m/>
    <m/>
  </r>
  <r>
    <m/>
    <m/>
    <m/>
    <m/>
    <x v="63"/>
    <m/>
    <x v="63"/>
    <m/>
    <m/>
    <m/>
    <m/>
    <m/>
    <s v="ŽSR"/>
    <x v="0"/>
    <x v="1"/>
    <m/>
    <x v="2"/>
    <x v="3"/>
    <n v="444325.52"/>
    <m/>
    <m/>
    <s v="ukončené"/>
    <m/>
    <m/>
    <m/>
    <m/>
    <m/>
  </r>
  <r>
    <m/>
    <m/>
    <m/>
    <m/>
    <x v="63"/>
    <m/>
    <x v="63"/>
    <m/>
    <m/>
    <m/>
    <m/>
    <m/>
    <s v="ŽSR"/>
    <x v="0"/>
    <x v="1"/>
    <m/>
    <x v="2"/>
    <x v="4"/>
    <n v="78410.39"/>
    <m/>
    <m/>
    <s v="ukončené"/>
    <m/>
    <m/>
    <m/>
    <m/>
    <m/>
  </r>
  <r>
    <m/>
    <m/>
    <m/>
    <m/>
    <x v="136"/>
    <m/>
    <x v="136"/>
    <m/>
    <m/>
    <m/>
    <m/>
    <m/>
    <s v="ŽSR"/>
    <x v="0"/>
    <x v="1"/>
    <m/>
    <x v="2"/>
    <x v="3"/>
    <n v="2157526.7599999998"/>
    <m/>
    <m/>
    <s v="ukončené"/>
    <m/>
    <m/>
    <m/>
    <m/>
    <m/>
  </r>
  <r>
    <m/>
    <m/>
    <m/>
    <m/>
    <x v="136"/>
    <m/>
    <x v="136"/>
    <m/>
    <m/>
    <m/>
    <m/>
    <m/>
    <s v="ŽSR"/>
    <x v="0"/>
    <x v="1"/>
    <m/>
    <x v="2"/>
    <x v="4"/>
    <n v="380740.01"/>
    <m/>
    <m/>
    <s v="ukončené"/>
    <m/>
    <m/>
    <m/>
    <m/>
    <m/>
  </r>
  <r>
    <m/>
    <m/>
    <m/>
    <m/>
    <x v="18"/>
    <s v="DZAO__; TZAO_E"/>
    <x v="18"/>
    <m/>
    <m/>
    <m/>
    <m/>
    <m/>
    <s v="ŽSR"/>
    <x v="2"/>
    <x v="1"/>
    <m/>
    <x v="2"/>
    <x v="3"/>
    <n v="184592.88"/>
    <m/>
    <m/>
    <s v="vo výstavbe"/>
    <m/>
    <m/>
    <m/>
    <m/>
    <m/>
  </r>
  <r>
    <m/>
    <m/>
    <m/>
    <m/>
    <x v="18"/>
    <s v="DZAO__; TZAO_E"/>
    <x v="18"/>
    <m/>
    <m/>
    <m/>
    <m/>
    <m/>
    <s v="ŽSR"/>
    <x v="2"/>
    <x v="1"/>
    <m/>
    <x v="2"/>
    <x v="4"/>
    <n v="32575.21"/>
    <m/>
    <m/>
    <s v="vo výstavbe"/>
    <m/>
    <m/>
    <m/>
    <m/>
    <m/>
  </r>
  <r>
    <m/>
    <m/>
    <m/>
    <m/>
    <x v="28"/>
    <m/>
    <x v="28"/>
    <m/>
    <m/>
    <m/>
    <m/>
    <m/>
    <s v="ŽSR"/>
    <x v="2"/>
    <x v="1"/>
    <m/>
    <x v="1"/>
    <x v="3"/>
    <n v="101405"/>
    <m/>
    <m/>
    <s v="Zámer EIA (posudzovanie) prebieha/ukončené"/>
    <m/>
    <m/>
    <m/>
    <m/>
    <m/>
  </r>
  <r>
    <m/>
    <m/>
    <m/>
    <m/>
    <x v="28"/>
    <m/>
    <x v="28"/>
    <m/>
    <m/>
    <m/>
    <m/>
    <m/>
    <s v="ŽSR"/>
    <x v="2"/>
    <x v="1"/>
    <m/>
    <x v="1"/>
    <x v="4"/>
    <n v="17895"/>
    <m/>
    <m/>
    <s v="Zámer EIA (posudzovanie) prebieha/ukončené"/>
    <m/>
    <m/>
    <m/>
    <m/>
    <m/>
  </r>
  <r>
    <m/>
    <m/>
    <m/>
    <m/>
    <x v="117"/>
    <m/>
    <x v="117"/>
    <m/>
    <m/>
    <m/>
    <m/>
    <m/>
    <s v="ŽSR"/>
    <x v="0"/>
    <x v="1"/>
    <m/>
    <x v="2"/>
    <x v="3"/>
    <n v="86001.36"/>
    <m/>
    <m/>
    <s v="ukončené"/>
    <m/>
    <m/>
    <m/>
    <m/>
    <m/>
  </r>
  <r>
    <m/>
    <m/>
    <m/>
    <m/>
    <x v="117"/>
    <m/>
    <x v="117"/>
    <m/>
    <m/>
    <m/>
    <m/>
    <m/>
    <s v="ŽSR"/>
    <x v="0"/>
    <x v="1"/>
    <m/>
    <x v="2"/>
    <x v="4"/>
    <n v="15176.71"/>
    <m/>
    <m/>
    <s v="ukončené"/>
    <m/>
    <m/>
    <m/>
    <m/>
    <m/>
  </r>
  <r>
    <m/>
    <m/>
    <m/>
    <m/>
    <x v="34"/>
    <s v="E191c1; E191d1"/>
    <x v="34"/>
    <m/>
    <m/>
    <m/>
    <m/>
    <m/>
    <s v="ŽSR"/>
    <x v="0"/>
    <x v="1"/>
    <m/>
    <x v="2"/>
    <x v="22"/>
    <n v="229827"/>
    <m/>
    <m/>
    <s v="vo výstavbe"/>
    <s v="doč. VZ"/>
    <m/>
    <m/>
    <m/>
    <m/>
  </r>
  <r>
    <m/>
    <m/>
    <m/>
    <m/>
    <x v="4"/>
    <m/>
    <x v="4"/>
    <m/>
    <m/>
    <m/>
    <m/>
    <m/>
    <s v="ŽSR"/>
    <x v="0"/>
    <x v="1"/>
    <m/>
    <x v="4"/>
    <x v="7"/>
    <n v="97317.35"/>
    <m/>
    <m/>
    <s v="ukončené"/>
    <s v="SD"/>
    <m/>
    <m/>
    <m/>
    <m/>
  </r>
  <r>
    <m/>
    <m/>
    <m/>
    <m/>
    <x v="585"/>
    <m/>
    <x v="585"/>
    <m/>
    <m/>
    <m/>
    <m/>
    <m/>
    <s v="ŽSR"/>
    <x v="2"/>
    <x v="1"/>
    <m/>
    <x v="5"/>
    <x v="5"/>
    <n v="200000"/>
    <m/>
    <m/>
    <s v="nezačatá IA"/>
    <m/>
    <m/>
    <n v="1"/>
    <m/>
    <m/>
  </r>
  <r>
    <m/>
    <m/>
    <m/>
    <m/>
    <x v="585"/>
    <m/>
    <x v="585"/>
    <m/>
    <m/>
    <m/>
    <m/>
    <m/>
    <s v="ŽSR"/>
    <x v="2"/>
    <x v="1"/>
    <m/>
    <x v="6"/>
    <x v="5"/>
    <n v="200000"/>
    <m/>
    <m/>
    <s v="nezačatá IA"/>
    <m/>
    <m/>
    <n v="1"/>
    <m/>
    <m/>
  </r>
  <r>
    <m/>
    <m/>
    <m/>
    <m/>
    <x v="585"/>
    <m/>
    <x v="585"/>
    <m/>
    <m/>
    <m/>
    <m/>
    <m/>
    <s v="ŽSR"/>
    <x v="2"/>
    <x v="1"/>
    <m/>
    <x v="7"/>
    <x v="5"/>
    <n v="200000"/>
    <m/>
    <m/>
    <s v="nezačatá IA"/>
    <m/>
    <m/>
    <n v="1"/>
    <m/>
    <m/>
  </r>
  <r>
    <m/>
    <m/>
    <m/>
    <m/>
    <x v="349"/>
    <n v="0"/>
    <x v="349"/>
    <m/>
    <m/>
    <m/>
    <m/>
    <m/>
    <s v="ŽSR"/>
    <x v="0"/>
    <x v="1"/>
    <m/>
    <x v="7"/>
    <x v="0"/>
    <n v="4000000"/>
    <m/>
    <m/>
    <s v="nezačatá IA"/>
    <m/>
    <m/>
    <m/>
    <m/>
    <m/>
  </r>
  <r>
    <m/>
    <m/>
    <m/>
    <m/>
    <x v="174"/>
    <m/>
    <x v="174"/>
    <m/>
    <m/>
    <m/>
    <m/>
    <m/>
    <s v="ŽSR"/>
    <x v="0"/>
    <x v="1"/>
    <m/>
    <x v="5"/>
    <x v="25"/>
    <n v="5385995.8200000003"/>
    <m/>
    <m/>
    <s v="Príprava podkladov VO na zhotoviteľa stavby"/>
    <m/>
    <m/>
    <m/>
    <m/>
    <m/>
  </r>
  <r>
    <m/>
    <m/>
    <m/>
    <m/>
    <x v="59"/>
    <m/>
    <x v="59"/>
    <m/>
    <m/>
    <m/>
    <m/>
    <m/>
    <s v="ŽSR"/>
    <x v="0"/>
    <x v="1"/>
    <m/>
    <x v="5"/>
    <x v="25"/>
    <n v="6449212.0600000005"/>
    <m/>
    <m/>
    <s v="PD pre SP v rozsahu pre realizáciu stavby (DSPRS)"/>
    <m/>
    <m/>
    <m/>
    <m/>
    <m/>
  </r>
  <r>
    <m/>
    <m/>
    <m/>
    <m/>
    <x v="298"/>
    <s v="D110a_, D110b_, D110c_; T110aE, T110bE, T110cE; T110aM, T110bM, T110cM"/>
    <x v="298"/>
    <m/>
    <m/>
    <m/>
    <m/>
    <m/>
    <s v="ŽSR"/>
    <x v="2"/>
    <x v="1"/>
    <m/>
    <x v="4"/>
    <x v="7"/>
    <n v="892751.19"/>
    <m/>
    <m/>
    <s v="vo výstavbe"/>
    <m/>
    <m/>
    <m/>
    <s v="Stavba B (ERTMS)"/>
    <m/>
  </r>
  <r>
    <m/>
    <m/>
    <m/>
    <m/>
    <x v="18"/>
    <s v="DZAO__; TZAO_E"/>
    <x v="18"/>
    <m/>
    <m/>
    <m/>
    <m/>
    <m/>
    <s v="ŽSR"/>
    <x v="0"/>
    <x v="1"/>
    <m/>
    <x v="4"/>
    <x v="16"/>
    <n v="2000000"/>
    <m/>
    <m/>
    <s v="vo výstavbe"/>
    <m/>
    <m/>
    <m/>
    <s v="poníženie z KT 2025"/>
    <s v="ŠR (NN) PSK"/>
  </r>
  <r>
    <m/>
    <m/>
    <m/>
    <m/>
    <x v="18"/>
    <s v="DZAO__; TZAO_E"/>
    <x v="18"/>
    <m/>
    <m/>
    <m/>
    <m/>
    <m/>
    <s v="ŽSR"/>
    <x v="0"/>
    <x v="1"/>
    <m/>
    <x v="4"/>
    <x v="16"/>
    <n v="500000"/>
    <m/>
    <m/>
    <s v="vo výstavbe"/>
    <m/>
    <m/>
    <m/>
    <s v="poníženie z KT 2025"/>
    <s v="ŠR (NN) CEF"/>
  </r>
  <r>
    <m/>
    <m/>
    <m/>
    <m/>
    <x v="306"/>
    <m/>
    <x v="306"/>
    <m/>
    <m/>
    <m/>
    <m/>
    <m/>
    <s v="ŽSR"/>
    <x v="0"/>
    <x v="1"/>
    <m/>
    <x v="4"/>
    <x v="16"/>
    <n v="600000"/>
    <m/>
    <m/>
    <s v="vo výstavbe"/>
    <m/>
    <m/>
    <m/>
    <s v="poníženie z KT 2025"/>
    <s v="ŠR"/>
  </r>
  <r>
    <m/>
    <m/>
    <m/>
    <m/>
    <x v="8"/>
    <s v="D180h_ (Margecany - Kysak); T180hE; T180hM; T180g2M (Krompachy - Margecany)"/>
    <x v="8"/>
    <m/>
    <m/>
    <m/>
    <m/>
    <m/>
    <s v="ŽSR"/>
    <x v="2"/>
    <x v="1"/>
    <m/>
    <x v="4"/>
    <x v="16"/>
    <n v="400000"/>
    <m/>
    <m/>
    <s v="Dokumentácia stavebného zámeru (DSZ)"/>
    <m/>
    <m/>
    <m/>
    <s v="poníženie z KT 2025"/>
    <s v="ŠR"/>
  </r>
  <r>
    <m/>
    <m/>
    <m/>
    <m/>
    <x v="330"/>
    <m/>
    <x v="330"/>
    <m/>
    <m/>
    <m/>
    <m/>
    <m/>
    <s v="ŽSR"/>
    <x v="0"/>
    <x v="1"/>
    <m/>
    <x v="4"/>
    <x v="16"/>
    <n v="1200000"/>
    <m/>
    <m/>
    <s v="PD pre SP v rozsahu pre realizáciu stavby (DSPRS)"/>
    <m/>
    <m/>
    <m/>
    <s v="poníženie z KT 2025"/>
    <s v="ŠR"/>
  </r>
  <r>
    <m/>
    <m/>
    <m/>
    <m/>
    <x v="7"/>
    <s v="D180f1; B180f_; T180fE; T180fM"/>
    <x v="7"/>
    <m/>
    <m/>
    <m/>
    <m/>
    <m/>
    <s v="ŽSR"/>
    <x v="1"/>
    <x v="1"/>
    <m/>
    <x v="4"/>
    <x v="16"/>
    <n v="250000"/>
    <m/>
    <m/>
    <s v="IČ, výber zhotoviteľa stavby"/>
    <m/>
    <m/>
    <m/>
    <s v="poníženie z KT 2025"/>
    <s v="ŠR"/>
  </r>
  <r>
    <m/>
    <m/>
    <m/>
    <m/>
    <x v="44"/>
    <s v="D150cH"/>
    <x v="44"/>
    <m/>
    <m/>
    <m/>
    <m/>
    <m/>
    <s v="ŽSR"/>
    <x v="0"/>
    <x v="1"/>
    <m/>
    <x v="4"/>
    <x v="16"/>
    <n v="1500000"/>
    <m/>
    <m/>
    <s v="v realizácii"/>
    <m/>
    <m/>
    <m/>
    <s v="poníženie z KT 2025"/>
    <s v="ŠR (NN) RRF"/>
  </r>
  <r>
    <m/>
    <m/>
    <m/>
    <m/>
    <x v="18"/>
    <s v="DZAO__; TZAO_E"/>
    <x v="18"/>
    <m/>
    <m/>
    <m/>
    <m/>
    <m/>
    <s v="ŽSR"/>
    <x v="1"/>
    <x v="1"/>
    <m/>
    <x v="4"/>
    <x v="16"/>
    <n v="200000"/>
    <m/>
    <m/>
    <s v="vo výstavbe"/>
    <m/>
    <m/>
    <m/>
    <s v="poníženie z KT 2025"/>
    <s v="ŠR (NN) PSK"/>
  </r>
  <r>
    <m/>
    <m/>
    <m/>
    <m/>
    <x v="586"/>
    <m/>
    <x v="586"/>
    <m/>
    <m/>
    <m/>
    <m/>
    <m/>
    <s v="ŽSR"/>
    <x v="7"/>
    <x v="1"/>
    <m/>
    <x v="2"/>
    <x v="28"/>
    <n v="26050"/>
    <m/>
    <m/>
    <s v="odstúpenie od zmluvy"/>
    <m/>
    <m/>
    <m/>
    <m/>
    <m/>
  </r>
  <r>
    <m/>
    <m/>
    <m/>
    <m/>
    <x v="34"/>
    <s v="E191c1; E191d1"/>
    <x v="34"/>
    <m/>
    <m/>
    <m/>
    <m/>
    <m/>
    <s v="ŽSR"/>
    <x v="0"/>
    <x v="1"/>
    <m/>
    <x v="5"/>
    <x v="21"/>
    <n v="4534269.32"/>
    <m/>
    <m/>
    <s v="vo výstavbe"/>
    <m/>
    <m/>
    <m/>
    <m/>
    <m/>
  </r>
  <r>
    <m/>
    <m/>
    <m/>
    <m/>
    <x v="142"/>
    <s v="Uzol BA (Východ)"/>
    <x v="142"/>
    <m/>
    <m/>
    <m/>
    <m/>
    <m/>
    <s v="ŽSR"/>
    <x v="0"/>
    <x v="1"/>
    <m/>
    <x v="5"/>
    <x v="21"/>
    <n v="164430"/>
    <m/>
    <m/>
    <s v="v realizácii"/>
    <m/>
    <m/>
    <m/>
    <m/>
    <m/>
  </r>
  <r>
    <m/>
    <m/>
    <m/>
    <m/>
    <x v="587"/>
    <m/>
    <x v="587"/>
    <m/>
    <m/>
    <m/>
    <m/>
    <m/>
    <m/>
    <x v="6"/>
    <x v="1"/>
    <m/>
    <x v="12"/>
    <x v="29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34">
  <r>
    <s v="A01344S:Výstavba"/>
    <s v="MD SR"/>
    <n v="0"/>
    <s v="Doprava - železničná infraštruktúra"/>
    <s v="A01344S"/>
    <s v="-"/>
    <x v="0"/>
    <s v="119C"/>
    <s v="-"/>
    <s v="-"/>
    <n v="0"/>
    <s v="Budovy"/>
    <s v="ŽSR"/>
    <s v="Výstavba"/>
    <s v="áno"/>
    <n v="0"/>
    <x v="0"/>
    <x v="0"/>
    <n v="1143174.49"/>
    <s v="-"/>
    <x v="0"/>
    <s v="Vydané stavebné povolenie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1"/>
    <x v="1"/>
    <n v="45778.67"/>
    <s v="-"/>
    <x v="1"/>
    <s v="V prevázdke/ukončené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1"/>
    <x v="2"/>
    <n v="8.43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x v="1"/>
    <n v="1566084.49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x v="3"/>
    <n v="1304168.7099999487"/>
    <s v="OPII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x v="4"/>
    <n v="230147.43999999762"/>
    <s v="OPII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x v="2"/>
    <n v="10344328.51"/>
    <s v="-"/>
    <x v="1"/>
    <s v="V prevázdke/ukončené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1"/>
    <x v="1"/>
    <n v="155795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s v="-"/>
    <x v="1"/>
    <x v="2"/>
    <n v="88730.839999999851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x v="1"/>
    <n v="56962.5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x v="1"/>
    <n v="18297290.440000001"/>
    <s v="-"/>
    <x v="1"/>
    <s v="V prevázdke/ukončené"/>
  </r>
  <r>
    <s v="A04001:Výstavba"/>
    <s v="MD SR"/>
    <s v="-"/>
    <s v="Doprava - železničná infraštruktúra"/>
    <s v="A04001"/>
    <s v="D120g (časť)"/>
    <x v="1"/>
    <s v="-"/>
    <s v="-"/>
    <s v="-"/>
    <s v="-"/>
    <s v="Veľké projekty"/>
    <s v="ŽSR"/>
    <s v="Výstavba"/>
    <s v="áno"/>
    <s v="-"/>
    <x v="2"/>
    <x v="1"/>
    <n v="16537.5"/>
    <s v="-"/>
    <x v="1"/>
    <s v="V prevázdke/ukončené"/>
  </r>
  <r>
    <s v="A04001:MPV"/>
    <s v="MD SR"/>
    <s v="-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2"/>
    <x v="1"/>
    <n v="17811.39"/>
    <s v="-"/>
    <x v="1"/>
    <s v="V prevázdke/ukončené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3"/>
    <x v="5"/>
    <n v="13501777.43"/>
    <s v="-"/>
    <x v="1"/>
    <s v="V prevázdke/ukončené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3"/>
    <x v="5"/>
    <n v="18742166.810000002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x v="1"/>
    <n v="153996615.40999997"/>
    <s v="-"/>
    <x v="1"/>
    <s v="V prevázdke/ukončené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3"/>
    <x v="2"/>
    <n v="870939.14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x v="2"/>
    <n v="6224546.7600000007"/>
    <s v="-"/>
    <x v="1"/>
    <s v="V prevázdke/ukončené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3"/>
    <x v="6"/>
    <n v="21116.19"/>
    <s v="-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x v="3"/>
    <n v="196166168.55000004"/>
    <s v="OPII"/>
    <x v="1"/>
    <s v="V prevázdke/ukončené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x v="4"/>
    <n v="34617559.080000013"/>
    <s v="OPII"/>
    <x v="1"/>
    <s v="V prevázdke/ukončené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3"/>
    <x v="6"/>
    <n v="24437.16"/>
    <s v="-"/>
    <x v="1"/>
    <s v="V prevázdke/ukončené"/>
  </r>
  <r>
    <m/>
    <m/>
    <m/>
    <m/>
    <s v="A04001"/>
    <s v="D120g (časť)"/>
    <x v="1"/>
    <m/>
    <m/>
    <m/>
    <m/>
    <m/>
    <s v="ŽSR"/>
    <s v="Výstavba"/>
    <m/>
    <m/>
    <x v="2"/>
    <x v="1"/>
    <n v="10324676.67"/>
    <m/>
    <x v="1"/>
    <s v="V prevázdke/ukončené"/>
  </r>
  <r>
    <s v="A04004:MPV"/>
    <s v="MD SR"/>
    <n v="0"/>
    <s v="Doprava - železničná infraštruktúra"/>
    <s v="A04004"/>
    <n v="0"/>
    <x v="2"/>
    <s v="-"/>
    <s v="-"/>
    <s v="-"/>
    <s v="-"/>
    <s v="Veľké projekty"/>
    <s v="ŽSR"/>
    <s v="MPV"/>
    <s v="-"/>
    <s v="-"/>
    <x v="1"/>
    <x v="2"/>
    <n v="5205.8999999999996"/>
    <s v="-"/>
    <x v="2"/>
    <s v="V prevázdke/ukončené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x v="3"/>
    <n v="11651975.560000001"/>
    <s v="-"/>
    <x v="1"/>
    <s v="Dokumentácia pre stavebné povolenie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x v="4"/>
    <n v="2664682.4299999997"/>
    <s v="-"/>
    <x v="1"/>
    <s v="Dokumentácia pre stavebné povolenie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x v="6"/>
    <n v="575759.74"/>
    <s v="-"/>
    <x v="1"/>
    <s v="Dokumentácia pre stavebné povolenie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x v="2"/>
    <n v="120000"/>
    <s v="-"/>
    <x v="1"/>
    <s v="Dokumentácia pre stavebné povolenie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x v="7"/>
    <n v="8469593.3499999996"/>
    <s v="-"/>
    <x v="1"/>
    <s v="V prevázdke/ukončené"/>
  </r>
  <r>
    <s v="A06048.1: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MPV"/>
    <s v="áno"/>
    <n v="12.868"/>
    <x v="1"/>
    <x v="7"/>
    <n v="7950.33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x v="8"/>
    <n v="3371152.76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x v="9"/>
    <n v="7347219.3700000001"/>
    <s v="potreba dočas. Krytia EU zdroja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x v="9"/>
    <n v="6259214.4500000002"/>
    <s v="-"/>
    <x v="1"/>
    <s v="V prevázdke/ukončené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1"/>
    <x v="2"/>
    <n v="68265.59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x v="2"/>
    <n v="1683905.57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1"/>
    <x v="7"/>
    <n v="253859.31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-"/>
    <n v="12.868"/>
    <x v="1"/>
    <x v="2"/>
    <n v="505025.75999999978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-"/>
    <n v="12.868"/>
    <x v="1"/>
    <x v="2"/>
    <n v="12818389.68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x v="8"/>
    <n v="872666.4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x v="10"/>
    <n v="3438926.53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x v="7"/>
    <n v="14122712.08"/>
    <s v="-"/>
    <x v="1"/>
    <s v="V prevázdke/ukončené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2"/>
    <x v="7"/>
    <n v="207024.37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x v="9"/>
    <n v="41425177.689999998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x v="8"/>
    <n v="12685068.119999999"/>
    <s v="-"/>
    <x v="1"/>
    <s v="V prevázdke/ukončené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x v="8"/>
    <n v="21977"/>
    <s v="-"/>
    <x v="1"/>
    <s v="V prevázdke/ukončené"/>
  </r>
  <r>
    <s v="A06048.1: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MPV"/>
    <s v="áno"/>
    <n v="12.868"/>
    <x v="3"/>
    <x v="7"/>
    <n v="3172595.28"/>
    <s v="-"/>
    <x v="1"/>
    <s v="V prevázdke/ukončené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x v="9"/>
    <n v="86605"/>
    <s v="-"/>
    <x v="1"/>
    <s v="V prevázdke/ukončené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x v="7"/>
    <n v="979971.43"/>
    <s v="-"/>
    <x v="1"/>
    <s v="V prevázdke/ukončené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x v="2"/>
    <n v="27899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x v="2"/>
    <n v="19220.38"/>
    <s v="-"/>
    <x v="1"/>
    <s v="V prevázdke/ukončené"/>
  </r>
  <r>
    <s v="A06048.1: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MPV"/>
    <s v="áno"/>
    <n v="12.868"/>
    <x v="3"/>
    <x v="2"/>
    <n v="1402.4"/>
    <s v="-"/>
    <x v="1"/>
    <s v="V prevázdke/ukončené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x v="7"/>
    <n v="8105599"/>
    <s v="-"/>
    <x v="1"/>
    <s v="V prevázdke/ukončené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1"/>
    <x v="5"/>
    <n v="7880.27"/>
    <s v="-"/>
    <x v="1"/>
    <s v="Dokumentácia pre stavebné povolenie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1"/>
    <x v="5"/>
    <n v="743.33"/>
    <s v="-"/>
    <x v="1"/>
    <s v="Dokumentácia pre stavebné povolenie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1"/>
    <x v="2"/>
    <n v="541.30999999999995"/>
    <s v="-"/>
    <x v="1"/>
    <s v="Dokumentácia pre stavebné povolenie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2"/>
    <x v="5"/>
    <n v="3033631.48"/>
    <s v="-"/>
    <x v="1"/>
    <s v="Dokumentácia pre stavebné povolenie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4"/>
    <x v="5"/>
    <n v="150000"/>
    <s v="-"/>
    <x v="1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5"/>
    <x v="11"/>
    <n v="4250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5"/>
    <x v="8"/>
    <n v="1500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5"/>
    <x v="12"/>
    <n v="4250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6"/>
    <x v="13"/>
    <n v="15300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6"/>
    <x v="14"/>
    <n v="2700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6"/>
    <x v="15"/>
    <n v="5500000"/>
    <s v="-"/>
    <x v="0"/>
    <s v="Dokumentácia pre stavebné povolenie"/>
  </r>
  <r>
    <s v="A06048.5: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-"/>
    <s v="-"/>
    <x v="6"/>
    <x v="5"/>
    <n v="600000"/>
    <s v="-"/>
    <x v="0"/>
    <s v="Dokumentácia pre stavebné povolenie"/>
  </r>
  <r>
    <m/>
    <m/>
    <m/>
    <m/>
    <s v="A06048.5"/>
    <s v="D180c_; T180cE; T180cM"/>
    <x v="5"/>
    <m/>
    <m/>
    <m/>
    <n v="0"/>
    <s v="Veľké projekty"/>
    <s v="ŽSR"/>
    <s v="Príprava bez MPV"/>
    <m/>
    <m/>
    <x v="5"/>
    <x v="5"/>
    <n v="600000"/>
    <m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7"/>
    <x v="13"/>
    <n v="16575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7"/>
    <x v="14"/>
    <n v="2925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7"/>
    <x v="15"/>
    <n v="550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0"/>
    <x v="13"/>
    <n v="18275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0"/>
    <x v="14"/>
    <n v="3225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0"/>
    <x v="15"/>
    <n v="6000000"/>
    <s v="-"/>
    <x v="0"/>
    <s v="Dokumentácia pre stavebné povolenie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8"/>
    <x v="15"/>
    <n v="4000000"/>
    <s v="-"/>
    <x v="0"/>
    <s v="Dokumentácia pre stavebné povolenie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3"/>
    <x v="5"/>
    <n v="13303770.050000001"/>
    <s v="-"/>
    <x v="1"/>
    <s v="Dokumentácia pre stavebné povolenie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3"/>
    <x v="5"/>
    <n v="2754262.2399999998"/>
    <s v="-"/>
    <x v="1"/>
    <s v="Dokumentácia pre stavebné povolenie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3"/>
    <x v="2"/>
    <n v="84014.11"/>
    <s v="-"/>
    <x v="1"/>
    <s v="Dokumentácia pre stavebné povolenie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1"/>
    <x v="5"/>
    <n v="9562197.8599999994"/>
    <s v="OPSK"/>
    <x v="1"/>
    <s v="Výstavba/realizácia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1"/>
    <x v="2"/>
    <n v="12157.910000000002"/>
    <s v="-"/>
    <x v="1"/>
    <s v="Výstavba/realizácia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1"/>
    <x v="5"/>
    <n v="4286360.28"/>
    <s v="OPSK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1"/>
    <x v="2"/>
    <n v="173877.86000000002"/>
    <s v="-"/>
    <x v="1"/>
    <s v="Výstavba/realizácia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4"/>
    <x v="15"/>
    <n v="300000"/>
    <s v="-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4"/>
    <x v="13"/>
    <n v="48042686.119999997"/>
    <s v="OPSK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nie"/>
    <n v="14.852"/>
    <x v="4"/>
    <x v="16"/>
    <n v="200000"/>
    <s v="OPSK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4"/>
    <x v="14"/>
    <n v="8478121.0800000001"/>
    <s v="OPSK"/>
    <x v="1"/>
    <s v="Výstavba/realizácia"/>
  </r>
  <r>
    <s v="A06099.1:Príprava bez MPV"/>
    <s v="MD SR"/>
    <s v="-"/>
    <s v="Doprava - železničná infraštruktúra"/>
    <s v="A06099.1"/>
    <s v="-"/>
    <x v="6"/>
    <s v="-"/>
    <s v="-"/>
    <s v="-"/>
    <s v="-"/>
    <s v="Veľké projekty"/>
    <s v="ŽSR"/>
    <s v="Príprava bez MPV"/>
    <s v="-"/>
    <s v="-"/>
    <x v="4"/>
    <x v="15"/>
    <n v="82457.900000000009"/>
    <s v="-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5"/>
    <x v="13"/>
    <n v="142816023.33000001"/>
    <s v="OPSK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5"/>
    <x v="15"/>
    <n v="4500000"/>
    <s v="OPSK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5"/>
    <x v="14"/>
    <n v="25202827.649999999"/>
    <s v="OPSK"/>
    <x v="1"/>
    <s v="Výstavba/realizácia"/>
  </r>
  <r>
    <s v="A06099.1:Príprava bez MPV"/>
    <s v="MD SR"/>
    <s v="-"/>
    <s v="Doprava - železničná infraštruktúra"/>
    <s v="A06099.1"/>
    <s v="-"/>
    <x v="6"/>
    <s v="-"/>
    <s v="-"/>
    <s v="-"/>
    <s v="-"/>
    <s v="Veľké projekty"/>
    <s v="ŽSR"/>
    <s v="Príprava bez MPV"/>
    <s v="-"/>
    <s v="-"/>
    <x v="5"/>
    <x v="15"/>
    <n v="696713.64"/>
    <s v="-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6"/>
    <x v="13"/>
    <n v="100833463.23999999"/>
    <s v="OPSK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6"/>
    <x v="15"/>
    <n v="4500000"/>
    <s v="OPSK"/>
    <x v="1"/>
    <s v="Výstavba/realizácia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6"/>
    <x v="14"/>
    <n v="17794140.57"/>
    <s v="OPSK"/>
    <x v="1"/>
    <s v="Výstavba/realizácia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3"/>
    <x v="5"/>
    <n v="5478838.0300000003"/>
    <s v="-"/>
    <x v="1"/>
    <s v="Výstavba/realizácia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x v="5"/>
    <n v="7025293.9800000004"/>
    <s v="-"/>
    <x v="1"/>
    <s v="Výstavba/realizácia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x v="2"/>
    <n v="687848.66999999993"/>
    <s v="-"/>
    <x v="1"/>
    <s v="Výstavba/realizácia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3"/>
    <x v="2"/>
    <n v="5225.25"/>
    <s v="-"/>
    <x v="1"/>
    <s v="Výstavba/realizácia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x v="3"/>
    <n v="4228504.8899999997"/>
    <s v="OPII"/>
    <x v="1"/>
    <s v="Výstavba/realizácia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x v="4"/>
    <n v="1460043.99"/>
    <s v="OPII"/>
    <x v="1"/>
    <s v="Výstavba/realizácia"/>
  </r>
  <r>
    <s v="A06099.2:Príprava bez MPV"/>
    <s v="MD SR"/>
    <s v="-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Príprava bez MPV"/>
    <s v="áno"/>
    <n v="18.390999999999998"/>
    <x v="2"/>
    <x v="5"/>
    <n v="4396031.1900000004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x v="11"/>
    <n v="1275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0"/>
    <x v="13"/>
    <n v="12750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7"/>
    <x v="15"/>
    <n v="4000000"/>
    <s v="-"/>
    <x v="1"/>
    <s v="Verejné obstarávanie na zhotoviteľa"/>
  </r>
  <r>
    <s v="A06099.2:MPV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MPV"/>
    <s v="nie"/>
    <s v="-"/>
    <x v="4"/>
    <x v="5"/>
    <n v="50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7"/>
    <x v="13"/>
    <n v="11900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7"/>
    <x v="14"/>
    <n v="21000000"/>
    <s v="-"/>
    <x v="1"/>
    <s v="Verejné obstarávanie na zhotoviteľa"/>
  </r>
  <r>
    <s v="A06099.2:Príprava bez MPV"/>
    <s v="MD SR"/>
    <s v="-"/>
    <s v="Doprava - železničná infraštruktúra"/>
    <s v="A06099.2"/>
    <s v="D180f1; B180f_; T180fE; T180fM"/>
    <x v="7"/>
    <s v="180f"/>
    <s v="10 v 1b; 13 v 2a; 14 v 3a; 9 v 3b"/>
    <s v="-"/>
    <s v="-"/>
    <s v="Veľké projekty"/>
    <s v="ŽSR"/>
    <s v="Príprava bez MPV"/>
    <s v="-"/>
    <s v="-"/>
    <x v="4"/>
    <x v="5"/>
    <n v="4334153.7300000004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5"/>
    <x v="11"/>
    <n v="8500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5"/>
    <x v="8"/>
    <n v="1500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0"/>
    <x v="14"/>
    <n v="2250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8"/>
    <x v="13"/>
    <n v="94806055.709999993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8"/>
    <x v="14"/>
    <n v="16730480.42"/>
    <s v="-"/>
    <x v="1"/>
    <s v="Verejné obstarávanie na zhotoviteľa"/>
  </r>
  <r>
    <s v="A06099.2:Príprava bez MPV"/>
    <s v="MD SR"/>
    <s v="-"/>
    <s v="Doprava - železničná infraštruktúra"/>
    <s v="A06099.2"/>
    <s v="D180f1; B180f_; T180fE; T180fM"/>
    <x v="7"/>
    <s v="180f"/>
    <s v="10 v 1b; 13 v 2a; 14 v 3a; 9 v 3b"/>
    <s v="-"/>
    <s v="-"/>
    <s v="Veľké projekty"/>
    <s v="ŽSR"/>
    <s v="Príprava bez MPV"/>
    <s v="-"/>
    <s v="-"/>
    <x v="5"/>
    <x v="15"/>
    <n v="618787.71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x v="12"/>
    <n v="86275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x v="8"/>
    <n v="1545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x v="7"/>
    <n v="400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x v="13"/>
    <n v="22950000"/>
    <s v="-"/>
    <x v="1"/>
    <s v="Verejné obstarávanie na zhotoviteľa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x v="14"/>
    <n v="4050000"/>
    <s v="-"/>
    <x v="1"/>
    <s v="Verejné obstarávanie na zhotoviteľa"/>
  </r>
  <r>
    <m/>
    <m/>
    <m/>
    <m/>
    <s v="A06099.2"/>
    <m/>
    <x v="7"/>
    <m/>
    <m/>
    <m/>
    <m/>
    <m/>
    <s v="ŽSR"/>
    <s v="MPV"/>
    <s v="áno"/>
    <m/>
    <x v="2"/>
    <x v="5"/>
    <n v="1086227.58"/>
    <m/>
    <x v="1"/>
    <s v="Verejné obstarávanie na zhotoviteľa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2"/>
    <x v="5"/>
    <n v="1267653.67"/>
    <s v="-"/>
    <x v="1"/>
    <s v="Dokumentácia stavebného zámeru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4"/>
    <x v="5"/>
    <n v="1211890"/>
    <s v="-"/>
    <x v="1"/>
    <s v="Dokumentácia stavebného zámeru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5"/>
    <x v="5"/>
    <n v="398815"/>
    <s v="-"/>
    <x v="1"/>
    <s v="Dokumentácia stavebného zámeru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x v="5"/>
    <n v="143928"/>
    <s v="-"/>
    <x v="1"/>
    <s v="Dokumentácia stavebného zámeru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x v="3"/>
    <n v="2168750.38"/>
    <s v="-"/>
    <x v="1"/>
    <s v="Dokumentácia stavebného zámeru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x v="4"/>
    <n v="774897.88"/>
    <s v="-"/>
    <x v="1"/>
    <s v="Dokumentácia stavebného zámeru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x v="2"/>
    <n v="35982"/>
    <s v="-"/>
    <x v="1"/>
    <s v="Dokumentácia stavebného zámeru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1"/>
    <x v="5"/>
    <n v="936783.39"/>
    <s v="-"/>
    <x v="1"/>
    <s v="Dokumentácia pre územné rozhodnutie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-"/>
    <s v="-"/>
    <x v="1"/>
    <x v="2"/>
    <n v="-122704.34"/>
    <s v="-"/>
    <x v="1"/>
    <s v="Dokumentácia pre územné rozhodnutie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3"/>
    <x v="2"/>
    <n v="402875.48"/>
    <s v="-"/>
    <x v="1"/>
    <s v="Dokumentácia pre územné rozhodnutie"/>
  </r>
  <r>
    <s v="A06101:Výstavba"/>
    <s v="MD SR"/>
    <n v="0"/>
    <s v="Doprava - železničná infraštruktúra"/>
    <s v="A06101"/>
    <s v="D180i1"/>
    <x v="9"/>
    <s v="180i"/>
    <s v="11 v 1b"/>
    <s v="-"/>
    <n v="0"/>
    <s v="Veľké projekty"/>
    <s v="ŽSR"/>
    <s v="Výstavba"/>
    <s v="nie"/>
    <n v="0"/>
    <x v="3"/>
    <x v="2"/>
    <n v="285575.63"/>
    <s v="-"/>
    <x v="1"/>
    <s v="Dokumentácia pre územné rozhodnutie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3"/>
    <x v="4"/>
    <n v="734800.31"/>
    <s v="-"/>
    <x v="1"/>
    <s v="Dokumentácia pre územné rozhodnutie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3"/>
    <x v="3"/>
    <n v="2204400.9300000002"/>
    <s v="-"/>
    <x v="1"/>
    <s v="Dokumentácia pre územné rozhodnutie"/>
  </r>
  <r>
    <s v="A07304:Príprava bez MPV"/>
    <s v="MD SR"/>
    <n v="0"/>
    <s v="Doprava - železničná infraštruktúra"/>
    <s v="A07304"/>
    <s v="časť 125a"/>
    <x v="10"/>
    <s v="125a"/>
    <s v="-"/>
    <s v="1b"/>
    <n v="0"/>
    <s v="Veľké projekty"/>
    <s v="ŽSR"/>
    <s v="Príprava bez MPV"/>
    <s v="áno"/>
    <n v="20.216000000000001"/>
    <x v="3"/>
    <x v="5"/>
    <n v="25905"/>
    <s v="-"/>
    <x v="1"/>
    <s v="Výstavba/realizácia"/>
  </r>
  <r>
    <s v="A07304:Výstavba"/>
    <s v="MD SR"/>
    <n v="0"/>
    <s v="Doprava - železničná infraštruktúra"/>
    <s v="A07304"/>
    <s v="časť 125a"/>
    <x v="10"/>
    <s v="125a"/>
    <s v="-"/>
    <s v="1b"/>
    <n v="0"/>
    <s v="Veľké projekty"/>
    <s v="ŽSR"/>
    <s v="Výstavba"/>
    <s v="áno"/>
    <n v="20.216000000000001"/>
    <x v="3"/>
    <x v="5"/>
    <n v="4487605.9800000004"/>
    <s v="-"/>
    <x v="1"/>
    <s v="Výstavba/realizácia"/>
  </r>
  <r>
    <s v="A07304:Príprava bez MPV"/>
    <s v="MD SR"/>
    <n v="0"/>
    <s v="Doprava - železničná infraštruktúra"/>
    <s v="A07304"/>
    <s v="časť 125a"/>
    <x v="10"/>
    <s v="125a"/>
    <s v="-"/>
    <s v="1b"/>
    <n v="0"/>
    <s v="Veľké projekty"/>
    <s v="ŽSR"/>
    <s v="Príprava bez MPV"/>
    <s v="áno"/>
    <n v="20.216000000000001"/>
    <x v="3"/>
    <x v="2"/>
    <n v="531375"/>
    <s v="-"/>
    <x v="1"/>
    <s v="Výstavba/realizácia"/>
  </r>
  <r>
    <s v="A07304:Výstavba"/>
    <s v="MD SR"/>
    <n v="0"/>
    <s v="Doprava - železničná infraštruktúra"/>
    <s v="A07304"/>
    <s v="časť 125a"/>
    <x v="10"/>
    <s v="125a"/>
    <s v="-"/>
    <s v="1b"/>
    <n v="0"/>
    <s v="Veľké projekty"/>
    <s v="ŽSR"/>
    <s v="Výstavba"/>
    <s v="áno"/>
    <n v="20.216000000000001"/>
    <x v="3"/>
    <x v="2"/>
    <n v="6589564.5899999999"/>
    <s v="-"/>
    <x v="1"/>
    <s v="Výstavba/realizácia"/>
  </r>
  <r>
    <s v="A09122:Príprava bez MPV"/>
    <s v="MD SR"/>
    <n v="0"/>
    <s v="Doprava - železničná infraštruktúra"/>
    <s v="A09122"/>
    <n v="0"/>
    <x v="11"/>
    <s v="-"/>
    <s v="-"/>
    <s v="-"/>
    <s v="n/a"/>
    <s v="Veľké projekty"/>
    <s v="ŽSR"/>
    <s v="Príprava bez MPV"/>
    <s v="-"/>
    <s v="-"/>
    <x v="1"/>
    <x v="2"/>
    <n v="15"/>
    <s v="-"/>
    <x v="2"/>
    <s v="Dokumentácia na stavebné povolenie a realizáciu stavby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1"/>
    <x v="1"/>
    <n v="215647.2"/>
    <s v="-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x v="3"/>
    <n v="140560.34"/>
    <s v="Sekcia B OPII/PSK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x v="4"/>
    <n v="24804.76"/>
    <s v="Sekcia B OPII/PSK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x v="9"/>
    <n v="4168478.15"/>
    <s v="Sekcia A CEF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x v="2"/>
    <n v="5105409.4000000004"/>
    <s v="Sekcia B OPII/PSK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x v="2"/>
    <n v="735613.78"/>
    <s v="Sekcia A CEF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x v="3"/>
    <n v="4521525.3499999996"/>
    <s v="-"/>
    <x v="1"/>
    <s v="Výstavba/realizáci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-"/>
    <s v="-"/>
    <x v="1"/>
    <x v="2"/>
    <n v="168538.8"/>
    <s v="-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x v="4"/>
    <n v="797916.24"/>
    <s v="-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x v="12"/>
    <n v="2890443.66"/>
    <s v="potreba dočas. Krytia EU zdroja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x v="11"/>
    <n v="15755143.18"/>
    <s v="-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x v="13"/>
    <n v="4139094.87"/>
    <s v="OPSK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x v="15"/>
    <n v="8811698.9299999997"/>
    <s v="OPSK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x v="8"/>
    <n v="3682403.73"/>
    <s v="-"/>
    <x v="1"/>
    <s v="Výstavba/realizáci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2"/>
    <x v="15"/>
    <n v="221130"/>
    <s v="OPSK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4"/>
    <x v="8"/>
    <n v="656331.4"/>
    <s v="-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4"/>
    <x v="13"/>
    <n v="10124210"/>
    <s v="OPSK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4"/>
    <x v="14"/>
    <n v="1786625.29"/>
    <s v="OPSK"/>
    <x v="1"/>
    <s v="Výstavba/realizácia"/>
  </r>
  <r>
    <m/>
    <m/>
    <m/>
    <m/>
    <s v="A10044"/>
    <s v="D127a_; T127aM"/>
    <x v="12"/>
    <m/>
    <m/>
    <m/>
    <m/>
    <m/>
    <s v="ŽSR"/>
    <s v="Výstavba"/>
    <m/>
    <m/>
    <x v="4"/>
    <x v="12"/>
    <n v="3719211.26"/>
    <m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4"/>
    <x v="12"/>
    <n v="551465.02000000048"/>
    <s v="CEF EÚ zo zálohy"/>
    <x v="1"/>
    <s v="Výstavba/realizáci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4"/>
    <x v="15"/>
    <n v="200000"/>
    <s v="OPSK"/>
    <x v="1"/>
    <s v="Výstavba/realizácia"/>
  </r>
  <r>
    <m/>
    <m/>
    <m/>
    <m/>
    <s v="A10044"/>
    <s v="D127a_; T127aM"/>
    <x v="12"/>
    <m/>
    <m/>
    <m/>
    <m/>
    <m/>
    <s v="ŽSR"/>
    <s v="Výstavba"/>
    <m/>
    <m/>
    <x v="4"/>
    <x v="7"/>
    <n v="8426346.9499999993"/>
    <m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4"/>
    <x v="7"/>
    <n v="8190334.4899999993"/>
    <s v="-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5"/>
    <x v="15"/>
    <n v="97799.2"/>
    <s v="OPSK"/>
    <x v="1"/>
    <s v="Výstavba/realizácia"/>
  </r>
  <r>
    <m/>
    <s v="MD SR"/>
    <s v="-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5"/>
    <x v="7"/>
    <n v="1155603.33"/>
    <s v="-"/>
    <x v="1"/>
    <s v="Výstavba/realizáci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x v="3"/>
    <n v="2283101.87"/>
    <s v="OPII"/>
    <x v="1"/>
    <s v="Výstavba/realizáci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x v="4"/>
    <n v="833324.00999999989"/>
    <s v="OPII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3"/>
    <x v="9"/>
    <n v="17997.05"/>
    <s v="Sekcia A CEF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3"/>
    <x v="8"/>
    <n v="3175.95"/>
    <s v="Sekcia A CEF"/>
    <x v="1"/>
    <s v="Výstavba/realizácia"/>
  </r>
  <r>
    <s v="A10044: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MPV"/>
    <s v="áno"/>
    <n v="4.9370000000000003"/>
    <x v="3"/>
    <x v="17"/>
    <n v="626959.46"/>
    <s v="-"/>
    <x v="1"/>
    <s v="Výstavba/realizáci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x v="5"/>
    <n v="4378962.8099999996"/>
    <s v="-"/>
    <x v="1"/>
    <s v="Výstavba/realizácia"/>
  </r>
  <r>
    <s v="A10044: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MPV"/>
    <s v="áno"/>
    <n v="4.9370000000000003"/>
    <x v="3"/>
    <x v="6"/>
    <n v="740637.02"/>
    <s v="-"/>
    <x v="1"/>
    <s v="Výstavba/realizáci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x v="2"/>
    <n v="1130892.3600000001"/>
    <s v="-"/>
    <x v="1"/>
    <s v="Výstavba/realizáci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3"/>
    <x v="0"/>
    <n v="246418.31"/>
    <s v="Sekcia B OPII/PSK"/>
    <x v="1"/>
    <s v="Výstavba/realizácia"/>
  </r>
  <r>
    <s v="A10044.1:Príprava bez MPV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Príprava bez MPV"/>
    <s v="nie"/>
    <e v="#N/A"/>
    <x v="2"/>
    <x v="5"/>
    <n v="17136"/>
    <s v="-"/>
    <x v="1"/>
    <s v="Posudzovanie vplyvov na ŽP"/>
  </r>
  <r>
    <s v="A10044.1:Príprava bez MPV"/>
    <s v="MD SR"/>
    <n v="0"/>
    <s v="Doprava - železničná infraštruktúra"/>
    <s v="A10044.1"/>
    <s v="D127b"/>
    <x v="13"/>
    <s v="-"/>
    <s v="-"/>
    <s v="-"/>
    <n v="0"/>
    <s v="Projekty podľa priorizácie"/>
    <s v="ŽSR"/>
    <s v="Príprava bez MPV"/>
    <s v="nie"/>
    <e v="#N/A"/>
    <x v="4"/>
    <x v="5"/>
    <n v="772494"/>
    <s v="-"/>
    <x v="1"/>
    <s v="Posudzovanie vplyvov na ŽP"/>
  </r>
  <r>
    <s v="A10044.1:MPV"/>
    <s v="MD SR"/>
    <n v="0"/>
    <s v="Doprava - železničná infraštruktúra"/>
    <s v="A10044.1"/>
    <s v="D127b"/>
    <x v="13"/>
    <s v="-"/>
    <s v="-"/>
    <s v="-"/>
    <n v="0"/>
    <s v="Projekty podľa priorizácie"/>
    <s v="ŽSR"/>
    <s v="MPV"/>
    <s v="nie"/>
    <e v="#N/A"/>
    <x v="5"/>
    <x v="5"/>
    <n v="50000"/>
    <s v="-"/>
    <x v="1"/>
    <s v="Posudzovanie vplyvov na ŽP"/>
  </r>
  <r>
    <s v="A10044.1:Výstavba"/>
    <s v="MD SR"/>
    <n v="0"/>
    <s v="Doprava - železničná infraštruktúra"/>
    <s v="A10044.1"/>
    <s v="D127b"/>
    <x v="13"/>
    <s v="-"/>
    <s v="-"/>
    <s v="-"/>
    <n v="0"/>
    <s v="Projekty podľa priorizácie"/>
    <s v="ŽSR"/>
    <s v="Výstavba"/>
    <s v="nie"/>
    <e v="#N/A"/>
    <x v="0"/>
    <x v="5"/>
    <n v="11828849.384145275"/>
    <s v="-"/>
    <x v="1"/>
    <s v="Posudzovanie vplyvov na ŽP"/>
  </r>
  <r>
    <s v="A10044.1:Výstavba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Výstavba"/>
    <s v="nie"/>
    <e v="#N/A"/>
    <x v="7"/>
    <x v="5"/>
    <n v="11828849.384145275"/>
    <s v="-"/>
    <x v="1"/>
    <s v="Posudzovanie vplyvov na ŽP"/>
  </r>
  <r>
    <s v="A10044.1:Výstavba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Výstavba"/>
    <s v="nie"/>
    <e v="#N/A"/>
    <x v="0"/>
    <x v="5"/>
    <n v="11828849.384145275"/>
    <s v="-"/>
    <x v="1"/>
    <s v="Posudzovanie vplyvov na ŽP"/>
  </r>
  <r>
    <s v="A10044.1:Výstavba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Výstavba"/>
    <s v="nie"/>
    <e v="#N/A"/>
    <x v="8"/>
    <x v="5"/>
    <n v="11828849.384145275"/>
    <s v="-"/>
    <x v="1"/>
    <s v="Posudzovanie vplyvov na ŽP"/>
  </r>
  <r>
    <s v="A11108:MPV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Príprava bez MPV"/>
    <s v="áno"/>
    <s v="Stavba do 3 km"/>
    <x v="2"/>
    <x v="0"/>
    <n v="2905"/>
    <s v="-"/>
    <x v="1"/>
    <s v="Majetkoprávne vysporiadanie"/>
  </r>
  <r>
    <s v="A11108:Výstavba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Výstavba"/>
    <s v="áno"/>
    <s v="Stavba do 3 km"/>
    <x v="6"/>
    <x v="5"/>
    <n v="3500000"/>
    <s v="-"/>
    <x v="1"/>
    <s v="Majetkoprávne vysporiadanie"/>
  </r>
  <r>
    <s v="A11108:Výstavba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Výstavba"/>
    <s v="áno"/>
    <s v="Stavba do 3 km"/>
    <x v="5"/>
    <x v="5"/>
    <n v="8371000"/>
    <s v="-"/>
    <x v="1"/>
    <s v="Majetkoprávne vysporiadanie"/>
  </r>
  <r>
    <s v="A11108:Príprava bez MPV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Príprava bez MPV"/>
    <s v="áno"/>
    <s v="Stavba do 3 km"/>
    <x v="3"/>
    <x v="2"/>
    <n v="341190.75"/>
    <s v="-"/>
    <x v="1"/>
    <s v="Majetkoprávne vysporiadanie"/>
  </r>
  <r>
    <s v="A11108:MPV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MPV"/>
    <s v="áno"/>
    <s v="Stavba do 3 km"/>
    <x v="3"/>
    <x v="2"/>
    <n v="17836.71"/>
    <s v="-"/>
    <x v="1"/>
    <s v="Majetkoprávne vysporiadanie"/>
  </r>
  <r>
    <s v="A12018:Výstavba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Výstavba"/>
    <s v="nie"/>
    <s v="Stavba do 3 km"/>
    <x v="6"/>
    <x v="5"/>
    <n v="8947566"/>
    <s v="-"/>
    <x v="1"/>
    <s v="Majetkoprávne vysporiadanie"/>
  </r>
  <r>
    <s v="A12018:Výstavba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Výstavba"/>
    <s v="nie"/>
    <s v="Stavba do 3 km"/>
    <x v="7"/>
    <x v="5"/>
    <n v="8937066"/>
    <s v="-"/>
    <x v="1"/>
    <s v="Majetkoprávne vysporiadanie"/>
  </r>
  <r>
    <s v="A12018:Príprava bez MPV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Príprava bez MPV"/>
    <s v="áno"/>
    <s v="Stavba do 3 km"/>
    <x v="3"/>
    <x v="2"/>
    <n v="12700"/>
    <s v="-"/>
    <x v="1"/>
    <s v="Majetkoprávne vysporiadanie"/>
  </r>
  <r>
    <s v="A12018:Výstavba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Výstavba"/>
    <s v="nie"/>
    <s v="Stavba do 3 km"/>
    <x v="3"/>
    <x v="2"/>
    <n v="277700"/>
    <s v="-"/>
    <x v="1"/>
    <s v="Majetkoprávne vysporiadanie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1"/>
    <x v="5"/>
    <n v="530128.01"/>
    <s v="-"/>
    <x v="1"/>
    <s v="V prevázdke/ukončené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1"/>
    <x v="2"/>
    <n v="10895.93"/>
    <s v="-"/>
    <x v="1"/>
    <s v="V prevázdke/ukončené"/>
  </r>
  <r>
    <s v="A12027:Príprava bez 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MPV"/>
    <s v="áno"/>
    <n v="2.66"/>
    <x v="2"/>
    <x v="5"/>
    <n v="621.36"/>
    <s v="-"/>
    <x v="1"/>
    <s v="V prevázdke/ukončené"/>
  </r>
  <r>
    <s v="A12027: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MPV"/>
    <s v="áno"/>
    <n v="2.66"/>
    <x v="3"/>
    <x v="5"/>
    <n v="40369.49"/>
    <s v="-"/>
    <x v="1"/>
    <s v="V prevázdke/ukončené"/>
  </r>
  <r>
    <s v="A12027:Príprava bez 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Príprava bez MPV"/>
    <s v="áno"/>
    <n v="2.66"/>
    <x v="3"/>
    <x v="5"/>
    <n v="19020"/>
    <s v="-"/>
    <x v="1"/>
    <s v="V prevázdke/ukončené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3"/>
    <x v="5"/>
    <n v="5931979.5599999996"/>
    <s v="-"/>
    <x v="1"/>
    <s v="V prevázdke/ukončené"/>
  </r>
  <r>
    <s v="A12027: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MPV"/>
    <s v="áno"/>
    <n v="2.66"/>
    <x v="3"/>
    <x v="2"/>
    <n v="136397.87"/>
    <s v="-"/>
    <x v="1"/>
    <s v="V prevázdke/ukončené"/>
  </r>
  <r>
    <s v="A12027:Príprava bez 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Príprava bez MPV"/>
    <s v="áno"/>
    <n v="2.66"/>
    <x v="3"/>
    <x v="2"/>
    <n v="122434"/>
    <s v="-"/>
    <x v="1"/>
    <s v="V prevázdke/ukončené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3"/>
    <x v="2"/>
    <n v="312209.46000000002"/>
    <s v="-"/>
    <x v="1"/>
    <s v="V prevázdke/ukončené"/>
  </r>
  <r>
    <s v="A12047:Výstavba"/>
    <s v="MD SR"/>
    <n v="0"/>
    <s v="Doprava - železničná infraštruktúra"/>
    <s v="A12047"/>
    <n v="0"/>
    <x v="17"/>
    <s v="-"/>
    <s v="-"/>
    <s v="-"/>
    <n v="0"/>
    <s v="Malé projekty"/>
    <s v="ŽSR"/>
    <s v="Výstavba"/>
    <s v="áno"/>
    <n v="0"/>
    <x v="6"/>
    <x v="0"/>
    <n v="148000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1"/>
    <n v="7078949.4400000004"/>
    <s v="OPII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1"/>
    <x v="1"/>
    <n v="440510"/>
    <s v="-"/>
    <x v="1"/>
    <s v="Výstavba/realizáci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1"/>
    <x v="1"/>
    <n v="16024.28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3"/>
    <n v="52227876.43999999"/>
    <s v="OPII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4"/>
    <n v="9216684.0500000007"/>
    <s v="OPII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9"/>
    <n v="10099767.890000001"/>
    <s v="CEF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8"/>
    <n v="5591219.9400000004"/>
    <s v="CEF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x v="9"/>
    <n v="6227135.6600000001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2"/>
    <n v="-3185351.6100000003"/>
    <s v="OPII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2"/>
    <n v="12253474.09"/>
    <s v="CEF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x v="7"/>
    <n v="9861046.8899999987"/>
    <s v="CEF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-"/>
    <s v="-"/>
    <x v="1"/>
    <x v="2"/>
    <n v="62668.66"/>
    <s v="-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1"/>
    <x v="2"/>
    <n v="5573881.358"/>
    <s v="-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1"/>
    <x v="2"/>
    <n v="983626.12199999997"/>
    <s v="-"/>
    <x v="1"/>
    <s v="Výstavba/realizácia"/>
  </r>
  <r>
    <s v="A12084:Výstavba"/>
    <s v="MD SR"/>
    <n v="0"/>
    <s v="Doprava - železničná infraštruktúra"/>
    <s v="A16025"/>
    <s v="DZAO__; TZAO_E"/>
    <x v="19"/>
    <s v="ZAO"/>
    <s v="5 v 1b; 2 v 3a"/>
    <s v="-"/>
    <n v="0"/>
    <s v="Veľké projekty"/>
    <s v="ŽSR"/>
    <s v="Výstavba"/>
    <s v="áno"/>
    <s v="cca 14 km (v smere V - Z);_x000a__x000a_2,3 km ( v smere S-J) "/>
    <x v="1"/>
    <x v="1"/>
    <n v="616859.59"/>
    <s v="-"/>
    <x v="1"/>
    <s v="V prevázdke/ukončené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x v="13"/>
    <n v="33554068.449999999"/>
    <s v="OPSK"/>
    <x v="1"/>
    <s v="Výstavba/realizáci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2"/>
    <x v="15"/>
    <n v="31548.82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x v="7"/>
    <n v="60293.55"/>
    <s v="-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2"/>
    <x v="15"/>
    <n v="396981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x v="15"/>
    <n v="2882372.57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x v="15"/>
    <n v="16205097"/>
    <s v="OPSK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x v="7"/>
    <n v="4730240.1900000004"/>
    <s v="OPSK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-"/>
    <s v="cca 14 km (v smere V - Z);_x000a__x000a_2,3 km ( v smere S-J) "/>
    <x v="2"/>
    <x v="3"/>
    <n v="2160950.79"/>
    <s v="-"/>
    <x v="1"/>
    <s v="Výstavba/realizácia"/>
  </r>
  <r>
    <s v="A12084:Výstavba"/>
    <s v="MD SR"/>
    <s v="-"/>
    <s v="Doprava - železničná infraštruktúra"/>
    <s v="A12084"/>
    <s v="-"/>
    <x v="18"/>
    <s v="-"/>
    <s v="-"/>
    <s v="-"/>
    <s v="-"/>
    <s v="Veľké projekty"/>
    <s v="ŽSR"/>
    <s v="Výstavba"/>
    <s v="-"/>
    <s v="-"/>
    <x v="2"/>
    <x v="4"/>
    <n v="381344.28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4"/>
    <x v="13"/>
    <n v="53056494.630000003"/>
    <s v="OPSK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4"/>
    <x v="14"/>
    <n v="9362910.8200000003"/>
    <s v="OPSK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4"/>
    <x v="15"/>
    <n v="2162842.62"/>
    <s v="OPSK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4"/>
    <x v="15"/>
    <n v="600000"/>
    <s v="OPSK"/>
    <x v="1"/>
    <s v="Výstavba/realizáci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4"/>
    <x v="15"/>
    <n v="1100000"/>
    <s v="-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x v="3"/>
    <n v="67051266.980000004"/>
    <s v="OPII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x v="4"/>
    <n v="11832576.530000001"/>
    <s v="OPII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17"/>
    <n v="6630878.1500000004"/>
    <s v="Sekcia 1 CEF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x v="5"/>
    <n v="6303714.5800000001"/>
    <s v="-"/>
    <x v="1"/>
    <s v="Výstavba/realizáci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3"/>
    <x v="5"/>
    <n v="6126404.2699999996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17"/>
    <n v="6041707.9400000004"/>
    <s v="Sekcia 2 OPII/PSK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9"/>
    <n v="23928610.059999999"/>
    <s v="Sekcia 1 CEF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8"/>
    <n v="8642809.0500000007"/>
    <s v="Sekcia 1 CEF"/>
    <x v="1"/>
    <s v="Výstavba/realizáci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3"/>
    <x v="6"/>
    <n v="1106.19"/>
    <s v="-"/>
    <x v="1"/>
    <s v="Výstavba/realizáci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x v="6"/>
    <n v="200029"/>
    <s v="-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0"/>
    <n v="1664.5"/>
    <s v="Sekcia 1 CEF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3"/>
    <n v="53397270.630000003"/>
    <s v="Sekcia 2 OPII/PSK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4"/>
    <n v="9423047.7599999998"/>
    <s v="Sekcia 2 OPII/PSK"/>
    <x v="1"/>
    <s v="Výstavba/realizác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x v="0"/>
    <n v="3006143.78"/>
    <s v="Sekcia 2 OPII/PSK"/>
    <x v="1"/>
    <s v="Výstavba/realizácia"/>
  </r>
  <r>
    <m/>
    <m/>
    <m/>
    <m/>
    <s v="A12084"/>
    <s v="DZAO__; TZAO_E"/>
    <x v="18"/>
    <m/>
    <m/>
    <m/>
    <m/>
    <m/>
    <s v="ŽSR"/>
    <s v="Výstavba"/>
    <m/>
    <m/>
    <x v="2"/>
    <x v="0"/>
    <n v="13989541.989999998"/>
    <s v="MP27 OPSK"/>
    <x v="1"/>
    <s v="Výstavba/realizácia"/>
  </r>
  <r>
    <s v="A13026:Výstavba"/>
    <s v="MD SR"/>
    <n v="0"/>
    <s v="Doprava - železničná infraštruktúra"/>
    <s v="A13026"/>
    <n v="0"/>
    <x v="20"/>
    <s v="109A"/>
    <s v="-"/>
    <s v="-"/>
    <n v="0"/>
    <s v="Malé projekty"/>
    <s v="ŽSR"/>
    <s v="Výstavba"/>
    <s v="nie"/>
    <n v="0"/>
    <x v="5"/>
    <x v="0"/>
    <n v="7463819"/>
    <s v="-"/>
    <x v="0"/>
    <s v="Vydané stavebné povolenie"/>
  </r>
  <r>
    <s v="A13026:Príprava bez MPV"/>
    <s v="MD SR"/>
    <n v="0"/>
    <s v="Doprava - železničná infraštruktúra"/>
    <s v="A13026"/>
    <n v="0"/>
    <x v="20"/>
    <s v="109A"/>
    <s v="-"/>
    <s v="-"/>
    <n v="0"/>
    <s v="Malé projekty"/>
    <s v="ŽSR"/>
    <s v="Príprava bez MPV"/>
    <s v="áno"/>
    <n v="0"/>
    <x v="3"/>
    <x v="2"/>
    <n v="144443.70000000001"/>
    <s v="-"/>
    <x v="0"/>
    <s v="Vydané stavebné povolenie"/>
  </r>
  <r>
    <s v="A13032:Príprava bez MPV"/>
    <s v="MD SR"/>
    <n v="0"/>
    <s v="Doprava - železničná infraštruktúra"/>
    <s v="A13032"/>
    <n v="0"/>
    <x v="21"/>
    <s v="103A"/>
    <s v="-"/>
    <s v="-"/>
    <n v="0"/>
    <s v="Malé projekty"/>
    <s v="ŽSR"/>
    <s v="Príprava bez MPV"/>
    <s v="áno"/>
    <n v="0"/>
    <x v="6"/>
    <x v="0"/>
    <n v="101500"/>
    <s v="-"/>
    <x v="1"/>
    <s v="Vydané stavebné povolenie"/>
  </r>
  <r>
    <s v="A13032:Výstavba"/>
    <s v="MD SR"/>
    <n v="0"/>
    <s v="Doprava - železničná infraštruktúra"/>
    <s v="A13032"/>
    <n v="0"/>
    <x v="21"/>
    <s v="103A"/>
    <s v="-"/>
    <s v="-"/>
    <n v="0"/>
    <s v="Malé projekty"/>
    <s v="ŽSR"/>
    <s v="Výstavba"/>
    <s v="nie"/>
    <n v="0"/>
    <x v="7"/>
    <x v="0"/>
    <n v="913500"/>
    <s v="-"/>
    <x v="1"/>
    <s v="Vydané stavebné povolenie"/>
  </r>
  <r>
    <s v="A13042:Príprava bez MPV"/>
    <s v="MD SR"/>
    <n v="0"/>
    <s v="Doprava - železničná infraštruktúra"/>
    <s v="A13042"/>
    <n v="0"/>
    <x v="22"/>
    <s v="-"/>
    <s v="-"/>
    <s v="-"/>
    <n v="0"/>
    <s v="Malé projekty"/>
    <s v="ŽSR"/>
    <s v="Príprava bez MPV"/>
    <s v="áno"/>
    <n v="0"/>
    <x v="1"/>
    <x v="3"/>
    <n v="105289.5"/>
    <s v="OPII"/>
    <x v="0"/>
    <s v="Dokumentácia na stavebné povolenie a realizáciu stavby"/>
  </r>
  <r>
    <s v="A13042:Príprava bez MPV"/>
    <s v="MD SR"/>
    <n v="0"/>
    <s v="Doprava - železničná infraštruktúra"/>
    <s v="A13042"/>
    <n v="0"/>
    <x v="22"/>
    <s v="-"/>
    <s v="-"/>
    <s v="-"/>
    <n v="0"/>
    <s v="Malé projekty"/>
    <s v="ŽSR"/>
    <s v="Príprava bez MPV"/>
    <s v="áno"/>
    <n v="0"/>
    <x v="1"/>
    <x v="4"/>
    <n v="18580.5"/>
    <s v="OPII"/>
    <x v="0"/>
    <s v="Dokumentácia na stavebné povolenie a realizáciu stavby"/>
  </r>
  <r>
    <s v="A13042:Príprava bez MPV"/>
    <s v="MD SR"/>
    <n v="0"/>
    <s v="Doprava - železničná infraštruktúra"/>
    <s v="A13042"/>
    <n v="0"/>
    <x v="22"/>
    <s v="-"/>
    <s v="-"/>
    <s v="-"/>
    <n v="0"/>
    <s v="Malé projekty"/>
    <s v="ŽSR"/>
    <s v="Príprava bez MPV"/>
    <s v="áno"/>
    <n v="0"/>
    <x v="2"/>
    <x v="15"/>
    <n v="2400"/>
    <s v="-"/>
    <x v="0"/>
    <s v="Dokumentácia na stavebné povolenie a realizáciu stavby"/>
  </r>
  <r>
    <s v="A13042:MPV"/>
    <s v="MD SR"/>
    <n v="0"/>
    <s v="Doprava - železničná infraštruktúra"/>
    <s v="A13042"/>
    <n v="0"/>
    <x v="22"/>
    <s v="-"/>
    <s v="-"/>
    <s v="-"/>
    <n v="0"/>
    <s v="Malé projekty"/>
    <s v="ŽSR"/>
    <s v="MPV"/>
    <s v="áno"/>
    <n v="0"/>
    <x v="4"/>
    <x v="15"/>
    <n v="10000"/>
    <s v="-"/>
    <x v="0"/>
    <s v="Dokumentácia na stavebné povolenie a realizáciu stavby"/>
  </r>
  <r>
    <s v="A13042:Výstavba"/>
    <s v="MD SR"/>
    <n v="0"/>
    <s v="Doprava - železničná infraštruktúra"/>
    <s v="A13042"/>
    <n v="0"/>
    <x v="22"/>
    <s v="-"/>
    <s v="-"/>
    <s v="-"/>
    <n v="0"/>
    <s v="Malé projekty"/>
    <s v="ŽSR"/>
    <s v="Výstavba"/>
    <s v="áno"/>
    <n v="0"/>
    <x v="5"/>
    <x v="18"/>
    <n v="2858592.5"/>
    <s v="-"/>
    <x v="0"/>
    <s v="Dokumentácia na stavebné povolenie a realizáciu stavby"/>
  </r>
  <r>
    <s v="A13042:Príprava bez MPV"/>
    <s v="MD SR"/>
    <n v="0"/>
    <s v="Doprava - železničná infraštruktúra"/>
    <s v="A13042"/>
    <n v="0"/>
    <x v="22"/>
    <s v="-"/>
    <s v="-"/>
    <s v="-"/>
    <n v="0"/>
    <s v="Malé projekty"/>
    <s v="ŽSR"/>
    <s v="Príprava bez MPV"/>
    <s v="áno"/>
    <n v="0"/>
    <x v="3"/>
    <x v="3"/>
    <n v="37282.71"/>
    <s v="OPII"/>
    <x v="0"/>
    <s v="Dokumentácia na stavebné povolenie a realizáciu stavby"/>
  </r>
  <r>
    <s v="A13042:Príprava bez MPV"/>
    <s v="MD SR"/>
    <n v="0"/>
    <s v="Doprava - železničná infraštruktúra"/>
    <s v="A13042"/>
    <n v="0"/>
    <x v="22"/>
    <s v="-"/>
    <s v="-"/>
    <s v="-"/>
    <n v="0"/>
    <s v="Malé projekty"/>
    <s v="ŽSR"/>
    <s v="Príprava bez MPV"/>
    <s v="áno"/>
    <n v="0"/>
    <x v="3"/>
    <x v="4"/>
    <n v="6579.29"/>
    <s v="OPII"/>
    <x v="0"/>
    <s v="Dokumentácia na stavebné povolenie a realizáciu stavby"/>
  </r>
  <r>
    <s v="A13042:Príprava bez MPV"/>
    <s v="MD SR"/>
    <n v="0"/>
    <s v="Doprava - železničná infraštruktúra"/>
    <s v="A13042"/>
    <n v="0"/>
    <x v="22"/>
    <s v="-"/>
    <s v="-"/>
    <s v="-"/>
    <n v="0"/>
    <s v="Malé projekty"/>
    <s v="ŽSR"/>
    <s v="Príprava bez MPV"/>
    <s v="áno"/>
    <n v="0"/>
    <x v="3"/>
    <x v="6"/>
    <n v="2920.36"/>
    <s v="-"/>
    <x v="0"/>
    <s v="Dokumentácia na stavebné povolenie a realizáciu stavby"/>
  </r>
  <r>
    <s v="A13043:Príprava bez 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Príprava bez MPV"/>
    <s v="áno"/>
    <n v="21.51"/>
    <x v="1"/>
    <x v="1"/>
    <n v="62970"/>
    <s v="-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1"/>
    <x v="3"/>
    <n v="18985142.920000002"/>
    <s v="OPII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1"/>
    <x v="4"/>
    <n v="3350319.3299999996"/>
    <s v="OPII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1"/>
    <x v="2"/>
    <n v="7608249.75"/>
    <s v="-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2"/>
    <x v="3"/>
    <n v="7324147.2999999998"/>
    <s v="OPSK ERDF (179)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2"/>
    <x v="4"/>
    <n v="1292496.58"/>
    <s v="OPSK ERDF (179)"/>
    <x v="1"/>
    <s v="V prevázdke/ukončené"/>
  </r>
  <r>
    <s v="A13043:Príprava bez 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Príprava bez MPV"/>
    <s v="áno"/>
    <n v="21.51"/>
    <x v="2"/>
    <x v="15"/>
    <n v="329895"/>
    <s v="-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2"/>
    <x v="15"/>
    <n v="495526.03"/>
    <s v="-"/>
    <x v="1"/>
    <s v="V prevázdke/ukončené"/>
  </r>
  <r>
    <s v="A13043: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MPV"/>
    <s v="áno"/>
    <n v="21.51"/>
    <x v="3"/>
    <x v="5"/>
    <n v="304527.02"/>
    <s v="-"/>
    <x v="1"/>
    <s v="V prevázdke/ukončené"/>
  </r>
  <r>
    <s v="A13043:Príprava bez 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Príprava bez MPV"/>
    <s v="áno"/>
    <n v="21.51"/>
    <x v="3"/>
    <x v="5"/>
    <n v="117015.62"/>
    <s v="-"/>
    <x v="1"/>
    <s v="V prevázdke/ukončené"/>
  </r>
  <r>
    <s v="A13043:Príprava bez 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Príprava bez MPV"/>
    <s v="áno"/>
    <n v="21.51"/>
    <x v="3"/>
    <x v="3"/>
    <n v="15497053.619999999"/>
    <s v="OPII"/>
    <x v="1"/>
    <s v="V prevázdke/ukončené"/>
  </r>
  <r>
    <s v="A13043:Príprava bez 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Príprava bez MPV"/>
    <s v="áno"/>
    <n v="21.51"/>
    <x v="3"/>
    <x v="4"/>
    <n v="2734774.17"/>
    <s v="OPII"/>
    <x v="1"/>
    <s v="V prevázdke/ukončené"/>
  </r>
  <r>
    <s v="A13043: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MPV"/>
    <s v="áno"/>
    <n v="21.51"/>
    <x v="3"/>
    <x v="6"/>
    <n v="104081.29"/>
    <s v="-"/>
    <x v="1"/>
    <s v="V prevázdke/ukončené"/>
  </r>
  <r>
    <s v="A13043:Príprava bez MPV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Príprava bez MPV"/>
    <s v="áno"/>
    <n v="21.51"/>
    <x v="3"/>
    <x v="6"/>
    <n v="402658.7"/>
    <s v="-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3"/>
    <x v="6"/>
    <n v="1369497.56"/>
    <s v="OPII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3"/>
    <x v="3"/>
    <n v="7760486.1699999999"/>
    <s v="OPII"/>
    <x v="1"/>
    <s v="V prevázdke/ukončené"/>
  </r>
  <r>
    <s v="A13043:Výstavba"/>
    <s v="MD SR"/>
    <n v="0"/>
    <s v="Doprava - železničná infraštruktúra"/>
    <s v="A13043"/>
    <s v="D160f_;E160f1;M160f1"/>
    <x v="23"/>
    <s v="160f"/>
    <s v="9 v 4b"/>
    <s v="4b"/>
    <n v="1.2"/>
    <s v="Veľké projekty"/>
    <s v="ŽSR"/>
    <s v="Výstavba"/>
    <s v="áno"/>
    <n v="21.51"/>
    <x v="3"/>
    <x v="0"/>
    <n v="1213860.67"/>
    <s v="-"/>
    <x v="1"/>
    <s v="V prevázdke/ukončené"/>
  </r>
  <r>
    <m/>
    <m/>
    <m/>
    <m/>
    <s v="A13043"/>
    <s v="D160f_;E160f1;M160f1"/>
    <x v="23"/>
    <m/>
    <m/>
    <m/>
    <m/>
    <m/>
    <s v="ŽSR"/>
    <s v="Výstavba"/>
    <m/>
    <m/>
    <x v="4"/>
    <x v="16"/>
    <n v="3118174"/>
    <m/>
    <x v="1"/>
    <s v="V prevázdke/ukončené"/>
  </r>
  <r>
    <s v="A13153:Výstavba"/>
    <s v="MD SR"/>
    <n v="0"/>
    <s v="Doprava - železničná infraštruktúra"/>
    <s v="A13153"/>
    <n v="0"/>
    <x v="24"/>
    <s v="-"/>
    <s v="-"/>
    <s v="-"/>
    <n v="0"/>
    <s v="Malé projekty"/>
    <s v="ŽSR"/>
    <s v="Výstavba"/>
    <s v="áno"/>
    <n v="0"/>
    <x v="1"/>
    <x v="2"/>
    <n v="101946.71"/>
    <s v="-"/>
    <x v="2"/>
    <s v="V prevázdke/ukončené"/>
  </r>
  <r>
    <s v="A13158:Výstavba"/>
    <s v="MD SR"/>
    <n v="0"/>
    <s v="Doprava - železničná infraštruktúra"/>
    <s v="A13158"/>
    <n v="0"/>
    <x v="25"/>
    <s v="112D"/>
    <s v="-"/>
    <s v="-"/>
    <n v="0"/>
    <s v="Budovy"/>
    <s v="ŽSR"/>
    <s v="Výstavba"/>
    <s v="áno"/>
    <n v="0"/>
    <x v="0"/>
    <x v="0"/>
    <n v="1102000"/>
    <s v="-"/>
    <x v="2"/>
    <s v="Dokumentácia na stavebné povolenie a realizáciu stavby"/>
  </r>
  <r>
    <s v="A13161:Príprava bez MPV"/>
    <s v="MD SR"/>
    <n v="0"/>
    <s v="Doprava - železničná infraštruktúra"/>
    <s v="A13161"/>
    <n v="0"/>
    <x v="26"/>
    <s v="-"/>
    <s v="-"/>
    <s v="-"/>
    <n v="0"/>
    <s v="Budovy"/>
    <s v="ŽSR"/>
    <s v="Príprava bez MPV"/>
    <s v="áno"/>
    <n v="0"/>
    <x v="3"/>
    <x v="2"/>
    <n v="52993"/>
    <s v="-"/>
    <x v="0"/>
    <s v="Výstavba/realizácia"/>
  </r>
  <r>
    <s v="A13187:Príprava bez MPV"/>
    <s v="MD SR"/>
    <n v="0"/>
    <s v="Doprava - železničná infraštruktúra"/>
    <s v="A13187"/>
    <n v="0"/>
    <x v="27"/>
    <s v="-"/>
    <s v="-"/>
    <s v="-"/>
    <n v="0"/>
    <s v="Malé projekty"/>
    <s v="ŽSR"/>
    <s v="Príprava bez MPV"/>
    <s v="nie"/>
    <n v="0"/>
    <x v="6"/>
    <x v="0"/>
    <n v="20100"/>
    <s v="-"/>
    <x v="1"/>
    <s v="Nezačatá investičná akcia"/>
  </r>
  <r>
    <s v="A13187:Výstavba"/>
    <s v="MD SR"/>
    <n v="0"/>
    <s v="Doprava - železničná infraštruktúra"/>
    <s v="A13187"/>
    <n v="0"/>
    <x v="27"/>
    <s v="-"/>
    <s v="-"/>
    <s v="-"/>
    <n v="0"/>
    <s v="Malé projekty"/>
    <s v="ŽSR"/>
    <s v="Výstavba"/>
    <s v="nie"/>
    <n v="0"/>
    <x v="7"/>
    <x v="0"/>
    <n v="180900"/>
    <s v="-"/>
    <x v="1"/>
    <s v="Nezačatá investičná akcia"/>
  </r>
  <r>
    <s v="A13188:Príprava bez MPV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Príprava bez MPV"/>
    <s v="áno"/>
    <n v="71.274000000000001"/>
    <x v="5"/>
    <x v="5"/>
    <n v="5306000"/>
    <s v="OPSK ERDF (179)"/>
    <x v="1"/>
    <s v="Posudzovanie vplyvov na ŽP"/>
  </r>
  <r>
    <s v="A13188:Príprava bez MPV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Príprava bez MPV"/>
    <s v="áno"/>
    <n v="71.274000000000001"/>
    <x v="5"/>
    <x v="5"/>
    <n v="54000"/>
    <s v="OPSK ERDF (179)"/>
    <x v="1"/>
    <s v="Posudzovanie vplyvov na ŽP"/>
  </r>
  <r>
    <s v="A13188:Príprava bez MPV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Príprava bez MPV"/>
    <s v="nie"/>
    <n v="71.274000000000001"/>
    <x v="6"/>
    <x v="5"/>
    <n v="5131000"/>
    <s v="OPSK ERDF (179)"/>
    <x v="1"/>
    <s v="Posudzovanie vplyvov na ŽP"/>
  </r>
  <r>
    <s v="A13188:Príprava bez MPV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Príprava bez MPV"/>
    <s v="nie"/>
    <n v="71.274000000000001"/>
    <x v="7"/>
    <x v="5"/>
    <n v="5729000"/>
    <s v="OPSK ERDF (179)"/>
    <x v="1"/>
    <s v="Posudzovanie vplyvov na ŽP"/>
  </r>
  <r>
    <s v="A13188:Výstavba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Výstavba"/>
    <s v="nie"/>
    <n v="71.274000000000001"/>
    <x v="7"/>
    <x v="19"/>
    <n v="127500000"/>
    <s v="OPSK ERDF (179)"/>
    <x v="1"/>
    <s v="Posudzovanie vplyvov na ŽP"/>
  </r>
  <r>
    <s v="A13188:Výstavba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Výstavba"/>
    <s v="nie"/>
    <n v="71.274000000000001"/>
    <x v="7"/>
    <x v="20"/>
    <n v="22500000"/>
    <s v="OPSK ERDF (179)"/>
    <x v="1"/>
    <s v="Posudzovanie vplyvov na ŽP"/>
  </r>
  <r>
    <s v="A13188:Výstavba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Výstavba"/>
    <s v="nie"/>
    <n v="71.274000000000001"/>
    <x v="0"/>
    <x v="19"/>
    <n v="140250000"/>
    <s v="OPSK ERDF (179)"/>
    <x v="1"/>
    <s v="Posudzovanie vplyvov na ŽP"/>
  </r>
  <r>
    <s v="A13188:Výstavba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Výstavba"/>
    <s v="nie"/>
    <n v="71.274000000000001"/>
    <x v="0"/>
    <x v="20"/>
    <n v="24750000"/>
    <s v="OPSK ERDF (179)"/>
    <x v="1"/>
    <s v="Posudzovanie vplyvov na ŽP"/>
  </r>
  <r>
    <s v="A13188:Výstavba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Výstavba"/>
    <s v="nie"/>
    <n v="71.274000000000001"/>
    <x v="8"/>
    <x v="19"/>
    <n v="146200000"/>
    <s v="OPSK ERDF (179)"/>
    <x v="1"/>
    <s v="Posudzovanie vplyvov na ŽP"/>
  </r>
  <r>
    <s v="A13188:Výstavba"/>
    <s v="MD SR"/>
    <n v="0"/>
    <s v="Doprava - železničná infraštruktúra"/>
    <s v="A23001"/>
    <s v="M140_1"/>
    <x v="28"/>
    <n v="140"/>
    <s v="1 v 4b"/>
    <s v="4b, 2a; 2b na 140d"/>
    <n v="4.2"/>
    <s v="Projekty podľa priorizácie"/>
    <s v="ŽSR"/>
    <s v="Výstavba"/>
    <s v="nie"/>
    <n v="71.274000000000001"/>
    <x v="8"/>
    <x v="20"/>
    <n v="25800000"/>
    <s v="OPSK ERDF (179)"/>
    <x v="1"/>
    <s v="Posudzovanie vplyvov na ŽP"/>
  </r>
  <r>
    <s v="A13189:Príprava bez MPV"/>
    <s v="MD SR"/>
    <n v="0"/>
    <s v="Doprava - železničná infraštruktúra"/>
    <s v="A13189"/>
    <n v="0"/>
    <x v="29"/>
    <s v="-"/>
    <s v="-"/>
    <s v="-"/>
    <n v="0"/>
    <s v="Malé projekty"/>
    <s v="ŽSR"/>
    <s v="Príprava bez MPV"/>
    <s v="nie"/>
    <n v="0"/>
    <x v="6"/>
    <x v="0"/>
    <n v="50000"/>
    <s v="-"/>
    <x v="1"/>
    <s v="Nezačatá investičná akcia"/>
  </r>
  <r>
    <s v="A13189:Výstavba"/>
    <s v="MD SR"/>
    <n v="0"/>
    <s v="Doprava - železničná infraštruktúra"/>
    <s v="A13189"/>
    <n v="0"/>
    <x v="29"/>
    <s v="-"/>
    <s v="-"/>
    <s v="-"/>
    <n v="0"/>
    <s v="Malé projekty"/>
    <s v="ŽSR"/>
    <s v="Výstavba"/>
    <s v="nie"/>
    <n v="0"/>
    <x v="7"/>
    <x v="0"/>
    <n v="450000"/>
    <s v="-"/>
    <x v="1"/>
    <s v="Nezačatá investičná akcia"/>
  </r>
  <r>
    <s v="A13190:Príprava bez MPV"/>
    <s v="MD SR"/>
    <n v="0"/>
    <s v="Doprava - železničná infraštruktúra"/>
    <s v="A13190"/>
    <n v="0"/>
    <x v="30"/>
    <s v="-"/>
    <s v="-"/>
    <s v="-"/>
    <n v="0"/>
    <s v="Malé projekty"/>
    <s v="ŽSR"/>
    <s v="Príprava bez MPV"/>
    <s v="nie"/>
    <n v="0"/>
    <x v="6"/>
    <x v="0"/>
    <n v="50000"/>
    <s v="-"/>
    <x v="1"/>
    <s v="Nezačatá investičná akcia"/>
  </r>
  <r>
    <s v="A13190:Výstavba"/>
    <s v="MD SR"/>
    <n v="0"/>
    <s v="Doprava - železničná infraštruktúra"/>
    <s v="A13190"/>
    <n v="0"/>
    <x v="30"/>
    <s v="-"/>
    <s v="-"/>
    <s v="-"/>
    <n v="0"/>
    <s v="Malé projekty"/>
    <s v="ŽSR"/>
    <s v="Výstavba"/>
    <s v="nie"/>
    <n v="0"/>
    <x v="7"/>
    <x v="0"/>
    <n v="450000"/>
    <s v="-"/>
    <x v="1"/>
    <s v="Nezačatá investičná akcia"/>
  </r>
  <r>
    <s v="A13191:Príprava bez MPV"/>
    <s v="MD SR"/>
    <n v="0"/>
    <s v="Doprava - železničná infraštruktúra"/>
    <s v="A13191"/>
    <n v="0"/>
    <x v="31"/>
    <s v="-"/>
    <s v="-"/>
    <s v="-"/>
    <n v="0"/>
    <s v="Malé projekty"/>
    <s v="ŽSR"/>
    <s v="Príprava bez MPV"/>
    <s v="nie"/>
    <n v="0"/>
    <x v="6"/>
    <x v="0"/>
    <n v="50000"/>
    <s v="-"/>
    <x v="1"/>
    <s v="Nezačatá investičná akcia"/>
  </r>
  <r>
    <s v="A13191:Výstavba"/>
    <s v="MD SR"/>
    <n v="0"/>
    <s v="Doprava - železničná infraštruktúra"/>
    <s v="A13191"/>
    <n v="0"/>
    <x v="31"/>
    <s v="-"/>
    <s v="-"/>
    <s v="-"/>
    <n v="0"/>
    <s v="Malé projekty"/>
    <s v="ŽSR"/>
    <s v="Výstavba"/>
    <s v="nie"/>
    <n v="0"/>
    <x v="7"/>
    <x v="0"/>
    <n v="450000"/>
    <s v="-"/>
    <x v="1"/>
    <s v="Nezačatá investičná akcia"/>
  </r>
  <r>
    <s v="A13192:Príprava bez MPV"/>
    <s v="MD SR"/>
    <n v="0"/>
    <s v="Doprava - železničná infraštruktúra"/>
    <s v="A13192"/>
    <n v="0"/>
    <x v="32"/>
    <s v="-"/>
    <s v="-"/>
    <s v="-"/>
    <n v="0"/>
    <s v="Malé projekty"/>
    <s v="ŽSR"/>
    <s v="Príprava bez MPV"/>
    <s v="nie"/>
    <n v="0"/>
    <x v="6"/>
    <x v="0"/>
    <n v="50000"/>
    <s v="-"/>
    <x v="1"/>
    <s v="Nezačatá investičná akcia"/>
  </r>
  <r>
    <s v="A13192:Výstavba"/>
    <s v="MD SR"/>
    <n v="0"/>
    <s v="Doprava - železničná infraštruktúra"/>
    <s v="A13192"/>
    <n v="0"/>
    <x v="32"/>
    <s v="-"/>
    <s v="-"/>
    <s v="-"/>
    <n v="0"/>
    <s v="Malé projekty"/>
    <s v="ŽSR"/>
    <s v="Výstavba"/>
    <s v="nie"/>
    <n v="0"/>
    <x v="7"/>
    <x v="0"/>
    <n v="450000"/>
    <s v="-"/>
    <x v="1"/>
    <s v="Nezačatá investičná akcia"/>
  </r>
  <r>
    <s v="A13193:Príprava bez MPV"/>
    <s v="MD SR"/>
    <n v="0"/>
    <s v="Doprava - železničná infraštruktúra"/>
    <s v="A13193"/>
    <n v="0"/>
    <x v="33"/>
    <s v="-"/>
    <s v="-"/>
    <s v="-"/>
    <n v="0"/>
    <s v="Malé projekty"/>
    <s v="ŽSR"/>
    <s v="Príprava bez MPV"/>
    <s v="nie"/>
    <n v="0"/>
    <x v="6"/>
    <x v="0"/>
    <n v="50000"/>
    <s v="-"/>
    <x v="1"/>
    <s v="Nezačatá investičná akcia"/>
  </r>
  <r>
    <s v="A13193:Výstavba"/>
    <s v="MD SR"/>
    <n v="0"/>
    <s v="Doprava - železničná infraštruktúra"/>
    <s v="A13193"/>
    <n v="0"/>
    <x v="33"/>
    <s v="-"/>
    <s v="-"/>
    <s v="-"/>
    <n v="0"/>
    <s v="Malé projekty"/>
    <s v="ŽSR"/>
    <s v="Výstavba"/>
    <s v="nie"/>
    <n v="0"/>
    <x v="7"/>
    <x v="0"/>
    <n v="450000"/>
    <s v="-"/>
    <x v="1"/>
    <s v="Nezačatá investičná akcia"/>
  </r>
  <r>
    <s v="A13225: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MPV"/>
    <s v="áno"/>
    <n v="34.249000000000002"/>
    <x v="1"/>
    <x v="21"/>
    <n v="34729.19"/>
    <s v="-"/>
    <x v="1"/>
    <s v="Výstavba/realizácia"/>
  </r>
  <r>
    <s v="A13225:Príprava bez 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Príprava bez MPV"/>
    <s v="áno"/>
    <n v="34.249000000000002"/>
    <x v="1"/>
    <x v="21"/>
    <n v="7590"/>
    <s v="-"/>
    <x v="1"/>
    <s v="Výstavba/realizácia"/>
  </r>
  <r>
    <s v="A13225: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MPV"/>
    <s v="-"/>
    <s v="-"/>
    <x v="1"/>
    <x v="2"/>
    <n v="31.890000000116419"/>
    <s v="-"/>
    <x v="1"/>
    <s v="Výstavba/realizácia"/>
  </r>
  <r>
    <s v="A13225:Výstavba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Výstavba"/>
    <s v="áno"/>
    <n v="34.249000000000002"/>
    <x v="1"/>
    <x v="2"/>
    <n v="2136.5100000000002"/>
    <s v="-"/>
    <x v="1"/>
    <s v="Výstavba/realizácia"/>
  </r>
  <r>
    <s v="A13225: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MPV"/>
    <s v="áno"/>
    <n v="34.249000000000002"/>
    <x v="2"/>
    <x v="21"/>
    <n v="2935.44"/>
    <s v="-"/>
    <x v="1"/>
    <s v="Výstavba/realizácia"/>
  </r>
  <r>
    <s v="A13225:Výstavba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Výstavba"/>
    <s v="áno"/>
    <n v="34.249000000000002"/>
    <x v="2"/>
    <x v="21"/>
    <n v="13039.08"/>
    <s v="-"/>
    <x v="1"/>
    <s v="Výstavba/realizácia"/>
  </r>
  <r>
    <s v="A13225:Výstavba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Výstavba"/>
    <s v="áno"/>
    <n v="34.249000000000002"/>
    <x v="2"/>
    <x v="22"/>
    <n v="83787947.040000007"/>
    <s v="-"/>
    <x v="1"/>
    <s v="Výstavba/realizácia"/>
  </r>
  <r>
    <s v="A13225:Príprava bez 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Príprava bez MPV"/>
    <s v="áno"/>
    <n v="34.249000000000002"/>
    <x v="2"/>
    <x v="21"/>
    <n v="206740"/>
    <s v="-"/>
    <x v="1"/>
    <s v="Výstavba/realizácia"/>
  </r>
  <r>
    <s v="A13225:Výstavba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Výstavba"/>
    <s v="áno"/>
    <n v="34.249000000000002"/>
    <x v="4"/>
    <x v="21"/>
    <n v="8647025.2799999993"/>
    <s v="-"/>
    <x v="1"/>
    <s v="Výstavba/realizácia"/>
  </r>
  <r>
    <s v="A13225:Výstavba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Výstavba"/>
    <s v="áno"/>
    <n v="34.249000000000002"/>
    <x v="4"/>
    <x v="22"/>
    <n v="128355635.87"/>
    <s v="-"/>
    <x v="1"/>
    <s v="Výstavba/realizácia"/>
  </r>
  <r>
    <s v="A13225:Výstavba"/>
    <s v="MD SR"/>
    <n v="0"/>
    <s v="Doprava - železničná infraštruktúra"/>
    <s v="A13225.1"/>
    <s v="E191c1; E191d1"/>
    <x v="35"/>
    <s v="191c; 191d"/>
    <s v="2 a 3 v 4a"/>
    <s v="4a"/>
    <n v="0"/>
    <s v="Veľké projekty"/>
    <s v="ŽSR"/>
    <s v="Výstavba"/>
    <s v="áno"/>
    <n v="34.249000000000002"/>
    <x v="6"/>
    <x v="5"/>
    <n v="15000000"/>
    <s v="-"/>
    <x v="1"/>
    <s v="Príprava verejného obstarávania"/>
  </r>
  <r>
    <s v="A13225:Výstavba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Výstavba"/>
    <s v="áno"/>
    <n v="34.249000000000002"/>
    <x v="5"/>
    <x v="22"/>
    <n v="12940168.4"/>
    <s v="-"/>
    <x v="1"/>
    <s v="Výstavba/realizácia"/>
  </r>
  <r>
    <s v="A13225:Príprava bez 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Príprava bez MPV"/>
    <s v="áno"/>
    <n v="34.249000000000002"/>
    <x v="3"/>
    <x v="3"/>
    <n v="2007706.81"/>
    <s v="OPII"/>
    <x v="1"/>
    <s v="Výstavba/realizácia"/>
  </r>
  <r>
    <s v="A13225:Príprava bez 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Príprava bez MPV"/>
    <s v="áno"/>
    <n v="34.249000000000002"/>
    <x v="3"/>
    <x v="4"/>
    <n v="354301.19"/>
    <s v="OPII"/>
    <x v="1"/>
    <s v="Výstavba/realizácia"/>
  </r>
  <r>
    <s v="A13225: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MPV"/>
    <s v="áno"/>
    <n v="34.249000000000002"/>
    <x v="3"/>
    <x v="5"/>
    <n v="258870.23"/>
    <s v="-"/>
    <x v="1"/>
    <s v="Výstavba/realizácia"/>
  </r>
  <r>
    <s v="A13225:Príprava bez 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Príprava bez MPV"/>
    <s v="áno"/>
    <n v="34.249000000000002"/>
    <x v="3"/>
    <x v="5"/>
    <n v="2159770.2999999998"/>
    <s v="-"/>
    <x v="1"/>
    <s v="Výstavba/realizácia"/>
  </r>
  <r>
    <s v="A13225: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MPV"/>
    <s v="áno"/>
    <n v="34.249000000000002"/>
    <x v="3"/>
    <x v="2"/>
    <n v="1131.98"/>
    <s v="-"/>
    <x v="1"/>
    <s v="Výstavba/realizácia"/>
  </r>
  <r>
    <s v="A13225:Príprava bez MPV"/>
    <s v="MD SR"/>
    <n v="0"/>
    <s v="Doprava - železničná infraštruktúra"/>
    <s v="A13225"/>
    <s v="E191c1; E191d1"/>
    <x v="34"/>
    <s v="191c; 191d"/>
    <s v="2 a 3 v 4a"/>
    <s v="4a"/>
    <n v="0"/>
    <s v="Veľké projekty"/>
    <s v="ŽSR"/>
    <s v="Príprava bez MPV"/>
    <s v="áno"/>
    <n v="34.249000000000002"/>
    <x v="3"/>
    <x v="2"/>
    <n v="265361.38"/>
    <s v="-"/>
    <x v="1"/>
    <s v="Výstavba/realizácia"/>
  </r>
  <r>
    <m/>
    <m/>
    <m/>
    <m/>
    <s v="A13225.1"/>
    <s v="E191c1; E191d1"/>
    <x v="35"/>
    <m/>
    <m/>
    <m/>
    <m/>
    <m/>
    <s v="ŽSR"/>
    <s v="Výstavba"/>
    <m/>
    <m/>
    <x v="7"/>
    <x v="5"/>
    <n v="15000000"/>
    <m/>
    <x v="0"/>
    <s v="Príprava verejného obstarávania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1"/>
    <x v="3"/>
    <n v="27522447.82"/>
    <s v="OPII"/>
    <x v="1"/>
    <s v="V prevázdke/ukončené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1"/>
    <x v="4"/>
    <n v="4856902.5600000005"/>
    <s v="OPII"/>
    <x v="1"/>
    <s v="V prevázdke/ukončené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2"/>
    <x v="3"/>
    <n v="2726313.6"/>
    <s v="OPII"/>
    <x v="1"/>
    <s v="V prevázdke/ukončené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2"/>
    <x v="4"/>
    <n v="481114.17"/>
    <s v="OPII"/>
    <x v="1"/>
    <s v="V prevázdke/ukončené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1"/>
    <x v="2"/>
    <n v="2622312.9799999995"/>
    <s v="-"/>
    <x v="1"/>
    <s v="V prevázdke/ukončené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1"/>
    <x v="1"/>
    <n v="1300860.22"/>
    <s v="-"/>
    <x v="1"/>
    <s v="V prevázdke/ukončené"/>
  </r>
  <r>
    <s v="A14003:Výstavba"/>
    <s v="MD SR"/>
    <s v="-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2"/>
    <x v="1"/>
    <n v="581495.92000000004"/>
    <s v="-"/>
    <x v="1"/>
    <s v="V prevázdke/ukončené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2"/>
    <x v="1"/>
    <n v="2682583.29"/>
    <s v="-"/>
    <x v="1"/>
    <s v="V prevázdke/ukončené"/>
  </r>
  <r>
    <s v="A14003:Výstavba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Výstavba"/>
    <s v="áno"/>
    <n v="9.5719999999999992"/>
    <x v="3"/>
    <x v="0"/>
    <n v="141362.45000000001"/>
    <s v="OPII"/>
    <x v="1"/>
    <s v="V prevázdke/ukončené"/>
  </r>
  <r>
    <s v="A14003:MPV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MPV"/>
    <s v="áno"/>
    <n v="9.5719999999999992"/>
    <x v="3"/>
    <x v="2"/>
    <n v="265"/>
    <s v="-"/>
    <x v="1"/>
    <s v="V prevázdke/ukončené"/>
  </r>
  <r>
    <s v="A14003:Príprava bez MPV"/>
    <s v="MD SR"/>
    <n v="0"/>
    <s v="Doprava - železničná infraštruktúra"/>
    <s v="A14003"/>
    <s v="časť projektu D130c"/>
    <x v="36"/>
    <s v="130c"/>
    <s v="-"/>
    <s v="1b"/>
    <s v="n/a"/>
    <s v="Veľké projekty"/>
    <s v="ŽSR"/>
    <s v="Príprava bez MPV"/>
    <s v="áno"/>
    <n v="9.5719999999999992"/>
    <x v="3"/>
    <x v="2"/>
    <n v="286574.37"/>
    <s v="-"/>
    <x v="1"/>
    <s v="V prevázdke/ukončené"/>
  </r>
  <r>
    <s v="A14007:Výstavba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x v="1"/>
    <n v="2277389.08"/>
    <s v="-"/>
    <x v="1"/>
    <s v="V prevázdke/ukončené"/>
  </r>
  <r>
    <s v="A14007:Výstavba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x v="3"/>
    <n v="19218503.390000001"/>
    <s v="OPII"/>
    <x v="1"/>
    <s v="V prevázdke/ukončené"/>
  </r>
  <r>
    <s v="A14007:Výstavba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x v="4"/>
    <n v="3391500.62"/>
    <s v="OPII"/>
    <x v="1"/>
    <s v="V prevázdke/ukončené"/>
  </r>
  <r>
    <s v="A14007:Výstavba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x v="2"/>
    <n v="2689030.5700000003"/>
    <s v="-"/>
    <x v="1"/>
    <s v="V prevázdke/ukončené"/>
  </r>
  <r>
    <s v="A14007:Príprava bez MPV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Príprava bez MPV"/>
    <s v="áno"/>
    <s v="7,691 - k. č. 1;_x000a__x000a_7,778 - k. č. 2; _x000a__x000a_spolu = 15,469"/>
    <x v="1"/>
    <x v="1"/>
    <n v="575428.91"/>
    <s v="-"/>
    <x v="1"/>
    <s v="V prevázdke/ukončené"/>
  </r>
  <r>
    <s v="A14007:Výstavba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3"/>
    <x v="3"/>
    <n v="3807300.75"/>
    <s v="OPII"/>
    <x v="1"/>
    <s v="V prevázdke/ukončené"/>
  </r>
  <r>
    <s v="A14007:Výstavba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3"/>
    <x v="4"/>
    <n v="671876.59000000008"/>
    <s v="OPII"/>
    <x v="1"/>
    <s v="V prevázdke/ukončené"/>
  </r>
  <r>
    <s v="A14007:Príprava bez MPV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Príprava bez MPV"/>
    <s v="áno"/>
    <s v="7,691 - k. č. 1;_x000a__x000a_7,778 - k. č. 2; _x000a__x000a_spolu = 15,469"/>
    <x v="3"/>
    <x v="5"/>
    <n v="567428.91"/>
    <s v="-"/>
    <x v="1"/>
    <s v="V prevázdke/ukončené"/>
  </r>
  <r>
    <s v="A14007:Príprava bez MPV"/>
    <s v="MD SR"/>
    <n v="0"/>
    <s v="Doprava - železničná infraštruktúra"/>
    <s v="A14007"/>
    <s v="D130d1; T130dE; M130d1"/>
    <x v="37"/>
    <s v="130d"/>
    <s v="15 a 82 v 1b; 17 v 3a; 10 v 4b"/>
    <s v="1b"/>
    <n v="4.5"/>
    <s v="Veľké projekty"/>
    <s v="ŽSR"/>
    <s v="Príprava bez MPV"/>
    <s v="áno"/>
    <s v="7,691 - k. č. 1;_x000a__x000a_7,778 - k. č. 2; _x000a__x000a_spolu = 15,469"/>
    <x v="3"/>
    <x v="2"/>
    <n v="1470312.34"/>
    <s v="-"/>
    <x v="1"/>
    <s v="V prevázdke/ukončené"/>
  </r>
  <r>
    <s v="A14010:Príprava bez MPV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Príprava bez MPV"/>
    <s v="áno"/>
    <s v="7 ks v.j."/>
    <x v="1"/>
    <x v="1"/>
    <n v="9000"/>
    <s v="-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1"/>
    <x v="1"/>
    <n v="9004.41"/>
    <s v="-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1"/>
    <x v="3"/>
    <n v="232517.00999999978"/>
    <s v="OPII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1"/>
    <x v="4"/>
    <n v="41032.410000000149"/>
    <s v="OPII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1"/>
    <x v="2"/>
    <n v="322484.65000000002"/>
    <s v="-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2"/>
    <x v="3"/>
    <n v="98992.45"/>
    <s v="-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3"/>
    <x v="2"/>
    <n v="1049"/>
    <s v="-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3"/>
    <x v="3"/>
    <n v="7795403.5"/>
    <s v="OPII"/>
    <x v="1"/>
    <s v="V prevázdke/ukončené"/>
  </r>
  <r>
    <s v="A14010:Výstavba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Výstavba"/>
    <s v="áno"/>
    <s v="7 ks v.j."/>
    <x v="3"/>
    <x v="4"/>
    <n v="1375659.44"/>
    <s v="OPII"/>
    <x v="1"/>
    <s v="V prevázdke/ukončené"/>
  </r>
  <r>
    <s v="A14010:Príprava bez MPV"/>
    <s v="MD SR"/>
    <n v="0"/>
    <s v="Doprava - železničná infraštruktúra"/>
    <s v="A14010"/>
    <s v="časť projektu D130e"/>
    <x v="38"/>
    <s v="130e"/>
    <s v="-"/>
    <s v="1b"/>
    <s v="n/a"/>
    <s v="Malé projekty"/>
    <s v="ŽSR"/>
    <s v="Príprava bez MPV"/>
    <s v="áno"/>
    <s v="7 ks v.j."/>
    <x v="3"/>
    <x v="2"/>
    <n v="158227.35"/>
    <s v="-"/>
    <x v="1"/>
    <s v="V prevázdke/ukončené"/>
  </r>
  <r>
    <s v="A14012:Výstavba"/>
    <s v="MD SR"/>
    <n v="0"/>
    <s v="Doprava - železničná infraštruktúra"/>
    <s v="A14012"/>
    <s v="Uzol BA (Západ)"/>
    <x v="39"/>
    <s v="BAZ"/>
    <s v="-"/>
    <s v="1b"/>
    <s v="6,5 pre BAZ fáza 1"/>
    <s v="Malé projekty"/>
    <s v="ŽSR"/>
    <s v="Výstavba"/>
    <s v="áno"/>
    <s v="Stavba do 3 km"/>
    <x v="0"/>
    <x v="0"/>
    <n v="800000"/>
    <s v="-"/>
    <x v="2"/>
    <s v="Pozastavená príprava"/>
  </r>
  <r>
    <s v="A14013:Výstavba"/>
    <s v="MD SR"/>
    <n v="0"/>
    <s v="Doprava - železničná infraštruktúra"/>
    <s v="A14013"/>
    <n v="0"/>
    <x v="40"/>
    <s v="122A"/>
    <s v="-"/>
    <s v="1b"/>
    <n v="0"/>
    <s v="Malé projekty"/>
    <s v="ŽSR"/>
    <s v="Výstavba"/>
    <s v="-"/>
    <s v="-"/>
    <x v="1"/>
    <x v="2"/>
    <n v="179085.02"/>
    <s v="-"/>
    <x v="1"/>
    <s v="V prevázdke/ukončené"/>
  </r>
  <r>
    <s v="A14013:Výstavba"/>
    <s v="MD SR"/>
    <n v="0"/>
    <s v="Doprava - železničná infraštruktúra"/>
    <s v="A14013"/>
    <n v="0"/>
    <x v="40"/>
    <s v="122A"/>
    <s v="-"/>
    <s v="1b"/>
    <n v="0"/>
    <s v="Malé projekty"/>
    <s v="ŽSR"/>
    <s v="Výstavba"/>
    <s v="áno"/>
    <n v="0"/>
    <x v="2"/>
    <x v="5"/>
    <n v="1000"/>
    <s v="-"/>
    <x v="1"/>
    <s v="V prevázdke/ukončené"/>
  </r>
  <r>
    <s v="A14013:Príprava bez MPV"/>
    <s v="MD SR"/>
    <n v="0"/>
    <s v="Doprava - železničná infraštruktúra"/>
    <s v="A14013"/>
    <n v="0"/>
    <x v="40"/>
    <s v="122A"/>
    <s v="-"/>
    <s v="1b"/>
    <n v="0"/>
    <s v="Malé projekty"/>
    <s v="ŽSR"/>
    <s v="Príprava bez MPV"/>
    <s v="áno"/>
    <n v="0"/>
    <x v="3"/>
    <x v="2"/>
    <n v="11603.8"/>
    <s v="-"/>
    <x v="1"/>
    <s v="V prevázdke/ukončené"/>
  </r>
  <r>
    <s v="A14013:Výstavba"/>
    <s v="MD SR"/>
    <n v="0"/>
    <s v="Doprava - železničná infraštruktúra"/>
    <s v="A14013"/>
    <n v="0"/>
    <x v="40"/>
    <s v="122A"/>
    <s v="-"/>
    <s v="1b"/>
    <n v="0"/>
    <s v="Malé projekty"/>
    <s v="ŽSR"/>
    <s v="Výstavba"/>
    <s v="áno"/>
    <n v="0"/>
    <x v="3"/>
    <x v="2"/>
    <n v="221932.66"/>
    <s v="-"/>
    <x v="1"/>
    <s v="V prevázdke/ukončené"/>
  </r>
  <r>
    <s v="A14015:Príprava bez MPV"/>
    <s v="MD SR"/>
    <n v="0"/>
    <s v="Doprava - železničná infraštruktúra"/>
    <s v="A14015"/>
    <n v="0"/>
    <x v="41"/>
    <s v="129A"/>
    <s v="-"/>
    <s v="-"/>
    <n v="0"/>
    <s v="Malé projekty"/>
    <s v="ŽSR"/>
    <s v="Príprava bez MPV"/>
    <s v="áno"/>
    <n v="0"/>
    <x v="6"/>
    <x v="0"/>
    <n v="247000"/>
    <s v="-"/>
    <x v="1"/>
    <s v="Štúdia uskutočniteľnosti"/>
  </r>
  <r>
    <s v="A14015:Výstavba"/>
    <s v="MD SR"/>
    <n v="0"/>
    <s v="Doprava - železničná infraštruktúra"/>
    <s v="A14015"/>
    <n v="0"/>
    <x v="41"/>
    <s v="129A"/>
    <s v="-"/>
    <s v="-"/>
    <n v="0"/>
    <s v="Malé projekty"/>
    <s v="ŽSR"/>
    <s v="Výstavba"/>
    <s v="nie"/>
    <n v="0"/>
    <x v="7"/>
    <x v="0"/>
    <n v="2223000"/>
    <s v="-"/>
    <x v="1"/>
    <s v="Štúdia uskutočniteľnosti"/>
  </r>
  <r>
    <s v="A14017:Výstavba"/>
    <s v="MD SR"/>
    <n v="0"/>
    <s v="Doprava - železničná infraštruktúra"/>
    <s v="A14017"/>
    <n v="0"/>
    <x v="42"/>
    <s v="122A"/>
    <s v="-"/>
    <s v="-"/>
    <n v="0"/>
    <s v="Budovy"/>
    <s v="ŽSR"/>
    <s v="Príprava bez MPV"/>
    <s v="nie"/>
    <n v="0"/>
    <x v="4"/>
    <x v="16"/>
    <n v="7680"/>
    <s v="-"/>
    <x v="0"/>
    <s v="Dokumentácia na stavebné povolenie a realizáciu stavby"/>
  </r>
  <r>
    <s v="A14017:Príprava bez MPV"/>
    <s v="MD SR"/>
    <n v="0"/>
    <s v="Doprava - železničná infraštruktúra"/>
    <s v="A14017"/>
    <n v="0"/>
    <x v="42"/>
    <s v="122A"/>
    <s v="-"/>
    <s v="-"/>
    <n v="0"/>
    <s v="Budovy"/>
    <s v="ŽSR"/>
    <s v="Príprava bez MPV"/>
    <s v="áno"/>
    <n v="0"/>
    <x v="3"/>
    <x v="5"/>
    <n v="103730"/>
    <s v="-"/>
    <x v="0"/>
    <s v="Dokumentácia na stavebné povolenie a realizáciu stavby"/>
  </r>
  <r>
    <s v="A14017:Príprava bez MPV"/>
    <s v="MD SR"/>
    <n v="0"/>
    <s v="Doprava - železničná infraštruktúra"/>
    <s v="A14017"/>
    <n v="0"/>
    <x v="42"/>
    <s v="122A"/>
    <s v="-"/>
    <s v="-"/>
    <n v="0"/>
    <s v="Budovy"/>
    <s v="ŽSR"/>
    <s v="Príprava bez MPV"/>
    <s v="áno"/>
    <n v="0"/>
    <x v="3"/>
    <x v="2"/>
    <n v="17825.37"/>
    <s v="-"/>
    <x v="0"/>
    <s v="Dokumentácia na stavebné povolenie a realizáciu stavby"/>
  </r>
  <r>
    <s v="A14027:Výstavba"/>
    <s v="MD SR"/>
    <n v="0"/>
    <s v="Doprava - železničná infraštruktúra"/>
    <s v="A14027"/>
    <s v="časť 190a"/>
    <x v="43"/>
    <s v="190a"/>
    <s v="-"/>
    <s v="1b"/>
    <s v="3,7 pre 190a"/>
    <s v="Malé projekty"/>
    <s v="ŽSR"/>
    <s v="Výstavba"/>
    <s v="nie"/>
    <s v="Stavba do 3 km"/>
    <x v="6"/>
    <x v="12"/>
    <n v="4250000"/>
    <s v="-"/>
    <x v="1"/>
    <s v="Príprava verejného obstarávania"/>
  </r>
  <r>
    <s v="A14027:Výstavba"/>
    <s v="MD SR"/>
    <n v="0"/>
    <s v="Doprava - železničná infraštruktúra"/>
    <s v="A14027"/>
    <s v="časť 190a"/>
    <x v="43"/>
    <s v="190a"/>
    <s v="-"/>
    <s v="1b"/>
    <s v="3,7 pre 190a"/>
    <s v="Malé projekty"/>
    <s v="ŽSR"/>
    <s v="Výstavba"/>
    <s v="nie"/>
    <s v="Stavba do 3 km"/>
    <x v="5"/>
    <x v="8"/>
    <n v="900000"/>
    <s v="-"/>
    <x v="1"/>
    <s v="Príprava verejného obstarávania"/>
  </r>
  <r>
    <s v="A14027:Príprava bez MPV"/>
    <s v="MD SR"/>
    <n v="0"/>
    <s v="Doprava - železničná infraštruktúra"/>
    <s v="A14027"/>
    <s v="časť 190a"/>
    <x v="43"/>
    <s v="190a"/>
    <s v="-"/>
    <s v="1b"/>
    <s v="3,7 pre 190a"/>
    <s v="Malé projekty"/>
    <s v="ŽSR"/>
    <s v="Príprava bez MPV"/>
    <s v="áno"/>
    <s v="Stavba do 3 km"/>
    <x v="3"/>
    <x v="2"/>
    <n v="320774.46000000002"/>
    <s v="-"/>
    <x v="1"/>
    <s v="Príprava verejného obstarávania"/>
  </r>
  <r>
    <m/>
    <m/>
    <m/>
    <m/>
    <s v="A14027"/>
    <m/>
    <x v="43"/>
    <m/>
    <m/>
    <m/>
    <s v="3,7 pre 190a"/>
    <s v="Malé projekty"/>
    <s v="ŽSR"/>
    <s v="Výstavba"/>
    <m/>
    <m/>
    <x v="5"/>
    <x v="11"/>
    <n v="5100000"/>
    <m/>
    <x v="1"/>
    <s v="Príprava verejného obstarávania"/>
  </r>
  <r>
    <s v="A14028:Príprava bez MPV"/>
    <s v="MD SR"/>
    <n v="0"/>
    <s v="Doprava - železničná infraštruktúra"/>
    <s v="A14028"/>
    <s v="D150cH"/>
    <x v="44"/>
    <s v="150c"/>
    <s v="3 v 1a;"/>
    <s v="1a"/>
    <s v="n/a"/>
    <s v="Veľké projekty"/>
    <s v="ŽSR"/>
    <s v="Príprava bez MPV"/>
    <s v="áno"/>
    <n v="10.733000000000001"/>
    <x v="1"/>
    <x v="2"/>
    <n v="38900"/>
    <s v="-"/>
    <x v="1"/>
    <s v="Výstavba/realizácia"/>
  </r>
  <r>
    <s v="A14028:Výstavba"/>
    <s v="MD SR"/>
    <n v="0"/>
    <s v="Doprava - železničná infraštruktúra"/>
    <s v="A14028"/>
    <s v="D150cH"/>
    <x v="44"/>
    <s v="150c"/>
    <s v="3 v 1a;"/>
    <s v="1a"/>
    <s v="n/a"/>
    <s v="Veľké projekty"/>
    <s v="ŽSR"/>
    <s v="Výstavba"/>
    <s v="nie"/>
    <n v="10.733000000000001"/>
    <x v="2"/>
    <x v="22"/>
    <n v="4250675.71"/>
    <s v="-"/>
    <x v="1"/>
    <s v="Výstavba/realizácia"/>
  </r>
  <r>
    <s v="A14028:Príprava bez MPV"/>
    <s v="MD SR"/>
    <n v="0"/>
    <s v="Doprava - železničná infraštruktúra"/>
    <s v="A14028"/>
    <s v="D150cH"/>
    <x v="44"/>
    <s v="150c"/>
    <s v="3 v 1a;"/>
    <s v="1a"/>
    <s v="n/a"/>
    <s v="Veľké projekty"/>
    <s v="ŽSR"/>
    <s v="Príprava bez MPV"/>
    <s v="áno"/>
    <n v="10.733000000000001"/>
    <x v="2"/>
    <x v="21"/>
    <n v="28219.7"/>
    <s v="-"/>
    <x v="1"/>
    <s v="Výstavba/realizácia"/>
  </r>
  <r>
    <s v="A14028:Výstavba"/>
    <s v="MD SR"/>
    <n v="0"/>
    <s v="Doprava - železničná infraštruktúra"/>
    <s v="A14028"/>
    <s v="D150cH"/>
    <x v="44"/>
    <s v="150c"/>
    <s v="3 v 1a;"/>
    <s v="1a"/>
    <s v="n/a"/>
    <s v="Veľké projekty"/>
    <s v="ŽSR"/>
    <s v="Výstavba"/>
    <s v="nie"/>
    <n v="10.733000000000001"/>
    <x v="4"/>
    <x v="22"/>
    <n v="34132200.32"/>
    <s v="-"/>
    <x v="1"/>
    <s v="Výstavba/realizácia"/>
  </r>
  <r>
    <s v="A14028:Výstavba"/>
    <s v="MD SR"/>
    <n v="0"/>
    <s v="Doprava - železničná infraštruktúra"/>
    <s v="A14028"/>
    <s v="D150cH"/>
    <x v="44"/>
    <s v="150c"/>
    <s v="3 v 1a;"/>
    <s v="1a"/>
    <s v="n/a"/>
    <s v="Veľké projekty"/>
    <s v="ŽSR"/>
    <s v="Výstavba"/>
    <s v="nie"/>
    <n v="10.733000000000001"/>
    <x v="4"/>
    <x v="21"/>
    <n v="1874116.08"/>
    <s v="-"/>
    <x v="1"/>
    <s v="Výstavba/realizácia"/>
  </r>
  <r>
    <s v="A14028:Príprava bez MPV"/>
    <s v="MD SR"/>
    <n v="0"/>
    <s v="Doprava - železničná infraštruktúra"/>
    <s v="A14028"/>
    <s v="D150cH"/>
    <x v="44"/>
    <s v="150c"/>
    <s v="3 v 1a;"/>
    <s v="1a"/>
    <s v="n/a"/>
    <s v="Veľké projekty"/>
    <s v="ŽSR"/>
    <s v="Príprava bez MPV"/>
    <s v="áno"/>
    <n v="10.733000000000001"/>
    <x v="3"/>
    <x v="2"/>
    <n v="335030"/>
    <s v="-"/>
    <x v="1"/>
    <s v="Výstavba/realizácia"/>
  </r>
  <r>
    <s v="A14032:Výstavba"/>
    <s v="MD SR"/>
    <n v="0"/>
    <s v="Doprava - železničná infraštruktúra"/>
    <s v="A14032"/>
    <s v="D160bH"/>
    <x v="45"/>
    <s v="160b"/>
    <n v="2"/>
    <s v="1a"/>
    <s v="n/a"/>
    <s v="Malé projekty"/>
    <s v="ŽSR"/>
    <s v="Výstavba"/>
    <s v="nie"/>
    <n v="8.4269999999999996"/>
    <x v="4"/>
    <x v="22"/>
    <n v="24097535.510000002"/>
    <s v="-"/>
    <x v="1"/>
    <s v="Výstavba/realizácia"/>
  </r>
  <r>
    <s v="A14032:Príprava bez MPV"/>
    <s v="MD SR"/>
    <n v="0"/>
    <s v="Doprava - železničná infraštruktúra"/>
    <s v="A14032"/>
    <s v="D160bH"/>
    <x v="45"/>
    <s v="160b"/>
    <n v="2"/>
    <s v="1a"/>
    <s v="n/a"/>
    <s v="Malé projekty"/>
    <s v="ŽSR"/>
    <s v="Príprava bez MPV"/>
    <s v="áno"/>
    <n v="8.4269999999999996"/>
    <x v="3"/>
    <x v="2"/>
    <n v="378949.27"/>
    <s v="-"/>
    <x v="1"/>
    <s v="Výstavba/realizácia"/>
  </r>
  <r>
    <s v="A14053:Výstavba"/>
    <s v="MD SR"/>
    <n v="0"/>
    <s v="Doprava - železničná infraštruktúra"/>
    <s v="A14053"/>
    <n v="0"/>
    <x v="46"/>
    <s v="105A"/>
    <s v="-"/>
    <s v="-"/>
    <s v="n/a"/>
    <s v="Malé projekty"/>
    <s v="ŽSR"/>
    <s v="Výstavba"/>
    <s v="-"/>
    <s v="-"/>
    <x v="0"/>
    <x v="0"/>
    <n v="2315408.27"/>
    <s v="-"/>
    <x v="0"/>
    <s v="Príprava verejného obstarávania"/>
  </r>
  <r>
    <s v="A14055:Príprava bez MPV"/>
    <s v="MD SR"/>
    <n v="0"/>
    <s v="Doprava - železničná infraštruktúra"/>
    <s v="A14055"/>
    <n v="0"/>
    <x v="47"/>
    <s v="112D"/>
    <s v="-"/>
    <s v="-"/>
    <n v="0"/>
    <s v="Malé projekty"/>
    <s v="ŽSR"/>
    <s v="Príprava bez MPV"/>
    <s v="áno"/>
    <n v="0"/>
    <x v="1"/>
    <x v="2"/>
    <n v="8088.28"/>
    <s v="-"/>
    <x v="1"/>
    <s v="Príprava verejného obstarávania"/>
  </r>
  <r>
    <s v="A14055:Výstavba"/>
    <s v="MD SR"/>
    <n v="0"/>
    <s v="Doprava - železničná infraštruktúra"/>
    <s v="A14055"/>
    <n v="0"/>
    <x v="47"/>
    <s v="112D"/>
    <s v="-"/>
    <s v="-"/>
    <n v="0"/>
    <s v="Malé projekty"/>
    <s v="ŽSR"/>
    <s v="Výstavba"/>
    <s v="nie"/>
    <n v="0"/>
    <x v="0"/>
    <x v="0"/>
    <n v="2110000"/>
    <s v="-"/>
    <x v="1"/>
    <s v="Príprava verejného obstarávania"/>
  </r>
  <r>
    <s v="A14055:Príprava bez MPV"/>
    <s v="MD SR"/>
    <n v="0"/>
    <s v="Doprava - železničná infraštruktúra"/>
    <s v="A14055"/>
    <n v="0"/>
    <x v="47"/>
    <s v="112D"/>
    <s v="-"/>
    <s v="-"/>
    <n v="0"/>
    <s v="Malé projekty"/>
    <s v="ŽSR"/>
    <s v="Príprava bez MPV"/>
    <s v="áno"/>
    <n v="0"/>
    <x v="3"/>
    <x v="2"/>
    <n v="127000"/>
    <s v="-"/>
    <x v="1"/>
    <s v="Príprava verejného obstarávania"/>
  </r>
  <r>
    <s v="A14056:Príprava bez MPV"/>
    <s v="MD SR"/>
    <n v="0"/>
    <s v="Doprava - železničná infraštruktúra"/>
    <s v="A14056"/>
    <n v="0"/>
    <x v="48"/>
    <s v="101A"/>
    <s v="-"/>
    <s v="-"/>
    <n v="0"/>
    <s v="Malé projekty"/>
    <s v="ŽSR"/>
    <s v="Príprava bez MPV"/>
    <s v="áno"/>
    <n v="0"/>
    <x v="1"/>
    <x v="2"/>
    <n v="138888"/>
    <s v="-"/>
    <x v="1"/>
    <s v="V prevázdke/ukončené"/>
  </r>
  <r>
    <s v="A14056:Výstavba"/>
    <s v="MD SR"/>
    <n v="0"/>
    <s v="Doprava - železničná infraštruktúra"/>
    <s v="A14056"/>
    <n v="0"/>
    <x v="48"/>
    <s v="101A"/>
    <s v="-"/>
    <s v="-"/>
    <n v="0"/>
    <s v="Malé projekty"/>
    <s v="ŽSR"/>
    <s v="Výstavba"/>
    <s v="áno"/>
    <n v="0"/>
    <x v="3"/>
    <x v="2"/>
    <n v="8091079.25"/>
    <s v="-"/>
    <x v="1"/>
    <s v="V prevázdke/ukončené"/>
  </r>
  <r>
    <s v="A14056:Príprava bez MPV"/>
    <s v="MD SR"/>
    <n v="0"/>
    <s v="Doprava - železničná infraštruktúra"/>
    <s v="A14056"/>
    <n v="0"/>
    <x v="48"/>
    <s v="101A"/>
    <s v="-"/>
    <s v="-"/>
    <n v="0"/>
    <s v="Malé projekty"/>
    <s v="ŽSR"/>
    <s v="Príprava bez MPV"/>
    <s v="áno"/>
    <n v="0"/>
    <x v="3"/>
    <x v="2"/>
    <n v="25500"/>
    <s v="-"/>
    <x v="1"/>
    <s v="V prevázdke/ukončené"/>
  </r>
  <r>
    <s v="A14056:Výstavba"/>
    <s v="MD SR"/>
    <n v="0"/>
    <s v="Doprava - železničná infraštruktúra"/>
    <s v="A14056"/>
    <n v="0"/>
    <x v="48"/>
    <s v="101A"/>
    <s v="-"/>
    <s v="-"/>
    <n v="0"/>
    <s v="Malé projekty"/>
    <s v="ŽSR"/>
    <s v="Výstavba"/>
    <s v="áno"/>
    <n v="0"/>
    <x v="3"/>
    <x v="2"/>
    <n v="4062041.92"/>
    <s v="-"/>
    <x v="1"/>
    <s v="V prevázdke/ukončené"/>
  </r>
  <r>
    <s v="A14058:Výstavba"/>
    <s v="MD SR"/>
    <n v="0"/>
    <s v="Doprava - železničná infraštruktúra"/>
    <s v="A14058"/>
    <n v="0"/>
    <x v="49"/>
    <s v="122A"/>
    <s v="-"/>
    <s v="-"/>
    <n v="0"/>
    <s v="Malé projekty"/>
    <s v="ŽSR"/>
    <s v="Výstavba"/>
    <s v="nie"/>
    <n v="0"/>
    <x v="7"/>
    <x v="5"/>
    <n v="10589000"/>
    <s v="-"/>
    <x v="1"/>
    <s v="Vydané stavebné povolenie"/>
  </r>
  <r>
    <s v="A14058:Príprava bez MPV"/>
    <s v="MD SR"/>
    <n v="0"/>
    <s v="Doprava - železničná infraštruktúra"/>
    <s v="A14058"/>
    <n v="0"/>
    <x v="49"/>
    <s v="122A"/>
    <s v="-"/>
    <s v="-"/>
    <n v="0"/>
    <s v="Malé projekty"/>
    <s v="ŽSR"/>
    <s v="Príprava bez MPV"/>
    <s v="áno"/>
    <n v="0"/>
    <x v="3"/>
    <x v="2"/>
    <n v="16574.73"/>
    <s v="-"/>
    <x v="1"/>
    <s v="Vydané stavebné povolenie"/>
  </r>
  <r>
    <s v="A14062:Príprava bez MPV"/>
    <s v="MD SR"/>
    <n v="0"/>
    <s v="Doprava - železničná infraštruktúra"/>
    <s v="A14062"/>
    <n v="0"/>
    <x v="50"/>
    <s v="127C"/>
    <s v="-"/>
    <s v="-"/>
    <n v="0"/>
    <s v="Malé projekty"/>
    <s v="ŽSR"/>
    <s v="Príprava bez MPV"/>
    <s v="áno"/>
    <n v="0"/>
    <x v="5"/>
    <x v="0"/>
    <n v="121400"/>
    <s v="-"/>
    <x v="1"/>
    <s v="Vydané stavebné povolenie"/>
  </r>
  <r>
    <s v="A14062:Výstavba"/>
    <s v="MD SR"/>
    <n v="0"/>
    <s v="Doprava - železničná infraštruktúra"/>
    <s v="A14062"/>
    <n v="0"/>
    <x v="50"/>
    <s v="127C"/>
    <s v="-"/>
    <s v="-"/>
    <n v="0"/>
    <s v="Malé projekty"/>
    <s v="ŽSR"/>
    <s v="Výstavba"/>
    <s v="áno"/>
    <n v="0"/>
    <x v="6"/>
    <x v="0"/>
    <n v="1092600"/>
    <s v="-"/>
    <x v="1"/>
    <s v="Vydané stavebné povolenie"/>
  </r>
  <r>
    <s v="A14067:Príprava bez MPV"/>
    <s v="MD SR"/>
    <n v="0"/>
    <s v="Doprava - železničná infraštruktúra"/>
    <s v="A14067"/>
    <n v="0"/>
    <x v="51"/>
    <s v="119C"/>
    <s v="-"/>
    <s v="-"/>
    <n v="0"/>
    <s v="Malé projekty"/>
    <s v="ŽSR"/>
    <s v="Príprava bez MPV"/>
    <s v="áno"/>
    <n v="0"/>
    <x v="3"/>
    <x v="2"/>
    <n v="142344"/>
    <s v="-"/>
    <x v="1"/>
    <s v="Vydané stavebné povolenie"/>
  </r>
  <r>
    <s v="A14079:Výstavba"/>
    <s v="MD SR"/>
    <n v="0"/>
    <s v="Doprava - železničná infraštruktúra"/>
    <s v="A14079"/>
    <n v="0"/>
    <x v="52"/>
    <s v="115A"/>
    <s v="-"/>
    <s v="-"/>
    <n v="0"/>
    <s v="Malé projekty"/>
    <s v="ŽSR"/>
    <s v="Výstavba"/>
    <s v="nie"/>
    <n v="0"/>
    <x v="5"/>
    <x v="5"/>
    <n v="1400000"/>
    <s v="-"/>
    <x v="1"/>
    <s v="Vydané stavebné povolenie"/>
  </r>
  <r>
    <s v="A14079:Príprava bez MPV"/>
    <s v="MD SR"/>
    <n v="0"/>
    <s v="Doprava - železničná infraštruktúra"/>
    <s v="A14079"/>
    <n v="0"/>
    <x v="52"/>
    <s v="115A"/>
    <s v="-"/>
    <s v="-"/>
    <n v="0"/>
    <s v="Malé projekty"/>
    <s v="ŽSR"/>
    <s v="Príprava bez MPV"/>
    <s v="áno"/>
    <n v="0"/>
    <x v="4"/>
    <x v="5"/>
    <n v="4566.91"/>
    <s v="-"/>
    <x v="1"/>
    <s v="Vydané stavebné povolenie"/>
  </r>
  <r>
    <s v="A14079:Príprava bez MPV"/>
    <s v="MD SR"/>
    <n v="0"/>
    <s v="Doprava - železničná infraštruktúra"/>
    <s v="A14079"/>
    <n v="0"/>
    <x v="52"/>
    <s v="115A"/>
    <s v="-"/>
    <s v="-"/>
    <n v="0"/>
    <s v="Malé projekty"/>
    <s v="ŽSR"/>
    <s v="Príprava bez MPV"/>
    <s v="áno"/>
    <n v="0"/>
    <x v="3"/>
    <x v="2"/>
    <n v="34900"/>
    <s v="-"/>
    <x v="1"/>
    <s v="Vydané stavebné povolenie"/>
  </r>
  <r>
    <s v="A14178:Príprava bez MPV"/>
    <s v="MD SR"/>
    <n v="0"/>
    <s v="Doprava - železničná infraštruktúra"/>
    <s v="A14178"/>
    <n v="0"/>
    <x v="53"/>
    <s v="115A"/>
    <s v="-"/>
    <s v="-"/>
    <n v="0"/>
    <s v="Malé projekty"/>
    <s v="ŽSR"/>
    <s v="Príprava bez MPV"/>
    <s v="áno"/>
    <n v="0"/>
    <x v="5"/>
    <x v="5"/>
    <n v="3000"/>
    <s v="-"/>
    <x v="1"/>
    <s v="Výstavba/realizácia"/>
  </r>
  <r>
    <s v="A14178:MPV"/>
    <s v="MD SR"/>
    <n v="0"/>
    <s v="Doprava - železničná infraštruktúra"/>
    <s v="A14178"/>
    <n v="0"/>
    <x v="53"/>
    <s v="115A"/>
    <s v="-"/>
    <s v="-"/>
    <n v="0"/>
    <s v="Malé projekty"/>
    <s v="ŽSR"/>
    <s v="MPV"/>
    <s v="áno"/>
    <n v="0"/>
    <x v="3"/>
    <x v="5"/>
    <n v="6329.52"/>
    <s v="-"/>
    <x v="1"/>
    <s v="Výstavba/realizácia"/>
  </r>
  <r>
    <s v="A14178:Príprava bez MPV"/>
    <s v="MD SR"/>
    <n v="0"/>
    <s v="Doprava - železničná infraštruktúra"/>
    <s v="A14178"/>
    <n v="0"/>
    <x v="53"/>
    <s v="115A"/>
    <s v="-"/>
    <s v="-"/>
    <n v="0"/>
    <s v="Malé projekty"/>
    <s v="ŽSR"/>
    <s v="Príprava bez MPV"/>
    <s v="áno"/>
    <n v="0"/>
    <x v="3"/>
    <x v="5"/>
    <n v="32044.39"/>
    <s v="-"/>
    <x v="1"/>
    <s v="Výstavba/realizácia"/>
  </r>
  <r>
    <s v="A14179:Príprava bez MPV"/>
    <s v="MD SR"/>
    <n v="0"/>
    <s v="Doprava - železničná infraštruktúra"/>
    <s v="A14179"/>
    <n v="0"/>
    <x v="54"/>
    <s v="-"/>
    <s v="-"/>
    <s v="-"/>
    <n v="0"/>
    <s v="Malé projekty"/>
    <s v="ŽSR"/>
    <s v="Príprava bez MPV"/>
    <s v="nie"/>
    <n v="0"/>
    <x v="6"/>
    <x v="0"/>
    <n v="20000"/>
    <s v="-"/>
    <x v="1"/>
    <s v="Nezačatá investičná akcia"/>
  </r>
  <r>
    <s v="A14179:Výstavba"/>
    <s v="MD SR"/>
    <n v="0"/>
    <s v="Doprava - železničná infraštruktúra"/>
    <s v="A14179"/>
    <n v="0"/>
    <x v="54"/>
    <s v="-"/>
    <s v="-"/>
    <s v="-"/>
    <n v="0"/>
    <s v="Malé projekty"/>
    <s v="ŽSR"/>
    <s v="Výstavba"/>
    <s v="nie"/>
    <n v="0"/>
    <x v="6"/>
    <x v="0"/>
    <n v="180000"/>
    <s v="-"/>
    <x v="1"/>
    <s v="Nezačatá investičná akcia"/>
  </r>
  <r>
    <s v="A14189:Príprava bez MPV"/>
    <s v="MD SR"/>
    <n v="0"/>
    <s v="Doprava - železničná infraštruktúra"/>
    <s v="A14189"/>
    <n v="0"/>
    <x v="55"/>
    <s v="-"/>
    <s v="-"/>
    <s v="-"/>
    <n v="0"/>
    <s v="Malé projekty"/>
    <s v="ŽSR"/>
    <s v="Príprava bez MPV"/>
    <s v="nie"/>
    <n v="0"/>
    <x v="6"/>
    <x v="0"/>
    <n v="20000"/>
    <s v="-"/>
    <x v="1"/>
    <s v="Nezačatá investičná akcia"/>
  </r>
  <r>
    <s v="A14189:Výstavba"/>
    <s v="MD SR"/>
    <n v="0"/>
    <s v="Doprava - železničná infraštruktúra"/>
    <s v="A14189"/>
    <n v="0"/>
    <x v="55"/>
    <s v="-"/>
    <s v="-"/>
    <s v="-"/>
    <n v="0"/>
    <s v="Malé projekty"/>
    <s v="ŽSR"/>
    <s v="Výstavba"/>
    <s v="nie"/>
    <n v="0"/>
    <x v="6"/>
    <x v="0"/>
    <n v="180000"/>
    <s v="-"/>
    <x v="1"/>
    <s v="Nezačatá investičná akcia"/>
  </r>
  <r>
    <s v="A14190:MPV"/>
    <s v="MD SR"/>
    <n v="0"/>
    <s v="Doprava - železničná infraštruktúra"/>
    <s v="A14190"/>
    <n v="0"/>
    <x v="56"/>
    <s v="104B"/>
    <s v="-"/>
    <s v="-"/>
    <n v="0"/>
    <s v="Malé projekty"/>
    <s v="ŽSR"/>
    <s v="MPV"/>
    <s v="áno"/>
    <n v="0"/>
    <x v="3"/>
    <x v="5"/>
    <n v="15408.68"/>
    <s v="-"/>
    <x v="1"/>
    <s v="Dokumentácia na stavebné povolenie a realizáciu stavby"/>
  </r>
  <r>
    <s v="A14190:Príprava bez MPV"/>
    <s v="MD SR"/>
    <n v="0"/>
    <s v="Doprava - železničná infraštruktúra"/>
    <s v="A14190"/>
    <n v="0"/>
    <x v="56"/>
    <s v="104B"/>
    <s v="-"/>
    <s v="-"/>
    <n v="0"/>
    <s v="Malé projekty"/>
    <s v="ŽSR"/>
    <s v="Príprava bez MPV"/>
    <s v="áno"/>
    <n v="0"/>
    <x v="3"/>
    <x v="5"/>
    <n v="30210"/>
    <s v="-"/>
    <x v="1"/>
    <s v="Dokumentácia na stavebné povolenie a realizáciu stavby"/>
  </r>
  <r>
    <s v="A14191:Príprava bez MPV"/>
    <s v="MD SR"/>
    <n v="0"/>
    <s v="Doprava - železničná infraštruktúra"/>
    <s v="A14191"/>
    <n v="0"/>
    <x v="57"/>
    <s v="-"/>
    <s v="-"/>
    <s v="-"/>
    <n v="0"/>
    <s v="Malé projekty"/>
    <s v="ŽSR"/>
    <s v="Príprava bez MPV"/>
    <s v="nie"/>
    <n v="0"/>
    <x v="6"/>
    <x v="0"/>
    <n v="20000"/>
    <s v="-"/>
    <x v="1"/>
    <s v="Nezačatá investičná akcia"/>
  </r>
  <r>
    <s v="A14191:Výstavba"/>
    <s v="MD SR"/>
    <n v="0"/>
    <s v="Doprava - železničná infraštruktúra"/>
    <s v="A14191"/>
    <n v="0"/>
    <x v="57"/>
    <s v="-"/>
    <s v="-"/>
    <s v="-"/>
    <n v="0"/>
    <s v="Malé projekty"/>
    <s v="ŽSR"/>
    <s v="Výstavba"/>
    <s v="nie"/>
    <n v="0"/>
    <x v="6"/>
    <x v="0"/>
    <n v="180000"/>
    <s v="-"/>
    <x v="1"/>
    <s v="Nezačatá investičná akcia"/>
  </r>
  <r>
    <s v="A14198:Výstavba"/>
    <s v="MD SR"/>
    <n v="0"/>
    <s v="Doprava - železničná infraštruktúra"/>
    <s v="A14198"/>
    <s v="časť 190a"/>
    <x v="58"/>
    <s v="190a"/>
    <s v="-"/>
    <s v="1b"/>
    <n v="0"/>
    <s v="Malé projekty"/>
    <s v="ŽSR"/>
    <s v="Výstavba"/>
    <s v="nie"/>
    <s v="10 ks v.j."/>
    <x v="5"/>
    <x v="5"/>
    <n v="3112308.77"/>
    <s v="-"/>
    <x v="0"/>
    <s v="Vydané stavebné povolenie"/>
  </r>
  <r>
    <s v="A14198:Výstavba"/>
    <s v="MD SR"/>
    <n v="0"/>
    <s v="Doprava - železničná infraštruktúra"/>
    <s v="A14198"/>
    <s v="časť 190a"/>
    <x v="58"/>
    <s v="190a"/>
    <s v="-"/>
    <s v="1b"/>
    <n v="0"/>
    <s v="Malé projekty"/>
    <s v="ŽSR"/>
    <s v="Výstavba"/>
    <s v="nie"/>
    <s v="10 ks v.j."/>
    <x v="6"/>
    <x v="5"/>
    <n v="4603627.9234999996"/>
    <s v="-"/>
    <x v="0"/>
    <s v="Vydané stavebné povolenie"/>
  </r>
  <r>
    <s v="A14198:Príprava bez MPV"/>
    <s v="MD SR"/>
    <n v="0"/>
    <s v="Doprava - železničná infraštruktúra"/>
    <s v="A14198"/>
    <s v="časť 190a"/>
    <x v="58"/>
    <s v="190a"/>
    <s v="-"/>
    <s v="1b"/>
    <n v="0"/>
    <s v="Malé projekty"/>
    <s v="ŽSR"/>
    <s v="Príprava bez MPV"/>
    <s v="áno"/>
    <s v="10 ks v.j."/>
    <x v="3"/>
    <x v="2"/>
    <n v="66143.06"/>
    <s v="-"/>
    <x v="0"/>
    <s v="Vydané stavebné povolenie"/>
  </r>
  <r>
    <s v="A14200:Príprava bez MPV"/>
    <s v="MD SR"/>
    <n v="0"/>
    <s v="Doprava - železničná infraštruktúra"/>
    <s v="A14200"/>
    <s v="Kategória 2a, trať 195a"/>
    <x v="59"/>
    <s v="195a"/>
    <s v="-"/>
    <s v="1b"/>
    <n v="0"/>
    <s v="Veľké projekty"/>
    <s v="ŽSR"/>
    <s v="Príprava bez MPV"/>
    <s v="áno"/>
    <s v="Stavba do 3 km"/>
    <x v="3"/>
    <x v="2"/>
    <n v="121095"/>
    <s v="-"/>
    <x v="1"/>
    <s v="Dokumentácia na stavebné povolenie a realizáciu stavby"/>
  </r>
  <r>
    <s v="A14202.2: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MPV"/>
    <s v="áno"/>
    <n v="0"/>
    <x v="1"/>
    <x v="1"/>
    <n v="95566"/>
    <s v="-"/>
    <x v="0"/>
    <s v="Výstavba/realizácia"/>
  </r>
  <r>
    <s v="A14202.2:Výstavba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Výstavba"/>
    <s v="áno"/>
    <n v="0"/>
    <x v="1"/>
    <x v="2"/>
    <n v="15"/>
    <s v="-"/>
    <x v="0"/>
    <s v="Výstavba/realizácia"/>
  </r>
  <r>
    <s v="A14202.2:Výstavba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Výstavba"/>
    <s v="áno"/>
    <n v="0"/>
    <x v="1"/>
    <x v="1"/>
    <n v="711"/>
    <s v="-"/>
    <x v="0"/>
    <s v="Výstavba/realizácia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x v="3"/>
    <n v="424481.81"/>
    <s v="OPII"/>
    <x v="0"/>
    <s v="Výstavba/realizácia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x v="4"/>
    <n v="74908.56"/>
    <s v="OPII"/>
    <x v="0"/>
    <s v="Výstavba/realizácia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x v="1"/>
    <n v="5575"/>
    <s v="-"/>
    <x v="0"/>
    <s v="Výstavba/realizácia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x v="6"/>
    <n v="4935"/>
    <s v="-"/>
    <x v="0"/>
    <s v="Výstavba/realizácia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x v="1"/>
    <n v="30912"/>
    <s v="-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x v="3"/>
    <n v="-149680.75"/>
    <s v="OPII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x v="4"/>
    <n v="-26414.25"/>
    <s v="OPII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x v="2"/>
    <n v="112599.5"/>
    <s v="-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x v="2"/>
    <n v="19870.5"/>
    <s v="-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2"/>
    <x v="1"/>
    <n v="490.49"/>
    <s v="-"/>
    <x v="1"/>
    <s v="Dokumentácia pre realizáciu stavby"/>
  </r>
  <r>
    <s v="A14202.6:Výstavba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5"/>
    <x v="23"/>
    <n v="53550"/>
    <s v="OPSK cieľ 2"/>
    <x v="1"/>
    <s v="Dokumentácia pre realizáciu stavby"/>
  </r>
  <r>
    <s v="A14202.6:Výstavba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5"/>
    <x v="24"/>
    <n v="9450"/>
    <s v="OPSK cieľ 2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4"/>
    <x v="23"/>
    <n v="262199.5"/>
    <s v="OPSK cieľ 2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4"/>
    <x v="24"/>
    <n v="46270.5"/>
    <s v="OPSK cieľ 2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x v="3"/>
    <n v="149680.75"/>
    <s v="OPII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x v="4"/>
    <n v="26414.25"/>
    <s v="OPII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x v="6"/>
    <n v="287.17"/>
    <s v="-"/>
    <x v="1"/>
    <s v="Dokumentácia pre realizáciu stavby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x v="1"/>
    <n v="98210"/>
    <s v="-"/>
    <x v="1"/>
    <s v="Dokumentácia pre realizáciu stavby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1"/>
    <x v="1"/>
    <n v="568.79999999999995"/>
    <s v="-"/>
    <x v="1"/>
    <s v="V prevázdke/ukončené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1"/>
    <x v="2"/>
    <n v="993024.29"/>
    <s v="-"/>
    <x v="1"/>
    <s v="V prevázdke/ukončené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1"/>
    <x v="2"/>
    <n v="175239.58"/>
    <s v="-"/>
    <x v="1"/>
    <s v="V prevázdke/ukončené"/>
  </r>
  <r>
    <s v="A14202.7: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MPV"/>
    <s v="áno"/>
    <n v="0"/>
    <x v="1"/>
    <x v="1"/>
    <n v="2214"/>
    <s v="-"/>
    <x v="1"/>
    <s v="V prevázdke/ukončené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1"/>
    <x v="1"/>
    <n v="15824.12"/>
    <s v="-"/>
    <x v="1"/>
    <s v="V prevázdke/ukončené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2"/>
    <x v="13"/>
    <n v="2675269.77"/>
    <s v="OPSK"/>
    <x v="1"/>
    <s v="V prevázdke/ukončené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2"/>
    <x v="14"/>
    <n v="472106.43"/>
    <s v="OPSK"/>
    <x v="1"/>
    <s v="V prevázdke/ukončené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3"/>
    <x v="6"/>
    <n v="290.17"/>
    <s v="-"/>
    <x v="1"/>
    <s v="V prevázdke/ukončené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3"/>
    <x v="3"/>
    <n v="149757.82999999999"/>
    <s v="OPII"/>
    <x v="1"/>
    <s v="V prevázdke/ukončené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3"/>
    <x v="4"/>
    <n v="26427.85"/>
    <s v="OPII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x v="2"/>
    <n v="761244.44000000018"/>
    <s v="-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x v="3"/>
    <n v="4916556.01"/>
    <s v="OPII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x v="4"/>
    <n v="867627.52000000002"/>
    <s v="OPII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x v="2"/>
    <n v="1215330"/>
    <s v="-"/>
    <x v="1"/>
    <s v="V prevázdke/ukončené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1"/>
    <x v="2"/>
    <n v="88377"/>
    <s v="-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x v="2"/>
    <n v="444325.52349999995"/>
    <s v="-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x v="2"/>
    <n v="78410.386499999993"/>
    <s v="-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s v="-"/>
    <s v="Malé projekty"/>
    <s v="ŽSR"/>
    <s v="Výstavba"/>
    <s v="áno"/>
    <s v="-"/>
    <x v="2"/>
    <x v="1"/>
    <n v="15875.01"/>
    <s v="-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x v="3"/>
    <n v="4449224.08"/>
    <s v="OPII"/>
    <x v="1"/>
    <s v="V prevázdke/ukončené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x v="3"/>
    <n v="194196.11"/>
    <s v="OPII"/>
    <x v="1"/>
    <s v="V prevázdke/ukončené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x v="4"/>
    <n v="34269.89"/>
    <s v="OPII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x v="4"/>
    <n v="785157.19"/>
    <s v="OPII"/>
    <x v="1"/>
    <s v="V prevázdke/ukončené"/>
  </r>
  <r>
    <s v="A14203:MPV"/>
    <s v="MD SR"/>
    <n v="0"/>
    <s v="Doprava - železničná infraštruktúra"/>
    <s v="A14203"/>
    <n v="0"/>
    <x v="63"/>
    <s v="-"/>
    <s v="-"/>
    <s v="-"/>
    <n v="0"/>
    <s v="Malé projekty"/>
    <s v="ŽSR"/>
    <s v="MPV"/>
    <s v="áno"/>
    <n v="0"/>
    <x v="3"/>
    <x v="5"/>
    <n v="626388.88"/>
    <s v="-"/>
    <x v="1"/>
    <s v="V prevázdke/ukončené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x v="17"/>
    <n v="16029.81"/>
    <s v="-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x v="5"/>
    <n v="750.64"/>
    <s v="-"/>
    <x v="1"/>
    <s v="V prevázdke/ukončené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x v="2"/>
    <n v="3553.66"/>
    <s v="-"/>
    <x v="1"/>
    <s v="V prevázdke/ukončené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x v="2"/>
    <n v="250"/>
    <s v="-"/>
    <x v="1"/>
    <s v="V prevázdke/ukončené"/>
  </r>
  <r>
    <s v="A14220.1:Výstavba"/>
    <s v="MD SR"/>
    <n v="0"/>
    <s v="Doprava - železničná infraštruktúra"/>
    <s v="A14220.1"/>
    <n v="0"/>
    <x v="64"/>
    <s v="-"/>
    <s v="-"/>
    <s v="-"/>
    <n v="0"/>
    <s v="Budovy"/>
    <s v="ŽSR"/>
    <s v="Výstavba"/>
    <s v="áno"/>
    <n v="0"/>
    <x v="0"/>
    <x v="0"/>
    <n v="2000000"/>
    <s v="-"/>
    <x v="0"/>
    <s v="Dokumentácia na stavebné povolenie a realizáciu stavby"/>
  </r>
  <r>
    <m/>
    <m/>
    <m/>
    <m/>
    <s v="A14220.1"/>
    <n v="0"/>
    <x v="64"/>
    <m/>
    <m/>
    <m/>
    <m/>
    <m/>
    <s v="ŽSR"/>
    <s v="Výstavba"/>
    <m/>
    <m/>
    <x v="5"/>
    <x v="14"/>
    <n v="1822350"/>
    <m/>
    <x v="0"/>
    <s v="Dokumentácia na stavebné povolenie a realizáciu stavby"/>
  </r>
  <r>
    <s v="A14220.1:Výstavba"/>
    <s v="MD SR"/>
    <n v="0"/>
    <s v="Doprava - železničná infraštruktúra"/>
    <s v="A14220.1"/>
    <n v="0"/>
    <x v="64"/>
    <s v="-"/>
    <s v="-"/>
    <s v="-"/>
    <n v="0"/>
    <s v="Budovy"/>
    <s v="ŽSR"/>
    <s v="Výstavba"/>
    <s v="áno"/>
    <n v="0"/>
    <x v="5"/>
    <x v="13"/>
    <n v="10326650"/>
    <s v="-"/>
    <x v="0"/>
    <s v="Dokumentácia na stavebné povolenie a realizáciu stavby"/>
  </r>
  <r>
    <s v="A14220.1:Príprava bez MPV"/>
    <s v="MD SR"/>
    <n v="0"/>
    <s v="Doprava - železničná infraštruktúra"/>
    <s v="A14220.1"/>
    <n v="0"/>
    <x v="64"/>
    <s v="-"/>
    <s v="-"/>
    <s v="-"/>
    <n v="0"/>
    <s v="Budovy"/>
    <s v="ŽSR"/>
    <s v="Príprava bez MPV"/>
    <s v="áno"/>
    <n v="0"/>
    <x v="3"/>
    <x v="2"/>
    <n v="314800"/>
    <s v="-"/>
    <x v="0"/>
    <s v="Dokumentácia na stavebné povolenie a realizáciu stavby"/>
  </r>
  <r>
    <m/>
    <m/>
    <m/>
    <m/>
    <s v="A14220.2"/>
    <n v="0"/>
    <x v="65"/>
    <m/>
    <m/>
    <m/>
    <m/>
    <m/>
    <s v="ŽSR"/>
    <s v="Výstavba"/>
    <m/>
    <m/>
    <x v="5"/>
    <x v="0"/>
    <n v="2400000"/>
    <m/>
    <x v="1"/>
    <s v="Štúdia uskutočniteľnosti"/>
  </r>
  <r>
    <m/>
    <m/>
    <m/>
    <m/>
    <s v="A14220.2"/>
    <n v="0"/>
    <x v="65"/>
    <m/>
    <m/>
    <m/>
    <m/>
    <m/>
    <s v="ŽSR"/>
    <s v="Výstavba"/>
    <m/>
    <m/>
    <x v="7"/>
    <x v="0"/>
    <n v="5800000"/>
    <m/>
    <x v="1"/>
    <s v="Štúdia uskutočniteľnosti"/>
  </r>
  <r>
    <m/>
    <m/>
    <m/>
    <m/>
    <s v="A14220.2"/>
    <n v="0"/>
    <x v="65"/>
    <m/>
    <m/>
    <m/>
    <m/>
    <m/>
    <s v="ŽSR"/>
    <s v="Výstavba"/>
    <m/>
    <m/>
    <x v="0"/>
    <x v="0"/>
    <n v="5800000"/>
    <m/>
    <x v="1"/>
    <s v="Štúdia uskutočniteľnosti"/>
  </r>
  <r>
    <s v="A14220.2:Výstavba"/>
    <s v="MD SR"/>
    <n v="0"/>
    <s v="Doprava - železničná infraštruktúra"/>
    <s v="A14220.2"/>
    <n v="0"/>
    <x v="65"/>
    <s v="-"/>
    <s v="-"/>
    <s v="-"/>
    <n v="0"/>
    <s v="Budovy"/>
    <s v="ŽSR"/>
    <s v="Výstavba"/>
    <s v="áno"/>
    <n v="0"/>
    <x v="6"/>
    <x v="0"/>
    <n v="6000000"/>
    <s v="-"/>
    <x v="1"/>
    <s v="Štúdia uskutočniteľnosti"/>
  </r>
  <r>
    <s v="A14224:Výstavba"/>
    <s v="MD SR"/>
    <n v="0"/>
    <s v="Doprava - železničná infraštruktúra"/>
    <s v="A14224"/>
    <n v="0"/>
    <x v="66"/>
    <s v="115A"/>
    <s v="-"/>
    <s v="-"/>
    <n v="0"/>
    <s v="Budovy"/>
    <s v="ŽSR"/>
    <s v="Výstavba"/>
    <s v="áno"/>
    <n v="0"/>
    <x v="1"/>
    <x v="2"/>
    <n v="21920"/>
    <s v="-"/>
    <x v="0"/>
    <s v="V prevázdke/ukončené"/>
  </r>
  <r>
    <s v="A14224:Výstavba"/>
    <s v="MD SR"/>
    <n v="0"/>
    <s v="Doprava - železničná infraštruktúra"/>
    <s v="A14224"/>
    <n v="0"/>
    <x v="66"/>
    <s v="115A"/>
    <s v="-"/>
    <s v="-"/>
    <n v="0"/>
    <s v="Budovy"/>
    <s v="ŽSR"/>
    <s v="Výstavba"/>
    <s v="áno"/>
    <n v="0"/>
    <x v="3"/>
    <x v="2"/>
    <n v="7470147.4600000009"/>
    <s v="-"/>
    <x v="0"/>
    <s v="V prevázdke/ukončené"/>
  </r>
  <r>
    <s v="A14224:MPV"/>
    <s v="MD SR"/>
    <n v="0"/>
    <s v="Doprava - železničná infraštruktúra"/>
    <s v="A14224"/>
    <n v="0"/>
    <x v="66"/>
    <s v="115A"/>
    <s v="-"/>
    <s v="-"/>
    <n v="0"/>
    <s v="Budovy"/>
    <s v="ŽSR"/>
    <s v="MPV"/>
    <s v="áno"/>
    <n v="0"/>
    <x v="3"/>
    <x v="2"/>
    <n v="67636.73"/>
    <s v="-"/>
    <x v="0"/>
    <s v="V prevázdke/ukončené"/>
  </r>
  <r>
    <s v="A14224:Príprava bez MPV"/>
    <s v="MD SR"/>
    <n v="0"/>
    <s v="Doprava - železničná infraštruktúra"/>
    <s v="A14224"/>
    <n v="0"/>
    <x v="66"/>
    <s v="115A"/>
    <s v="-"/>
    <s v="-"/>
    <n v="0"/>
    <s v="Budovy"/>
    <s v="ŽSR"/>
    <s v="Príprava bez MPV"/>
    <s v="áno"/>
    <n v="0"/>
    <x v="3"/>
    <x v="2"/>
    <n v="258767.72"/>
    <s v="-"/>
    <x v="0"/>
    <s v="V prevázdke/ukončené"/>
  </r>
  <r>
    <s v="A14224:Výstavba"/>
    <s v="MD SR"/>
    <n v="0"/>
    <s v="Doprava - železničná infraštruktúra"/>
    <s v="A14224"/>
    <n v="0"/>
    <x v="66"/>
    <s v="115A"/>
    <s v="-"/>
    <s v="-"/>
    <n v="0"/>
    <s v="Budovy"/>
    <s v="ŽSR"/>
    <s v="Výstavba"/>
    <s v="áno"/>
    <n v="0"/>
    <x v="3"/>
    <x v="2"/>
    <n v="3407223"/>
    <s v="-"/>
    <x v="0"/>
    <s v="V prevázdke/ukončené"/>
  </r>
  <r>
    <s v="A14226:Výstavba"/>
    <s v="MD SR"/>
    <n v="0"/>
    <s v="Doprava - železničná infraštruktúra"/>
    <s v="A14226"/>
    <n v="0"/>
    <x v="67"/>
    <s v="-"/>
    <s v="-"/>
    <s v="-"/>
    <n v="0"/>
    <s v="Budovy"/>
    <s v="ŽSR"/>
    <s v="Výstavba"/>
    <s v="áno"/>
    <n v="0"/>
    <x v="1"/>
    <x v="2"/>
    <n v="3327.27"/>
    <s v="-"/>
    <x v="0"/>
    <s v="Príprava verejného obstarávania"/>
  </r>
  <r>
    <s v="A14226:Príprava bez MPV"/>
    <s v="MD SR"/>
    <n v="0"/>
    <s v="Doprava - železničná infraštruktúra"/>
    <s v="A14226"/>
    <n v="0"/>
    <x v="67"/>
    <s v="-"/>
    <s v="-"/>
    <s v="-"/>
    <n v="0"/>
    <s v="Budovy"/>
    <s v="ŽSR"/>
    <s v="Príprava bez MPV"/>
    <s v="áno"/>
    <n v="0"/>
    <x v="3"/>
    <x v="2"/>
    <n v="19000"/>
    <s v="-"/>
    <x v="0"/>
    <s v="Príprava verejného obstarávania"/>
  </r>
  <r>
    <s v="A14256:Výstavba"/>
    <s v="MD SR"/>
    <n v="0"/>
    <s v="Doprava - železničná infraštruktúra"/>
    <s v="A14256"/>
    <s v="Uzol KE"/>
    <x v="68"/>
    <s v="Čast projektu 180i"/>
    <s v="-"/>
    <s v="1b"/>
    <n v="0"/>
    <s v="Veľké projekty"/>
    <s v="ŽSR"/>
    <s v="Výstavba"/>
    <s v="áno"/>
    <s v="4,147; - KR koľají"/>
    <x v="1"/>
    <x v="2"/>
    <n v="1814386.7"/>
    <s v="SIH"/>
    <x v="1"/>
    <s v="Výstavba/realizácia"/>
  </r>
  <r>
    <s v="A14256:Výstavba"/>
    <s v="MD SR"/>
    <n v="0"/>
    <s v="Doprava - železničná infraštruktúra"/>
    <s v="A14256"/>
    <s v="Uzol KE"/>
    <x v="68"/>
    <s v="Čast projektu 180i"/>
    <s v="-"/>
    <s v="1b"/>
    <n v="0"/>
    <s v="Veľké projekty"/>
    <s v="ŽSR"/>
    <s v="Výstavba"/>
    <s v="áno"/>
    <s v="4,147; - KR koľají"/>
    <x v="2"/>
    <x v="25"/>
    <n v="2489823.14"/>
    <s v="-"/>
    <x v="1"/>
    <s v="Výstavba/realizácia"/>
  </r>
  <r>
    <m/>
    <s v="MD SR"/>
    <n v="0"/>
    <s v="Doprava - železničná infraštruktúra"/>
    <s v="A14256"/>
    <s v="Uzol KE"/>
    <x v="68"/>
    <s v="-"/>
    <s v="-"/>
    <s v="-"/>
    <s v="-"/>
    <s v="Veľké projekty"/>
    <s v="ŽSR"/>
    <s v="Výstavba"/>
    <s v="-"/>
    <s v="-"/>
    <x v="2"/>
    <x v="0"/>
    <n v="141328.4"/>
    <s v="-"/>
    <x v="1"/>
    <s v="Výstavba/realizácia"/>
  </r>
  <r>
    <s v="A14256:Výstavba"/>
    <s v="MD SR"/>
    <n v="0"/>
    <s v="Doprava - železničná infraštruktúra"/>
    <s v="A14256"/>
    <s v="Uzol KE"/>
    <x v="68"/>
    <s v="Čast projektu 180i"/>
    <s v="-"/>
    <s v="1b"/>
    <n v="0"/>
    <s v="Veľké projekty"/>
    <s v="ŽSR"/>
    <s v="Výstavba"/>
    <s v="áno"/>
    <s v="4,147; - KR koľají"/>
    <x v="3"/>
    <x v="2"/>
    <n v="7206108.8599999994"/>
    <s v="-"/>
    <x v="1"/>
    <s v="Výstavba/realizácia"/>
  </r>
  <r>
    <s v="A14256:Príprava bez MPV"/>
    <s v="MD SR"/>
    <n v="0"/>
    <s v="Doprava - železničná infraštruktúra"/>
    <s v="A14256"/>
    <s v="Uzol KE"/>
    <x v="68"/>
    <s v="Čast projektu 180i"/>
    <s v="-"/>
    <s v="1b"/>
    <n v="0"/>
    <s v="Veľké projekty"/>
    <s v="ŽSR"/>
    <s v="Príprava bez MPV"/>
    <s v="áno"/>
    <s v="4,147; - KR koľají"/>
    <x v="3"/>
    <x v="2"/>
    <n v="284937.15000000002"/>
    <s v="-"/>
    <x v="1"/>
    <s v="Výstavba/realizácia"/>
  </r>
  <r>
    <s v="A15004:Príprava bez MPV"/>
    <s v="MD SR"/>
    <n v="0"/>
    <s v="Doprava - železničná infraštruktúra"/>
    <s v="A15004"/>
    <n v="0"/>
    <x v="69"/>
    <s v="127C"/>
    <s v="-"/>
    <s v="-"/>
    <n v="0"/>
    <s v="Malé projekty"/>
    <s v="ŽSR"/>
    <s v="Príprava bez MPV"/>
    <s v="áno"/>
    <n v="0"/>
    <x v="6"/>
    <x v="0"/>
    <n v="50500"/>
    <s v="-"/>
    <x v="1"/>
    <s v="Pozastavená príprava"/>
  </r>
  <r>
    <s v="A15004:Výstavba"/>
    <s v="MD SR"/>
    <n v="0"/>
    <s v="Doprava - železničná infraštruktúra"/>
    <s v="A15004"/>
    <n v="0"/>
    <x v="69"/>
    <s v="127C"/>
    <s v="-"/>
    <s v="-"/>
    <n v="0"/>
    <s v="Malé projekty"/>
    <s v="ŽSR"/>
    <s v="Výstavba"/>
    <s v="nie"/>
    <n v="0"/>
    <x v="7"/>
    <x v="0"/>
    <n v="454500"/>
    <s v="-"/>
    <x v="1"/>
    <s v="Pozastavená príprava"/>
  </r>
  <r>
    <s v="A15007:Výstavba"/>
    <s v="MD SR"/>
    <n v="0"/>
    <s v="Doprava - železničná infraštruktúra"/>
    <s v="A15007"/>
    <n v="0"/>
    <x v="70"/>
    <s v="-"/>
    <s v="-"/>
    <s v="-"/>
    <n v="0"/>
    <s v="Malé projekty"/>
    <s v="ŽSR"/>
    <s v="Výstavba"/>
    <s v="nie"/>
    <n v="0"/>
    <x v="5"/>
    <x v="5"/>
    <n v="3520000"/>
    <s v="-"/>
    <x v="0"/>
    <s v="Výstavba/realizácia"/>
  </r>
  <r>
    <s v="A15007:Výstavba"/>
    <s v="MD SR"/>
    <n v="0"/>
    <s v="Doprava - železničná infraštruktúra"/>
    <s v="A15007"/>
    <n v="0"/>
    <x v="70"/>
    <s v="-"/>
    <s v="-"/>
    <s v="-"/>
    <n v="0"/>
    <s v="Malé projekty"/>
    <s v="ŽSR"/>
    <s v="Výstavba"/>
    <s v="nie"/>
    <n v="0"/>
    <x v="6"/>
    <x v="5"/>
    <n v="4000000"/>
    <s v="-"/>
    <x v="0"/>
    <s v="Výstavba/realizácia"/>
  </r>
  <r>
    <s v="A15007:Príprava bez MPV"/>
    <s v="MD SR"/>
    <n v="0"/>
    <s v="Doprava - železničná infraštruktúra"/>
    <s v="A15007"/>
    <n v="0"/>
    <x v="70"/>
    <s v="-"/>
    <s v="-"/>
    <s v="-"/>
    <n v="0"/>
    <s v="Malé projekty"/>
    <s v="ŽSR"/>
    <s v="Príprava bez MPV"/>
    <s v="áno"/>
    <n v="0"/>
    <x v="3"/>
    <x v="2"/>
    <n v="316761.27"/>
    <s v="-"/>
    <x v="0"/>
    <s v="Výstavba/realizácia"/>
  </r>
  <r>
    <s v="A15008:Príprava bez MPV"/>
    <s v="MD SR"/>
    <n v="0"/>
    <s v="Doprava - železničná infraštruktúra"/>
    <s v="A15008"/>
    <n v="0"/>
    <x v="71"/>
    <s v="-"/>
    <s v="-"/>
    <s v="-"/>
    <n v="0"/>
    <s v="Malé projekty"/>
    <s v="ŽSR"/>
    <s v="Príprava bez MPV"/>
    <s v="áno"/>
    <n v="0"/>
    <x v="1"/>
    <x v="2"/>
    <n v="72.5"/>
    <s v="-"/>
    <x v="0"/>
    <s v="Vydané stavebné povolenie"/>
  </r>
  <r>
    <s v="A15008:Výstavba"/>
    <s v="MD SR"/>
    <n v="0"/>
    <s v="Doprava - železničná infraštruktúra"/>
    <s v="A15008"/>
    <n v="0"/>
    <x v="71"/>
    <s v="-"/>
    <s v="-"/>
    <s v="-"/>
    <n v="0"/>
    <s v="Malé projekty"/>
    <s v="ŽSR"/>
    <s v="Výstavba"/>
    <s v="nie"/>
    <n v="0"/>
    <x v="5"/>
    <x v="5"/>
    <n v="1000000"/>
    <s v="-"/>
    <x v="0"/>
    <s v="Vydané stavebné povolenie"/>
  </r>
  <r>
    <s v="A15008:Výstavba"/>
    <s v="MD SR"/>
    <n v="0"/>
    <s v="Doprava - železničná infraštruktúra"/>
    <s v="A15008"/>
    <n v="0"/>
    <x v="71"/>
    <s v="-"/>
    <s v="-"/>
    <s v="-"/>
    <n v="0"/>
    <s v="Malé projekty"/>
    <s v="ŽSR"/>
    <s v="Výstavba"/>
    <s v="nie"/>
    <n v="0"/>
    <x v="6"/>
    <x v="5"/>
    <n v="2255000"/>
    <s v="-"/>
    <x v="0"/>
    <s v="Vydané stavebné povolenie"/>
  </r>
  <r>
    <s v="A15008:Príprava bez MPV"/>
    <s v="MD SR"/>
    <n v="0"/>
    <s v="Doprava - železničná infraštruktúra"/>
    <s v="A15008"/>
    <n v="0"/>
    <x v="71"/>
    <s v="-"/>
    <s v="-"/>
    <s v="-"/>
    <n v="0"/>
    <s v="Malé projekty"/>
    <s v="ŽSR"/>
    <s v="Príprava bez MPV"/>
    <s v="áno"/>
    <n v="0"/>
    <x v="3"/>
    <x v="2"/>
    <n v="326213.5"/>
    <s v="-"/>
    <x v="0"/>
    <s v="Vydané stavebné povolenie"/>
  </r>
  <r>
    <s v="A15029:Výstavba"/>
    <s v="MD SR"/>
    <n v="0"/>
    <s v="Doprava - železničná infraštruktúra"/>
    <s v="A15029"/>
    <n v="0"/>
    <x v="72"/>
    <s v="106F"/>
    <s v="-"/>
    <s v="-"/>
    <n v="0"/>
    <s v="Malé projekty"/>
    <s v="ŽSR"/>
    <s v="Výstavba"/>
    <s v="nie"/>
    <n v="0"/>
    <x v="5"/>
    <x v="5"/>
    <n v="1000000"/>
    <s v="-"/>
    <x v="1"/>
    <s v="Príprava verejného obstarávania"/>
  </r>
  <r>
    <m/>
    <m/>
    <m/>
    <m/>
    <s v="A15029"/>
    <m/>
    <x v="72"/>
    <m/>
    <m/>
    <m/>
    <m/>
    <m/>
    <s v="ŽSR"/>
    <s v="Výstavba"/>
    <m/>
    <m/>
    <x v="5"/>
    <x v="5"/>
    <n v="2053478.7599999998"/>
    <m/>
    <x v="1"/>
    <s v="Príprava verejného obstarávania"/>
  </r>
  <r>
    <s v="A15029:Výstavba"/>
    <s v="MD SR"/>
    <n v="0"/>
    <s v="Doprava - železničná infraštruktúra"/>
    <s v="A15029"/>
    <n v="0"/>
    <x v="72"/>
    <s v="106F"/>
    <s v="-"/>
    <s v="-"/>
    <n v="0"/>
    <s v="Malé projekty"/>
    <s v="ŽSR"/>
    <s v="Výstavba"/>
    <s v="nie"/>
    <n v="0"/>
    <x v="6"/>
    <x v="5"/>
    <n v="5788426"/>
    <s v="-"/>
    <x v="1"/>
    <s v="Príprava verejného obstarávania"/>
  </r>
  <r>
    <s v="A15029:Príprava bez MPV"/>
    <s v="MD SR"/>
    <n v="0"/>
    <s v="Doprava - železničná infraštruktúra"/>
    <s v="A15029"/>
    <n v="0"/>
    <x v="72"/>
    <s v="106F"/>
    <s v="-"/>
    <s v="-"/>
    <n v="0"/>
    <s v="Malé projekty"/>
    <s v="ŽSR"/>
    <s v="Príprava bez MPV"/>
    <s v="áno"/>
    <n v="0"/>
    <x v="3"/>
    <x v="2"/>
    <n v="58795.51"/>
    <s v="-"/>
    <x v="1"/>
    <s v="Príprava verejného obstarávania"/>
  </r>
  <r>
    <s v="A15055:Výstavba"/>
    <s v="MD SR"/>
    <n v="0"/>
    <s v="Doprava - železničná infraštruktúra"/>
    <s v="A15055"/>
    <n v="0"/>
    <x v="73"/>
    <s v="-"/>
    <s v="-"/>
    <s v="-"/>
    <n v="0"/>
    <s v="Malé projekty"/>
    <s v="ŽSR"/>
    <s v="Výstavba"/>
    <s v="áno"/>
    <n v="0"/>
    <x v="0"/>
    <x v="0"/>
    <n v="2555017.48"/>
    <s v="-"/>
    <x v="0"/>
    <s v="Dokumentácia na stavebné povolenie a realizáciu stavby"/>
  </r>
  <r>
    <s v="A15055:Príprava bez MPV"/>
    <s v="MD SR"/>
    <n v="0"/>
    <s v="Doprava - železničná infraštruktúra"/>
    <s v="A15055"/>
    <n v="0"/>
    <x v="73"/>
    <s v="-"/>
    <s v="-"/>
    <s v="-"/>
    <n v="0"/>
    <s v="Malé projekty"/>
    <s v="ŽSR"/>
    <s v="Príprava bez MPV"/>
    <s v="áno"/>
    <n v="0"/>
    <x v="5"/>
    <x v="0"/>
    <n v="5000"/>
    <s v="-"/>
    <x v="0"/>
    <s v="Dokumentácia na stavebné povolenie a realizáciu stavby"/>
  </r>
  <r>
    <s v="A15128:Výstavba"/>
    <s v="MD SR"/>
    <n v="0"/>
    <s v="Doprava - železničná infraštruktúra"/>
    <s v="A15128"/>
    <n v="0"/>
    <x v="74"/>
    <s v="122C"/>
    <s v="-"/>
    <s v="-"/>
    <n v="0"/>
    <s v="Malé projekty"/>
    <s v="ŽSR"/>
    <s v="Výstavba"/>
    <s v="áno"/>
    <n v="0"/>
    <x v="1"/>
    <x v="2"/>
    <n v="1375.25"/>
    <s v="-"/>
    <x v="0"/>
    <s v="Dokumentácia na stavebné povolenie a realizáciu stavby"/>
  </r>
  <r>
    <s v="A15158:Príprava bez MPV"/>
    <s v="MD SR"/>
    <n v="0"/>
    <s v="Doprava - železničná infraštruktúra"/>
    <s v="A15158"/>
    <n v="0"/>
    <x v="75"/>
    <s v="109A"/>
    <s v="-"/>
    <s v="-"/>
    <n v="0"/>
    <s v="Malé projekty"/>
    <s v="ŽSR"/>
    <s v="Príprava bez MPV"/>
    <s v="-"/>
    <s v="-"/>
    <x v="1"/>
    <x v="2"/>
    <n v="34.17"/>
    <s v="-"/>
    <x v="1"/>
    <s v="Dokumentácia pre stavebné povolenie"/>
  </r>
  <r>
    <s v="A15158:Príprava bez MPV"/>
    <s v="MD SR"/>
    <n v="0"/>
    <s v="Doprava - železničná infraštruktúra"/>
    <s v="A15158"/>
    <n v="0"/>
    <x v="75"/>
    <s v="109A"/>
    <s v="-"/>
    <s v="-"/>
    <n v="0"/>
    <s v="Malé projekty"/>
    <s v="ŽSR"/>
    <s v="Príprava bez MPV"/>
    <s v="áno"/>
    <n v="0"/>
    <x v="2"/>
    <x v="0"/>
    <n v="227"/>
    <s v="-"/>
    <x v="1"/>
    <s v="Dokumentácia pre stavebné povolenie"/>
  </r>
  <r>
    <s v="A15158:Výstavba"/>
    <s v="MD SR"/>
    <n v="0"/>
    <s v="Doprava - železničná infraštruktúra"/>
    <s v="A15158"/>
    <n v="0"/>
    <x v="75"/>
    <s v="109A"/>
    <s v="-"/>
    <s v="-"/>
    <n v="0"/>
    <s v="Malé projekty"/>
    <s v="ŽSR"/>
    <s v="Výstavba"/>
    <s v="nie"/>
    <n v="0"/>
    <x v="0"/>
    <x v="0"/>
    <n v="209055.31"/>
    <s v="-"/>
    <x v="1"/>
    <s v="Dokumentácia pre stavebné povolenie"/>
  </r>
  <r>
    <s v="A16000:Príprava bez MPV"/>
    <s v="MD SR"/>
    <n v="0"/>
    <s v="Doprava - železničná infraštruktúra"/>
    <s v="A16000"/>
    <n v="0"/>
    <x v="76"/>
    <s v="-"/>
    <s v="-"/>
    <s v="-"/>
    <n v="0"/>
    <s v="Veľké projekty"/>
    <s v="ŽSR"/>
    <s v="Príprava bez MPV"/>
    <s v="áno"/>
    <n v="0"/>
    <x v="4"/>
    <x v="5"/>
    <n v="10876.32"/>
    <s v="-"/>
    <x v="1"/>
    <s v="Vydané stavebné povolenie"/>
  </r>
  <r>
    <s v="A16000:Výstavba"/>
    <s v="MD SR"/>
    <n v="0"/>
    <s v="Doprava - železničná infraštruktúra"/>
    <s v="A16000"/>
    <n v="0"/>
    <x v="76"/>
    <s v="-"/>
    <s v="-"/>
    <s v="-"/>
    <n v="0"/>
    <s v="Veľké projekty"/>
    <s v="ŽSR"/>
    <s v="Výstavba"/>
    <s v="nie"/>
    <n v="0"/>
    <x v="6"/>
    <x v="5"/>
    <n v="3131677.8"/>
    <s v="-"/>
    <x v="1"/>
    <s v="Vydané stavebné povolenie"/>
  </r>
  <r>
    <s v="A16000:Príprava bez MPV"/>
    <s v="MD SR"/>
    <n v="0"/>
    <s v="Doprava - železničná infraštruktúra"/>
    <s v="A16000"/>
    <n v="0"/>
    <x v="76"/>
    <s v="-"/>
    <s v="-"/>
    <s v="-"/>
    <n v="0"/>
    <s v="Veľké projekty"/>
    <s v="ŽSR"/>
    <s v="Príprava bez MPV"/>
    <s v="áno"/>
    <n v="0"/>
    <x v="3"/>
    <x v="2"/>
    <n v="117335"/>
    <s v="-"/>
    <x v="1"/>
    <s v="Vydané stavebné povolenie"/>
  </r>
  <r>
    <s v="A16001:Výstavba"/>
    <s v="MD SR"/>
    <n v="0"/>
    <s v="Doprava - železničná infraštruktúra"/>
    <s v="A16001"/>
    <n v="0"/>
    <x v="77"/>
    <s v="115A"/>
    <s v="-"/>
    <s v="-"/>
    <n v="0"/>
    <s v="Malé projekty"/>
    <s v="ŽSR"/>
    <s v="Výstavba"/>
    <s v="áno"/>
    <n v="0"/>
    <x v="0"/>
    <x v="0"/>
    <n v="3200"/>
    <s v="-"/>
    <x v="0"/>
    <s v="Príprava verejného obstarávania"/>
  </r>
  <r>
    <s v="A16001:Výstavba"/>
    <s v="MD SR"/>
    <n v="0"/>
    <s v="Doprava - železničná infraštruktúra"/>
    <s v="A16001"/>
    <n v="0"/>
    <x v="77"/>
    <s v="115A"/>
    <s v="-"/>
    <s v="-"/>
    <n v="0"/>
    <s v="Malé projekty"/>
    <s v="ŽSR"/>
    <s v="Výstavba"/>
    <s v="áno"/>
    <n v="0"/>
    <x v="5"/>
    <x v="0"/>
    <n v="250000"/>
    <s v="-"/>
    <x v="0"/>
    <s v="Príprava verejného obstarávania"/>
  </r>
  <r>
    <s v="A16003:Príprava bez MPV"/>
    <s v="MD SR"/>
    <n v="0"/>
    <s v="Doprava - železničná infraštruktúra"/>
    <s v="A16003"/>
    <n v="0"/>
    <x v="78"/>
    <s v="101A"/>
    <s v="-"/>
    <s v="-"/>
    <n v="0"/>
    <s v="Malé projekty"/>
    <s v="ŽSR"/>
    <s v="Príprava bez MPV"/>
    <s v="áno"/>
    <n v="0"/>
    <x v="3"/>
    <x v="2"/>
    <n v="170299.36"/>
    <s v="-"/>
    <x v="1"/>
    <s v="Príprava verejného obstarávania"/>
  </r>
  <r>
    <s v="A16006:Výstavba"/>
    <s v="MD SR"/>
    <n v="0"/>
    <s v="Doprava - železničná infraštruktúra"/>
    <s v="A16006"/>
    <n v="0"/>
    <x v="79"/>
    <s v="-"/>
    <s v="-"/>
    <s v="-"/>
    <n v="0"/>
    <s v="Veľké projekty"/>
    <s v="ŽSR"/>
    <s v="Výstavba"/>
    <s v="áno"/>
    <n v="4.78"/>
    <x v="1"/>
    <x v="2"/>
    <n v="1397149.42"/>
    <s v="-"/>
    <x v="1"/>
    <s v="V prevázdke/ukončené"/>
  </r>
  <r>
    <s v="A16006:Výstavba"/>
    <s v="MD SR"/>
    <n v="0"/>
    <s v="Doprava - železničná infraštruktúra"/>
    <s v="A16006"/>
    <n v="0"/>
    <x v="79"/>
    <s v="-"/>
    <s v="-"/>
    <s v="-"/>
    <n v="0"/>
    <s v="Veľké projekty"/>
    <s v="ŽSR"/>
    <s v="Výstavba"/>
    <s v="áno"/>
    <n v="4.78"/>
    <x v="3"/>
    <x v="5"/>
    <n v="12010001"/>
    <s v="-"/>
    <x v="1"/>
    <s v="V prevázdke/ukončené"/>
  </r>
  <r>
    <s v="A16006:Výstavba"/>
    <s v="MD SR"/>
    <n v="0"/>
    <s v="Doprava - železničná infraštruktúra"/>
    <s v="A16006"/>
    <n v="0"/>
    <x v="79"/>
    <s v="-"/>
    <s v="-"/>
    <s v="-"/>
    <n v="0"/>
    <s v="Veľké projekty"/>
    <s v="ŽSR"/>
    <s v="Výstavba"/>
    <s v="áno"/>
    <n v="4.78"/>
    <x v="3"/>
    <x v="2"/>
    <n v="6140590.2000000002"/>
    <s v="-"/>
    <x v="1"/>
    <s v="V prevázdke/ukončené"/>
  </r>
  <r>
    <s v="A16006:MPV"/>
    <s v="MD SR"/>
    <n v="0"/>
    <s v="Doprava - železničná infraštruktúra"/>
    <s v="A16006"/>
    <n v="0"/>
    <x v="79"/>
    <s v="-"/>
    <s v="-"/>
    <s v="-"/>
    <n v="0"/>
    <s v="Veľké projekty"/>
    <s v="ŽSR"/>
    <s v="MPV"/>
    <s v="áno"/>
    <n v="4.78"/>
    <x v="3"/>
    <x v="2"/>
    <n v="72.260000000000005"/>
    <s v="-"/>
    <x v="1"/>
    <s v="V prevázdke/ukončené"/>
  </r>
  <r>
    <s v="A16006:Príprava bez MPV"/>
    <s v="MD SR"/>
    <n v="0"/>
    <s v="Doprava - železničná infraštruktúra"/>
    <s v="A16006"/>
    <n v="0"/>
    <x v="79"/>
    <s v="-"/>
    <s v="-"/>
    <s v="-"/>
    <n v="0"/>
    <s v="Veľké projekty"/>
    <s v="ŽSR"/>
    <s v="Príprava bez MPV"/>
    <s v="áno"/>
    <n v="4.78"/>
    <x v="3"/>
    <x v="2"/>
    <n v="384677.76"/>
    <s v="-"/>
    <x v="1"/>
    <s v="V prevázdke/ukončené"/>
  </r>
  <r>
    <s v="A16006:Výstavba"/>
    <s v="MD SR"/>
    <n v="0"/>
    <s v="Doprava - železničná infraštruktúra"/>
    <s v="A16006"/>
    <n v="0"/>
    <x v="79"/>
    <s v="-"/>
    <s v="-"/>
    <s v="-"/>
    <n v="0"/>
    <s v="Veľké projekty"/>
    <s v="ŽSR"/>
    <s v="Výstavba"/>
    <s v="áno"/>
    <n v="4.78"/>
    <x v="3"/>
    <x v="2"/>
    <n v="2334084.33"/>
    <s v="-"/>
    <x v="1"/>
    <s v="V prevázdke/ukončené"/>
  </r>
  <r>
    <s v="A16017:Výstavba"/>
    <s v="MD SR"/>
    <n v="0"/>
    <s v="Doprava - železničná infraštruktúra"/>
    <s v="A16017"/>
    <n v="0"/>
    <x v="80"/>
    <s v="101A"/>
    <s v="-"/>
    <s v="-"/>
    <n v="0"/>
    <s v="Budovy"/>
    <s v="ŽSR"/>
    <s v="Výstavba"/>
    <s v="áno"/>
    <n v="0"/>
    <x v="6"/>
    <x v="0"/>
    <n v="8900000"/>
    <s v="-"/>
    <x v="0"/>
    <s v="Vydané stavebné povolenie"/>
  </r>
  <r>
    <s v="A16017:Výstavba"/>
    <s v="MD SR"/>
    <n v="0"/>
    <s v="Doprava - železničná infraštruktúra"/>
    <s v="A16017"/>
    <n v="0"/>
    <x v="80"/>
    <s v="101A"/>
    <s v="-"/>
    <s v="-"/>
    <n v="0"/>
    <s v="Budovy"/>
    <s v="ŽSR"/>
    <s v="Výstavba"/>
    <s v="áno"/>
    <n v="0"/>
    <x v="7"/>
    <x v="0"/>
    <n v="12000000"/>
    <s v="-"/>
    <x v="0"/>
    <s v="Vydané stavebné povolenie"/>
  </r>
  <r>
    <s v="A16017:Príprava bez MPV"/>
    <s v="MD SR"/>
    <n v="0"/>
    <s v="Doprava - železničná infraštruktúra"/>
    <s v="A16017"/>
    <n v="0"/>
    <x v="80"/>
    <s v="101A"/>
    <s v="-"/>
    <s v="-"/>
    <n v="0"/>
    <s v="Budovy"/>
    <s v="ŽSR"/>
    <s v="Príprava bez MPV"/>
    <s v="áno"/>
    <n v="0"/>
    <x v="3"/>
    <x v="2"/>
    <n v="411590.59"/>
    <s v="-"/>
    <x v="0"/>
    <s v="Vydané stavebné povolenie"/>
  </r>
  <r>
    <s v="A16020:Výstavba"/>
    <s v="MD SR"/>
    <n v="0"/>
    <s v="Doprava - železničná infraštruktúra"/>
    <s v="A16020"/>
    <n v="0"/>
    <x v="81"/>
    <s v="104A"/>
    <s v="-"/>
    <s v="-"/>
    <n v="0"/>
    <s v="Budovy"/>
    <s v="ŽSR"/>
    <s v="Výstavba"/>
    <s v="áno"/>
    <n v="0"/>
    <x v="1"/>
    <x v="2"/>
    <n v="10616.5"/>
    <s v="-"/>
    <x v="0"/>
    <s v="Vydané stavebné povolenie"/>
  </r>
  <r>
    <s v="A16020:Výstavba"/>
    <s v="MD SR"/>
    <n v="0"/>
    <s v="Doprava - železničná infraštruktúra"/>
    <s v="A16020"/>
    <n v="0"/>
    <x v="81"/>
    <s v="104A"/>
    <s v="-"/>
    <s v="-"/>
    <n v="0"/>
    <s v="Budovy"/>
    <s v="ŽSR"/>
    <s v="Výstavba"/>
    <s v="áno"/>
    <n v="0"/>
    <x v="6"/>
    <x v="0"/>
    <n v="592000"/>
    <s v="-"/>
    <x v="0"/>
    <s v="Vydané stavebné povolenie"/>
  </r>
  <r>
    <s v="A16021:Príprava bez MPV"/>
    <s v="MD SR"/>
    <n v="0"/>
    <s v="Doprava - železničná infraštruktúra"/>
    <s v="A16021"/>
    <s v="časť DŠRT_1"/>
    <x v="82"/>
    <s v="ŠRT"/>
    <n v="33"/>
    <s v="1b"/>
    <n v="2.6"/>
    <s v="Malé projekty"/>
    <s v="ŽSR"/>
    <s v="Príprava bez MPV"/>
    <s v="áno"/>
    <n v="10.382"/>
    <x v="1"/>
    <x v="21"/>
    <n v="307100"/>
    <s v="-"/>
    <x v="1"/>
    <s v="Výstavba/realizácia"/>
  </r>
  <r>
    <s v="A16021:MPV"/>
    <s v="MD SR"/>
    <n v="0"/>
    <s v="Doprava - železničná infraštruktúra"/>
    <s v="A16021"/>
    <s v="časť DŠRT_1"/>
    <x v="82"/>
    <s v="ŠRT"/>
    <n v="33"/>
    <s v="1b"/>
    <n v="2.6"/>
    <s v="Malé projekty"/>
    <s v="ŽSR"/>
    <s v="Príprava bez MPV"/>
    <s v="nie"/>
    <n v="10.382"/>
    <x v="2"/>
    <x v="21"/>
    <n v="12084"/>
    <s v="-"/>
    <x v="1"/>
    <s v="Výstavba/realizácia"/>
  </r>
  <r>
    <s v="A16021:Výstavba"/>
    <s v="MD SR"/>
    <n v="0"/>
    <s v="Doprava - železničná infraštruktúra"/>
    <s v="A16021"/>
    <s v="časť DŠRT_1"/>
    <x v="82"/>
    <s v="ŠRT"/>
    <n v="33"/>
    <s v="1b"/>
    <n v="2.6"/>
    <s v="Malé projekty"/>
    <s v="ŽSR"/>
    <s v="Výstavba"/>
    <s v="nie"/>
    <n v="10.382"/>
    <x v="4"/>
    <x v="22"/>
    <n v="6209700.79"/>
    <s v="-"/>
    <x v="1"/>
    <s v="Výstavba/realizácia"/>
  </r>
  <r>
    <s v="A16021:Výstavba"/>
    <s v="MD SR"/>
    <n v="0"/>
    <s v="Doprava - železničná infraštruktúra"/>
    <s v="A16021"/>
    <s v="časť DŠRT_1"/>
    <x v="82"/>
    <s v="ŠRT"/>
    <n v="33"/>
    <s v="1b"/>
    <n v="2.6"/>
    <s v="Malé projekty"/>
    <s v="ŽSR"/>
    <s v="Výstavba"/>
    <s v="nie"/>
    <n v="10.382"/>
    <x v="5"/>
    <x v="22"/>
    <n v="33215858.27"/>
    <s v="-"/>
    <x v="1"/>
    <s v="Výstavba/realizácia"/>
  </r>
  <r>
    <s v="A16021:Príprava bez MPV"/>
    <s v="MD SR"/>
    <n v="0"/>
    <s v="Doprava - železničná infraštruktúra"/>
    <s v="A16021"/>
    <s v="časť DŠRT_1"/>
    <x v="82"/>
    <s v="ŠRT"/>
    <n v="33"/>
    <s v="1b"/>
    <n v="2.6"/>
    <s v="Malé projekty"/>
    <s v="ŽSR"/>
    <s v="Príprava bez MPV"/>
    <s v="áno"/>
    <n v="10.382"/>
    <x v="3"/>
    <x v="2"/>
    <n v="12500"/>
    <s v="-"/>
    <x v="1"/>
    <s v="Výstavba/realizácia"/>
  </r>
  <r>
    <s v="A16023:Výstavba"/>
    <s v="MD SR"/>
    <n v="0"/>
    <s v="Doprava - železničná infraštruktúra"/>
    <s v="A16023"/>
    <n v="0"/>
    <x v="83"/>
    <s v="116A"/>
    <s v="-"/>
    <s v="-"/>
    <n v="0"/>
    <s v="Malé projekty"/>
    <s v="ŽSR"/>
    <s v="Výstavba"/>
    <s v="nie"/>
    <n v="0"/>
    <x v="6"/>
    <x v="5"/>
    <n v="1213185.3899999999"/>
    <s v="-"/>
    <x v="0"/>
    <s v="Dokumentácia na stavebné povolenie a realizáciu stavby"/>
  </r>
  <r>
    <s v="A16023:Príprava bez MPV"/>
    <s v="MD SR"/>
    <n v="0"/>
    <s v="Doprava - železničná infraštruktúra"/>
    <s v="A16023"/>
    <n v="0"/>
    <x v="83"/>
    <s v="116A"/>
    <s v="-"/>
    <s v="-"/>
    <n v="0"/>
    <s v="Malé projekty"/>
    <s v="ŽSR"/>
    <s v="Príprava bez MPV"/>
    <s v="áno"/>
    <n v="0"/>
    <x v="6"/>
    <x v="5"/>
    <n v="5540"/>
    <s v="-"/>
    <x v="0"/>
    <s v="Dokumentácia na stavebné povolenie a realizáciu stavby"/>
  </r>
  <r>
    <s v="A16023:Príprava bez MPV"/>
    <s v="MD SR"/>
    <n v="0"/>
    <s v="Doprava - železničná infraštruktúra"/>
    <s v="A16023"/>
    <n v="0"/>
    <x v="83"/>
    <s v="116A"/>
    <s v="-"/>
    <s v="-"/>
    <n v="0"/>
    <s v="Malé projekty"/>
    <s v="ŽSR"/>
    <s v="Príprava bez MPV"/>
    <s v="áno"/>
    <n v="0"/>
    <x v="3"/>
    <x v="2"/>
    <n v="124990"/>
    <s v="-"/>
    <x v="0"/>
    <s v="Dokumentácia na stavebné povolenie a realizáciu stavby"/>
  </r>
  <r>
    <s v="A16024:Výstavba"/>
    <s v="MD SR"/>
    <n v="0"/>
    <s v="Doprava - železničná infraštruktúra"/>
    <s v="A16024"/>
    <s v="časť 180g"/>
    <x v="84"/>
    <s v="180g"/>
    <s v="-"/>
    <s v="1b"/>
    <n v="0"/>
    <s v="Malé projekty"/>
    <s v="ŽSR"/>
    <s v="Výstavba"/>
    <s v="nie"/>
    <s v="8 ks v.j."/>
    <x v="1"/>
    <x v="3"/>
    <n v="3029196.33"/>
    <s v="OPII"/>
    <x v="1"/>
    <s v="V prevázdke/ukončené"/>
  </r>
  <r>
    <s v="A16024:Výstavba"/>
    <s v="MD SR"/>
    <n v="0"/>
    <s v="Doprava - železničná infraštruktúra"/>
    <s v="A16024"/>
    <s v="časť 180g"/>
    <x v="84"/>
    <s v="180g"/>
    <s v="-"/>
    <s v="1b"/>
    <n v="0"/>
    <s v="Malé projekty"/>
    <s v="ŽSR"/>
    <s v="Výstavba"/>
    <s v="nie"/>
    <s v="8 ks v.j."/>
    <x v="1"/>
    <x v="4"/>
    <n v="534564.05000000005"/>
    <s v="OPII"/>
    <x v="1"/>
    <s v="V prevázdke/ukončené"/>
  </r>
  <r>
    <s v="A16024:Výstavba"/>
    <s v="MD SR"/>
    <n v="0"/>
    <s v="Doprava - železničná infraštruktúra"/>
    <s v="A16024"/>
    <s v="časť 180g"/>
    <x v="84"/>
    <s v="180g"/>
    <s v="-"/>
    <s v="1b"/>
    <n v="0"/>
    <s v="Malé projekty"/>
    <s v="ŽSR"/>
    <s v="Výstavba"/>
    <s v="nie"/>
    <s v="8 ks v.j."/>
    <x v="2"/>
    <x v="3"/>
    <n v="2129385.7200000002"/>
    <s v="OPII"/>
    <x v="1"/>
    <s v="V prevázdke/ukončené"/>
  </r>
  <r>
    <s v="A16024:Výstavba"/>
    <s v="MD SR"/>
    <n v="0"/>
    <s v="Doprava - železničná infraštruktúra"/>
    <s v="A16024"/>
    <s v="časť 180g"/>
    <x v="84"/>
    <s v="180g"/>
    <s v="-"/>
    <s v="1b"/>
    <n v="0"/>
    <s v="Malé projekty"/>
    <s v="ŽSR"/>
    <s v="Výstavba"/>
    <s v="nie"/>
    <s v="8 ks v.j."/>
    <x v="2"/>
    <x v="4"/>
    <n v="375773.95"/>
    <s v="OPII"/>
    <x v="1"/>
    <s v="V prevázdke/ukončené"/>
  </r>
  <r>
    <s v="A16024:Príprava bez MPV"/>
    <s v="MD SR"/>
    <n v="0"/>
    <s v="Doprava - železničná infraštruktúra"/>
    <s v="A16024"/>
    <s v="časť 180g"/>
    <x v="84"/>
    <s v="180g"/>
    <s v="-"/>
    <s v="1b"/>
    <n v="0"/>
    <s v="Malé projekty"/>
    <s v="ŽSR"/>
    <s v="Príprava bez MPV"/>
    <s v="-"/>
    <s v="8 ks v.j."/>
    <x v="1"/>
    <x v="2"/>
    <n v="8766.5"/>
    <s v="-"/>
    <x v="1"/>
    <s v="V prevázdke/ukončené"/>
  </r>
  <r>
    <s v="A16024:Príprava bez MPV"/>
    <s v="MD SR"/>
    <n v="0"/>
    <s v="Doprava - železničná infraštruktúra"/>
    <s v="A16024"/>
    <s v="časť 180g"/>
    <x v="84"/>
    <s v="180g"/>
    <s v="-"/>
    <s v="1b"/>
    <n v="0"/>
    <s v="Malé projekty"/>
    <s v="ŽSR"/>
    <s v="Príprava bez MPV"/>
    <s v="nie"/>
    <s v="8 ks v.j."/>
    <x v="2"/>
    <x v="1"/>
    <n v="7000"/>
    <s v="-"/>
    <x v="1"/>
    <s v="V prevázdke/ukončené"/>
  </r>
  <r>
    <s v="A16024:Výstavba"/>
    <s v="MD SR"/>
    <s v="-"/>
    <s v="Doprava - železničná infraštruktúra"/>
    <s v="A16024"/>
    <s v="časť 180g"/>
    <x v="84"/>
    <s v="180g"/>
    <s v="-"/>
    <s v="1b"/>
    <n v="0"/>
    <s v="Malé projekty"/>
    <s v="ŽSR"/>
    <s v="Výstavba"/>
    <s v="áno"/>
    <s v="8 ks v.j."/>
    <x v="2"/>
    <x v="1"/>
    <n v="393772.59"/>
    <s v="-"/>
    <x v="1"/>
    <s v="V prevázdke/ukončené"/>
  </r>
  <r>
    <s v="A16024:Príprava bez MPV"/>
    <s v="MD SR"/>
    <n v="0"/>
    <s v="Doprava - železničná infraštruktúra"/>
    <s v="A16024"/>
    <s v="časť 180g"/>
    <x v="84"/>
    <s v="180g"/>
    <s v="-"/>
    <s v="1b"/>
    <n v="0"/>
    <s v="Malé projekty"/>
    <s v="ŽSR"/>
    <s v="Príprava bez MPV"/>
    <s v="áno"/>
    <s v="8 ks v.j."/>
    <x v="3"/>
    <x v="2"/>
    <n v="229630"/>
    <s v="-"/>
    <x v="1"/>
    <s v="V prevázdke/ukončené"/>
  </r>
  <r>
    <s v="A16025:Výstavba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Výstavba"/>
    <s v="áno"/>
    <s v="20 ks v.j."/>
    <x v="1"/>
    <x v="3"/>
    <n v="7036586.3000000007"/>
    <s v="OPII"/>
    <x v="1"/>
    <s v="V prevázdke/ukončené"/>
  </r>
  <r>
    <s v="A16025:Výstavba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Výstavba"/>
    <s v="áno"/>
    <s v="20 ks v.j."/>
    <x v="1"/>
    <x v="4"/>
    <n v="1241750.53"/>
    <s v="OPII"/>
    <x v="1"/>
    <s v="V prevázdke/ukončené"/>
  </r>
  <r>
    <s v="A16025:Výstavba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Výstavba"/>
    <s v="áno"/>
    <s v="20 ks v.j."/>
    <x v="1"/>
    <x v="2"/>
    <n v="-2484745.41"/>
    <s v="-"/>
    <x v="1"/>
    <s v="V prevázdke/ukončené"/>
  </r>
  <r>
    <s v="A16025:Výstavba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Výstavba"/>
    <s v="áno"/>
    <s v="20 ks v.j."/>
    <x v="1"/>
    <x v="1"/>
    <n v="2413856.17"/>
    <s v="-"/>
    <x v="1"/>
    <s v="V prevázdke/ukončené"/>
  </r>
  <r>
    <s v="A16025:Príprava bez MPV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Príprava bez MPV"/>
    <s v="-"/>
    <s v="-"/>
    <x v="1"/>
    <x v="2"/>
    <n v="12133"/>
    <s v="-"/>
    <x v="1"/>
    <s v="V prevázdke/ukončené"/>
  </r>
  <r>
    <s v="A16025:Výstavba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Výstavba"/>
    <s v="áno"/>
    <s v="20 ks v.j."/>
    <x v="2"/>
    <x v="0"/>
    <n v="246431.29"/>
    <s v="-"/>
    <x v="1"/>
    <s v="V prevázdke/ukončené"/>
  </r>
  <r>
    <s v="A16025:Výstavba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Výstavba"/>
    <s v="áno"/>
    <s v="20 ks v.j."/>
    <x v="3"/>
    <x v="0"/>
    <n v="3146741.5300000003"/>
    <s v="OPII"/>
    <x v="1"/>
    <s v="V prevázdke/ukončené"/>
  </r>
  <r>
    <s v="A16025:Príprava bez MPV"/>
    <s v="MD SR"/>
    <n v="0"/>
    <s v="Doprava - železničná infraštruktúra"/>
    <s v="A16025"/>
    <s v="časť DKEA, uzol KE"/>
    <x v="19"/>
    <s v="KEA"/>
    <s v="26 v 1b"/>
    <s v="1b"/>
    <s v="3 (KEA)"/>
    <s v="Malé projekty"/>
    <s v="ŽSR"/>
    <s v="Príprava bez MPV"/>
    <s v="áno"/>
    <s v="20 ks v.j."/>
    <x v="3"/>
    <x v="2"/>
    <n v="263630.48"/>
    <s v="-"/>
    <x v="1"/>
    <s v="V prevázdke/ukončené"/>
  </r>
  <r>
    <s v="A16027:Výstavba"/>
    <s v="MD SR"/>
    <n v="0"/>
    <s v="Doprava - železničná infraštruktúra"/>
    <s v="A16027"/>
    <n v="0"/>
    <x v="85"/>
    <s v="-"/>
    <s v="-"/>
    <s v="-"/>
    <s v="n/a"/>
    <s v="Budovy"/>
    <s v="ŽSR"/>
    <s v="Výstavba"/>
    <s v="áno"/>
    <n v="0"/>
    <x v="0"/>
    <x v="0"/>
    <n v="120000"/>
    <s v="-"/>
    <x v="0"/>
    <s v="Nezačatá investičná akcia"/>
  </r>
  <r>
    <s v="A16029:Výstavba"/>
    <s v="MD SR"/>
    <n v="0"/>
    <s v="Doprava - železničná infraštruktúra"/>
    <s v="A16029"/>
    <n v="0"/>
    <x v="86"/>
    <s v="-"/>
    <s v="-"/>
    <s v="-"/>
    <s v="n/a"/>
    <s v="Budovy"/>
    <s v="ŽSR"/>
    <s v="Výstavba"/>
    <s v="áno"/>
    <n v="0"/>
    <x v="0"/>
    <x v="0"/>
    <n v="351000"/>
    <s v="-"/>
    <x v="0"/>
    <s v="Príprava verejného obstarávania"/>
  </r>
  <r>
    <s v="A16030:Výstavba"/>
    <s v="MD SR"/>
    <n v="0"/>
    <s v="Doprava - železničná infraštruktúra"/>
    <s v="A16030"/>
    <n v="0"/>
    <x v="87"/>
    <s v="101A"/>
    <s v="-"/>
    <s v="-"/>
    <n v="0"/>
    <s v="Budovy"/>
    <s v="ŽSR"/>
    <s v="Výstavba"/>
    <s v="áno"/>
    <n v="0"/>
    <x v="0"/>
    <x v="0"/>
    <n v="30000000"/>
    <s v="-"/>
    <x v="0"/>
    <s v="Štúdia uskutočniteľnosti"/>
  </r>
  <r>
    <s v="A16039:Príprava bez MPV"/>
    <s v="MD SR"/>
    <n v="0"/>
    <s v="Doprava - železničná infraštruktúra"/>
    <s v="A16039"/>
    <n v="0"/>
    <x v="88"/>
    <s v="-"/>
    <s v="-"/>
    <s v="-"/>
    <n v="0"/>
    <s v="Malé projekty"/>
    <s v="ŽSR"/>
    <s v="Príprava bez MPV"/>
    <s v="nie"/>
    <n v="0"/>
    <x v="6"/>
    <x v="0"/>
    <n v="54600"/>
    <s v="-"/>
    <x v="1"/>
    <s v="Nezačatá investičná akcia"/>
  </r>
  <r>
    <s v="A16039:Výstavba"/>
    <s v="MD SR"/>
    <n v="0"/>
    <s v="Doprava - železničná infraštruktúra"/>
    <s v="A16039"/>
    <n v="0"/>
    <x v="88"/>
    <s v="-"/>
    <s v="-"/>
    <s v="-"/>
    <n v="0"/>
    <s v="Malé projekty"/>
    <s v="ŽSR"/>
    <s v="Výstavba"/>
    <s v="nie"/>
    <n v="0"/>
    <x v="7"/>
    <x v="0"/>
    <n v="491400"/>
    <s v="-"/>
    <x v="1"/>
    <s v="Nezačatá investičná akcia"/>
  </r>
  <r>
    <s v="A16043:Výstavba"/>
    <s v="MD SR"/>
    <n v="0"/>
    <s v="Doprava - železničná infraštruktúra"/>
    <s v="A16043"/>
    <n v="0"/>
    <x v="89"/>
    <s v="112A"/>
    <s v="-"/>
    <s v="-"/>
    <s v="n/a"/>
    <s v="Budovy"/>
    <s v="ŽSR"/>
    <s v="Výstavba"/>
    <s v="áno"/>
    <n v="0"/>
    <x v="0"/>
    <x v="0"/>
    <n v="1099212.4099999999"/>
    <s v="-"/>
    <x v="0"/>
    <s v="Výstavba/realizácia"/>
  </r>
  <r>
    <s v="A16044:Príprava bez MPV"/>
    <s v="MD SR"/>
    <n v="0"/>
    <s v="Doprava - železničná infraštruktúra"/>
    <s v="A16044"/>
    <n v="0"/>
    <x v="90"/>
    <s v="-"/>
    <s v="-"/>
    <s v="-"/>
    <n v="0"/>
    <s v="Malé projekty"/>
    <s v="ŽSR"/>
    <s v="Príprava bez MPV"/>
    <s v="nie"/>
    <n v="0"/>
    <x v="6"/>
    <x v="0"/>
    <n v="400100"/>
    <s v="-"/>
    <x v="1"/>
    <s v="Nezačatá investičná akcia"/>
  </r>
  <r>
    <s v="A16044:Výstavba"/>
    <s v="MD SR"/>
    <n v="0"/>
    <s v="Doprava - železničná infraštruktúra"/>
    <s v="A16044"/>
    <n v="0"/>
    <x v="90"/>
    <s v="-"/>
    <s v="-"/>
    <s v="-"/>
    <n v="0"/>
    <s v="Malé projekty"/>
    <s v="ŽSR"/>
    <s v="Výstavba"/>
    <s v="nie"/>
    <n v="0"/>
    <x v="7"/>
    <x v="0"/>
    <n v="3600900"/>
    <s v="-"/>
    <x v="1"/>
    <s v="Nezačatá investičná akcia"/>
  </r>
  <r>
    <s v="A16045:Výstavba"/>
    <s v="MD SR"/>
    <n v="0"/>
    <s v="Doprava - železničná infraštruktúra"/>
    <s v="A16045"/>
    <n v="0"/>
    <x v="91"/>
    <s v="-"/>
    <s v="-"/>
    <s v="-"/>
    <n v="0"/>
    <s v="Budovy"/>
    <s v="ŽSR"/>
    <s v="Výstavba"/>
    <s v="áno"/>
    <n v="0"/>
    <x v="0"/>
    <x v="0"/>
    <n v="210000"/>
    <s v="-"/>
    <x v="0"/>
    <s v="Nezačatá investičná akcia"/>
  </r>
  <r>
    <s v="A16048:Príprava bez MPV"/>
    <s v="MD SR"/>
    <n v="0"/>
    <s v="Doprava - železničná infraštruktúra"/>
    <s v="A16048"/>
    <n v="0"/>
    <x v="92"/>
    <s v="123A"/>
    <s v="-"/>
    <s v="-"/>
    <n v="0"/>
    <s v="Malé projekty"/>
    <s v="ŽSR"/>
    <s v="Príprava bez MPV"/>
    <s v="áno"/>
    <n v="0"/>
    <x v="0"/>
    <x v="0"/>
    <n v="6000"/>
    <s v="-"/>
    <x v="0"/>
    <s v="Dokumentácia na stavebné povolenie a realizáciu stavby"/>
  </r>
  <r>
    <s v="A16048:Výstavba"/>
    <s v="MD SR"/>
    <n v="0"/>
    <s v="Doprava - železničná infraštruktúra"/>
    <s v="A16048"/>
    <n v="0"/>
    <x v="92"/>
    <s v="123A"/>
    <s v="-"/>
    <s v="-"/>
    <n v="0"/>
    <s v="Malé projekty"/>
    <s v="ŽSR"/>
    <s v="Výstavba"/>
    <s v="nie"/>
    <n v="0"/>
    <x v="6"/>
    <x v="5"/>
    <n v="3907203.65"/>
    <s v="-"/>
    <x v="0"/>
    <s v="Dokumentácia na stavebné povolenie a realizáciu stavby"/>
  </r>
  <r>
    <s v="A16048:Príprava bez MPV"/>
    <s v="MD SR"/>
    <n v="0"/>
    <s v="Doprava - železničná infraštruktúra"/>
    <s v="A16048"/>
    <n v="0"/>
    <x v="92"/>
    <s v="123A"/>
    <s v="-"/>
    <s v="-"/>
    <n v="0"/>
    <s v="Malé projekty"/>
    <s v="ŽSR"/>
    <s v="Príprava bez MPV"/>
    <s v="nie"/>
    <n v="0"/>
    <x v="5"/>
    <x v="5"/>
    <n v="6500"/>
    <s v="-"/>
    <x v="0"/>
    <s v="Dokumentácia na stavebné povolenie a realizáciu stavby"/>
  </r>
  <r>
    <s v="A16048:Príprava bez MPV"/>
    <s v="MD SR"/>
    <n v="0"/>
    <s v="Doprava - železničná infraštruktúra"/>
    <s v="A16048"/>
    <n v="0"/>
    <x v="92"/>
    <s v="123A"/>
    <s v="-"/>
    <s v="-"/>
    <n v="0"/>
    <s v="Malé projekty"/>
    <s v="ŽSR"/>
    <s v="Príprava bez MPV"/>
    <s v="áno"/>
    <n v="0"/>
    <x v="3"/>
    <x v="2"/>
    <n v="118800"/>
    <s v="-"/>
    <x v="0"/>
    <s v="Dokumentácia na stavebné povolenie a realizáciu stavby"/>
  </r>
  <r>
    <s v="A16049:Výstavba"/>
    <s v="MD SR"/>
    <n v="0"/>
    <s v="Doprava - železničná infraštruktúra"/>
    <s v="A16049"/>
    <n v="0"/>
    <x v="93"/>
    <s v="121A"/>
    <s v="-"/>
    <s v="-"/>
    <n v="0"/>
    <s v="Malé projekty"/>
    <s v="ŽSR"/>
    <s v="Výstavba"/>
    <s v="áno"/>
    <n v="0"/>
    <x v="1"/>
    <x v="5"/>
    <n v="14744.48"/>
    <s v="-"/>
    <x v="1"/>
    <s v="V prevázdke/ukončené"/>
  </r>
  <r>
    <s v="A16049:Výstavba"/>
    <s v="MD SR"/>
    <n v="0"/>
    <s v="Doprava - železničná infraštruktúra"/>
    <s v="A16049"/>
    <n v="0"/>
    <x v="93"/>
    <s v="121A"/>
    <s v="-"/>
    <s v="-"/>
    <n v="0"/>
    <s v="Malé projekty"/>
    <s v="ŽSR"/>
    <s v="Výstavba"/>
    <s v="áno"/>
    <n v="0"/>
    <x v="1"/>
    <x v="2"/>
    <n v="1500"/>
    <s v="-"/>
    <x v="1"/>
    <s v="V prevázdke/ukončené"/>
  </r>
  <r>
    <s v="A16049:Príprava bez MPV"/>
    <s v="MD SR"/>
    <n v="0"/>
    <s v="Doprava - železničná infraštruktúra"/>
    <s v="A16049"/>
    <n v="0"/>
    <x v="93"/>
    <s v="121A"/>
    <s v="-"/>
    <s v="-"/>
    <n v="0"/>
    <s v="Malé projekty"/>
    <s v="ŽSR"/>
    <s v="Príprava bez MPV"/>
    <s v="áno"/>
    <n v="0"/>
    <x v="1"/>
    <x v="5"/>
    <n v="3120"/>
    <s v="-"/>
    <x v="1"/>
    <s v="V prevázdke/ukončené"/>
  </r>
  <r>
    <s v="A16049:Výstavba"/>
    <s v="MD SR"/>
    <n v="0"/>
    <s v="Doprava - železničná infraštruktúra"/>
    <s v="A16049"/>
    <n v="0"/>
    <x v="93"/>
    <s v="121A"/>
    <s v="-"/>
    <s v="-"/>
    <n v="0"/>
    <s v="Malé projekty"/>
    <s v="ŽSR"/>
    <s v="Výstavba"/>
    <s v="áno"/>
    <n v="0"/>
    <x v="3"/>
    <x v="5"/>
    <n v="941374.91"/>
    <s v="-"/>
    <x v="1"/>
    <s v="V prevázdke/ukončené"/>
  </r>
  <r>
    <s v="A16049:Príprava bez MPV"/>
    <s v="MD SR"/>
    <n v="0"/>
    <s v="Doprava - železničná infraštruktúra"/>
    <s v="A16049"/>
    <n v="0"/>
    <x v="93"/>
    <s v="121A"/>
    <s v="-"/>
    <s v="-"/>
    <n v="0"/>
    <s v="Malé projekty"/>
    <s v="ŽSR"/>
    <s v="Príprava bez MPV"/>
    <s v="áno"/>
    <n v="0"/>
    <x v="3"/>
    <x v="2"/>
    <n v="49649.26"/>
    <s v="-"/>
    <x v="1"/>
    <s v="V prevázdke/ukončené"/>
  </r>
  <r>
    <s v="A16050:Príprava bez MPV"/>
    <s v="MD SR"/>
    <n v="0"/>
    <s v="Doprava - železničná infraštruktúra"/>
    <s v="A16050"/>
    <n v="0"/>
    <x v="94"/>
    <s v="116B"/>
    <s v="-"/>
    <s v="-"/>
    <n v="0"/>
    <s v="Malé projekty"/>
    <s v="ŽSR"/>
    <s v="Príprava bez MPV"/>
    <s v="áno"/>
    <n v="0"/>
    <x v="6"/>
    <x v="0"/>
    <n v="200000"/>
    <s v="-"/>
    <x v="1"/>
    <s v="Verejné obstarávanie na zhotoviteľa"/>
  </r>
  <r>
    <s v="A16050:Výstavba"/>
    <s v="MD SR"/>
    <n v="0"/>
    <s v="Doprava - železničná infraštruktúra"/>
    <s v="A16050"/>
    <n v="0"/>
    <x v="94"/>
    <s v="116B"/>
    <s v="-"/>
    <s v="-"/>
    <n v="0"/>
    <s v="Malé projekty"/>
    <s v="ŽSR"/>
    <s v="Výstavba"/>
    <s v="nie"/>
    <n v="0"/>
    <x v="7"/>
    <x v="0"/>
    <n v="1800000"/>
    <s v="-"/>
    <x v="1"/>
    <s v="Verejné obstarávanie na zhotoviteľa"/>
  </r>
  <r>
    <s v="A16052:Výstavba"/>
    <s v="MD SR"/>
    <n v="0"/>
    <s v="Doprava - železničná infraštruktúra"/>
    <s v="A16052"/>
    <n v="0"/>
    <x v="95"/>
    <s v="150c"/>
    <s v="-"/>
    <s v="2a"/>
    <s v="n/a"/>
    <s v="Malé projekty"/>
    <s v="ŽSR"/>
    <s v="Výstavba"/>
    <s v="-"/>
    <s v="-"/>
    <x v="4"/>
    <x v="22"/>
    <n v="29163314.670000002"/>
    <s v="-"/>
    <x v="1"/>
    <s v="Výstavba/realizácia"/>
  </r>
  <r>
    <s v="A16052:Výstavba"/>
    <s v="MD SR"/>
    <n v="0"/>
    <s v="Doprava - železničná infraštruktúra"/>
    <s v="A16052"/>
    <n v="0"/>
    <x v="95"/>
    <s v="150c"/>
    <s v="-"/>
    <s v="2a"/>
    <s v="n/a"/>
    <s v="Malé projekty"/>
    <s v="ŽSR"/>
    <s v="Výstavba"/>
    <s v="áno"/>
    <s v="Stavba do 3 km"/>
    <x v="5"/>
    <x v="22"/>
    <n v="10896362.390000001"/>
    <s v="-"/>
    <x v="1"/>
    <s v="Výstavba/realizácia"/>
  </r>
  <r>
    <s v="A16052:Výstavba"/>
    <s v="MD SR"/>
    <n v="0"/>
    <s v="Doprava - železničná infraštruktúra"/>
    <s v="A16052"/>
    <n v="0"/>
    <x v="95"/>
    <s v="150c"/>
    <s v="-"/>
    <s v="2a"/>
    <s v="n/a"/>
    <s v="Malé projekty"/>
    <s v="ŽSR"/>
    <s v="Príprava bez MPV"/>
    <s v="-"/>
    <s v="-"/>
    <x v="5"/>
    <x v="21"/>
    <n v="133105.94429999994"/>
    <s v="-"/>
    <x v="1"/>
    <s v="Výstavba/realizácia"/>
  </r>
  <r>
    <s v="A16052:Príprava bez MPV"/>
    <s v="MD SR"/>
    <n v="0"/>
    <s v="Doprava - železničná infraštruktúra"/>
    <s v="A16052"/>
    <n v="0"/>
    <x v="95"/>
    <s v="150c"/>
    <s v="-"/>
    <s v="2a"/>
    <s v="n/a"/>
    <s v="Malé projekty"/>
    <s v="ŽSR"/>
    <s v="Príprava bez MPV"/>
    <s v="áno"/>
    <s v="Stavba do 3 km"/>
    <x v="3"/>
    <x v="2"/>
    <n v="280287.57"/>
    <s v="-"/>
    <x v="1"/>
    <s v="Výstavba/realizácia"/>
  </r>
  <r>
    <s v="A16053:Príprava bez MPV"/>
    <s v="MD SR"/>
    <n v="0"/>
    <s v="Doprava - železničná infraštruktúra"/>
    <s v="A16053"/>
    <n v="0"/>
    <x v="96"/>
    <s v="122A"/>
    <s v="-"/>
    <s v="-"/>
    <n v="0"/>
    <s v="Malé projekty"/>
    <s v="ŽSR"/>
    <s v="Príprava bez MPV"/>
    <s v="áno"/>
    <n v="0"/>
    <x v="6"/>
    <x v="0"/>
    <n v="644850"/>
    <s v="-"/>
    <x v="1"/>
    <s v="Príprava verejného obstarávania"/>
  </r>
  <r>
    <s v="A16053:Výstavba"/>
    <s v="MD SR"/>
    <n v="0"/>
    <s v="Doprava - železničná infraštruktúra"/>
    <s v="A16053"/>
    <n v="0"/>
    <x v="96"/>
    <s v="122A"/>
    <s v="-"/>
    <s v="-"/>
    <n v="0"/>
    <s v="Malé projekty"/>
    <s v="ŽSR"/>
    <s v="Výstavba"/>
    <s v="nie"/>
    <n v="0"/>
    <x v="5"/>
    <x v="0"/>
    <n v="1003650"/>
    <s v="-"/>
    <x v="1"/>
    <s v="Príprava verejného obstarávania"/>
  </r>
  <r>
    <s v="A16054:Príprava bez MPV"/>
    <s v="MD SR"/>
    <n v="0"/>
    <s v="Doprava - železničná infraštruktúra"/>
    <s v="A16054"/>
    <n v="0"/>
    <x v="97"/>
    <s v="112A"/>
    <s v="-"/>
    <s v="-"/>
    <n v="0"/>
    <s v="Malé projekty"/>
    <s v="ŽSR"/>
    <s v="Príprava bez MPV"/>
    <s v="áno"/>
    <n v="0"/>
    <x v="0"/>
    <x v="0"/>
    <n v="2600"/>
    <s v="-"/>
    <x v="1"/>
    <s v="Dokumentácia na stavebné povolenie a realizáciu stavby"/>
  </r>
  <r>
    <s v="A16054:Výstavba"/>
    <s v="MD SR"/>
    <n v="0"/>
    <s v="Doprava - železničná infraštruktúra"/>
    <s v="A16054"/>
    <n v="0"/>
    <x v="97"/>
    <s v="112A"/>
    <s v="-"/>
    <s v="-"/>
    <n v="0"/>
    <s v="Malé projekty"/>
    <s v="ŽSR"/>
    <s v="Výstavba"/>
    <s v="nie"/>
    <n v="0"/>
    <x v="6"/>
    <x v="5"/>
    <n v="1504000"/>
    <s v="-"/>
    <x v="1"/>
    <s v="Dokumentácia na stavebné povolenie a realizáciu stavby"/>
  </r>
  <r>
    <s v="A16054:Príprava bez MPV"/>
    <s v="MD SR"/>
    <n v="0"/>
    <s v="Doprava - železničná infraštruktúra"/>
    <s v="A16054"/>
    <n v="0"/>
    <x v="97"/>
    <s v="112A"/>
    <s v="-"/>
    <s v="-"/>
    <n v="0"/>
    <s v="Malé projekty"/>
    <s v="ŽSR"/>
    <s v="Príprava bez MPV"/>
    <s v="áno"/>
    <n v="0"/>
    <x v="6"/>
    <x v="0"/>
    <n v="2700"/>
    <s v="-"/>
    <x v="1"/>
    <s v="Dokumentácia na stavebné povolenie a realizáciu stavby"/>
  </r>
  <r>
    <s v="A16054:Príprava bez MPV"/>
    <s v="MD SR"/>
    <n v="0"/>
    <s v="Doprava - železničná infraštruktúra"/>
    <s v="A16054"/>
    <n v="0"/>
    <x v="97"/>
    <s v="112A"/>
    <s v="-"/>
    <s v="-"/>
    <n v="0"/>
    <s v="Malé projekty"/>
    <s v="ŽSR"/>
    <s v="Príprava bez MPV"/>
    <s v="áno"/>
    <n v="0"/>
    <x v="3"/>
    <x v="2"/>
    <n v="3900"/>
    <s v="-"/>
    <x v="1"/>
    <s v="Dokumentácia na stavebné povolenie a realizáciu stavby"/>
  </r>
  <r>
    <s v="A16060:Príprava bez MPV"/>
    <s v="MD SR"/>
    <n v="0"/>
    <s v="Doprava - železničná infraštruktúra"/>
    <s v="A16060"/>
    <n v="0"/>
    <x v="98"/>
    <s v="-"/>
    <s v="-"/>
    <s v="-"/>
    <n v="0"/>
    <s v="Malé projekty"/>
    <s v="ŽSR"/>
    <s v="Príprava bez MPV"/>
    <s v="nie"/>
    <n v="0"/>
    <x v="6"/>
    <x v="0"/>
    <n v="73500"/>
    <s v="-"/>
    <x v="1"/>
    <s v="Nezačatá investičná akcia"/>
  </r>
  <r>
    <s v="A16060:Výstavba"/>
    <s v="MD SR"/>
    <n v="0"/>
    <s v="Doprava - železničná infraštruktúra"/>
    <s v="A16060"/>
    <n v="0"/>
    <x v="98"/>
    <s v="-"/>
    <s v="-"/>
    <s v="-"/>
    <n v="0"/>
    <s v="Malé projekty"/>
    <s v="ŽSR"/>
    <s v="Výstavba"/>
    <s v="nie"/>
    <n v="0"/>
    <x v="7"/>
    <x v="0"/>
    <n v="661500"/>
    <s v="-"/>
    <x v="1"/>
    <s v="Nezačatá investičná akcia"/>
  </r>
  <r>
    <s v="A16061:Príprava bez MPV"/>
    <s v="MD SR"/>
    <n v="0"/>
    <s v="Doprava - železničná infraštruktúra"/>
    <s v="A16061"/>
    <n v="0"/>
    <x v="99"/>
    <s v="104C"/>
    <s v="-"/>
    <s v="-"/>
    <n v="0"/>
    <s v="Malé projekty"/>
    <s v="ŽSR"/>
    <s v="Príprava bez MPV"/>
    <s v="nie"/>
    <n v="0"/>
    <x v="5"/>
    <x v="0"/>
    <n v="73500"/>
    <s v="-"/>
    <x v="1"/>
    <s v="Dokumentácia na stavebné povolenie a realizáciu stavby"/>
  </r>
  <r>
    <s v="A16061:Výstavba"/>
    <s v="MD SR"/>
    <n v="0"/>
    <s v="Doprava - železničná infraštruktúra"/>
    <s v="A16061"/>
    <n v="0"/>
    <x v="99"/>
    <s v="104C"/>
    <s v="-"/>
    <s v="-"/>
    <n v="0"/>
    <s v="Malé projekty"/>
    <s v="ŽSR"/>
    <s v="Výstavba"/>
    <s v="nie"/>
    <n v="0"/>
    <x v="6"/>
    <x v="0"/>
    <n v="661500"/>
    <s v="-"/>
    <x v="1"/>
    <s v="Dokumentácia na stavebné povolenie a realizáciu stavby"/>
  </r>
  <r>
    <s v="A16063:Príprava bez MPV"/>
    <s v="MD SR"/>
    <n v="0"/>
    <s v="Doprava - železničná infraštruktúra"/>
    <s v="A16063"/>
    <n v="0"/>
    <x v="100"/>
    <s v="-"/>
    <s v="-"/>
    <s v="-"/>
    <n v="0"/>
    <s v="Malé projekty"/>
    <s v="ŽSR"/>
    <s v="Príprava bez MPV"/>
    <s v="nie"/>
    <n v="0"/>
    <x v="6"/>
    <x v="0"/>
    <n v="50100"/>
    <s v="-"/>
    <x v="1"/>
    <s v="Nezačatá investičná akcia"/>
  </r>
  <r>
    <s v="A16063:Výstavba"/>
    <s v="MD SR"/>
    <n v="0"/>
    <s v="Doprava - železničná infraštruktúra"/>
    <s v="A16063"/>
    <n v="0"/>
    <x v="100"/>
    <s v="-"/>
    <s v="-"/>
    <s v="-"/>
    <n v="0"/>
    <s v="Malé projekty"/>
    <s v="ŽSR"/>
    <s v="Výstavba"/>
    <s v="nie"/>
    <n v="0"/>
    <x v="7"/>
    <x v="0"/>
    <n v="450900"/>
    <s v="-"/>
    <x v="1"/>
    <s v="Nezačatá investičná akcia"/>
  </r>
  <r>
    <s v="A16064:Príprava bez MPV"/>
    <s v="MD SR"/>
    <n v="0"/>
    <s v="Doprava - železničná infraštruktúra"/>
    <s v="A16064"/>
    <n v="0"/>
    <x v="101"/>
    <s v="-"/>
    <s v="-"/>
    <s v="-"/>
    <n v="0"/>
    <s v="Malé projekty"/>
    <s v="ŽSR"/>
    <s v="Príprava bez MPV"/>
    <s v="nie"/>
    <n v="0"/>
    <x v="6"/>
    <x v="0"/>
    <n v="912100"/>
    <s v="-"/>
    <x v="1"/>
    <s v="Nezačatá investičná akcia"/>
  </r>
  <r>
    <s v="A16064:Výstavba"/>
    <s v="MD SR"/>
    <n v="0"/>
    <s v="Doprava - železničná infraštruktúra"/>
    <s v="A16064"/>
    <n v="0"/>
    <x v="101"/>
    <s v="-"/>
    <s v="-"/>
    <s v="-"/>
    <n v="0"/>
    <s v="Malé projekty"/>
    <s v="ŽSR"/>
    <s v="Výstavba"/>
    <s v="nie"/>
    <n v="0"/>
    <x v="7"/>
    <x v="0"/>
    <n v="8208900"/>
    <s v="-"/>
    <x v="1"/>
    <s v="Nezačatá investičná akcia"/>
  </r>
  <r>
    <s v="A16065:Príprava bez MPV"/>
    <s v="MD SR"/>
    <n v="0"/>
    <s v="Doprava - železničná infraštruktúra"/>
    <s v="A16065"/>
    <n v="0"/>
    <x v="102"/>
    <s v="-"/>
    <s v="-"/>
    <s v="-"/>
    <n v="0"/>
    <s v="Malé projekty"/>
    <s v="ŽSR"/>
    <s v="Príprava bez MPV"/>
    <s v="nie"/>
    <n v="0"/>
    <x v="6"/>
    <x v="0"/>
    <n v="18100"/>
    <s v="-"/>
    <x v="1"/>
    <s v="Nezačatá investičná akcia"/>
  </r>
  <r>
    <s v="A16065:Výstavba"/>
    <s v="MD SR"/>
    <n v="0"/>
    <s v="Doprava - železničná infraštruktúra"/>
    <s v="A16065"/>
    <n v="0"/>
    <x v="102"/>
    <s v="-"/>
    <s v="-"/>
    <s v="-"/>
    <n v="0"/>
    <s v="Malé projekty"/>
    <s v="ŽSR"/>
    <s v="Výstavba"/>
    <s v="nie"/>
    <n v="0"/>
    <x v="7"/>
    <x v="0"/>
    <n v="162900"/>
    <s v="-"/>
    <x v="1"/>
    <s v="Nezačatá investičná akcia"/>
  </r>
  <r>
    <s v="A16066:Príprava bez MPV"/>
    <s v="MD SR"/>
    <n v="0"/>
    <s v="Doprava - železničná infraštruktúra"/>
    <s v="A16066"/>
    <n v="0"/>
    <x v="103"/>
    <s v="-"/>
    <s v="-"/>
    <s v="-"/>
    <n v="0"/>
    <s v="Malé projekty"/>
    <s v="ŽSR"/>
    <s v="Príprava bez MPV"/>
    <s v="nie"/>
    <n v="0"/>
    <x v="6"/>
    <x v="0"/>
    <n v="320100"/>
    <s v="-"/>
    <x v="1"/>
    <s v="Nezačatá investičná akcia"/>
  </r>
  <r>
    <s v="A16066:Výstavba"/>
    <s v="MD SR"/>
    <n v="0"/>
    <s v="Doprava - železničná infraštruktúra"/>
    <s v="A16066"/>
    <n v="0"/>
    <x v="103"/>
    <s v="-"/>
    <s v="-"/>
    <s v="-"/>
    <n v="0"/>
    <s v="Malé projekty"/>
    <s v="ŽSR"/>
    <s v="Výstavba"/>
    <s v="nie"/>
    <n v="0"/>
    <x v="7"/>
    <x v="0"/>
    <n v="2880900"/>
    <s v="-"/>
    <x v="1"/>
    <s v="Nezačatá investičná akcia"/>
  </r>
  <r>
    <s v="áno"/>
    <s v="MD SR"/>
    <n v="0"/>
    <s v="Doprava - železničná infraštruktúra"/>
    <s v="A16068"/>
    <n v="0"/>
    <x v="104"/>
    <s v="-"/>
    <s v="-"/>
    <s v="-"/>
    <n v="0"/>
    <s v="Malé projekty"/>
    <s v="ŽSR"/>
    <s v="Výstavba"/>
    <s v="nie"/>
    <n v="0"/>
    <x v="7"/>
    <x v="5"/>
    <n v="3200000"/>
    <s v="-"/>
    <x v="1"/>
    <s v="Výstavba/realizácia"/>
  </r>
  <r>
    <s v="A16068:Príprava bez MPV"/>
    <s v="MD SR"/>
    <n v="0"/>
    <s v="Doprava - železničná infraštruktúra"/>
    <s v="A16068"/>
    <n v="0"/>
    <x v="104"/>
    <s v="-"/>
    <s v="-"/>
    <s v="-"/>
    <n v="0"/>
    <s v="Malé projekty"/>
    <s v="ŽSR"/>
    <s v="Príprava bez MPV"/>
    <s v="áno"/>
    <n v="0"/>
    <x v="3"/>
    <x v="2"/>
    <n v="159000"/>
    <s v="-"/>
    <x v="1"/>
    <s v="Výstavba/realizácia"/>
  </r>
  <r>
    <s v="A16070:Príprava bez MPV"/>
    <s v="MD SR"/>
    <n v="0"/>
    <s v="Doprava - železničná infraštruktúra"/>
    <s v="A16070"/>
    <n v="0"/>
    <x v="105"/>
    <s v="-"/>
    <s v="-"/>
    <s v="-"/>
    <n v="0"/>
    <s v="Malé projekty"/>
    <s v="ŽSR"/>
    <s v="Príprava bez MPV"/>
    <s v="nie"/>
    <n v="0"/>
    <x v="6"/>
    <x v="0"/>
    <n v="100000"/>
    <s v="-"/>
    <x v="1"/>
    <s v="Nezačatá investičná akcia"/>
  </r>
  <r>
    <s v="A16070:Výstavba"/>
    <s v="MD SR"/>
    <n v="0"/>
    <s v="Doprava - železničná infraštruktúra"/>
    <s v="A16070"/>
    <n v="0"/>
    <x v="105"/>
    <s v="-"/>
    <s v="-"/>
    <s v="-"/>
    <n v="0"/>
    <s v="Malé projekty"/>
    <s v="ŽSR"/>
    <s v="Výstavba"/>
    <s v="nie"/>
    <n v="0"/>
    <x v="7"/>
    <x v="0"/>
    <n v="900000"/>
    <s v="-"/>
    <x v="1"/>
    <s v="Nezačatá investičná akcia"/>
  </r>
  <r>
    <s v="A16071:Výstavba"/>
    <s v="MD SR"/>
    <n v="0"/>
    <s v="Doprava - železničná infraštruktúra"/>
    <s v="A16071"/>
    <n v="0"/>
    <x v="106"/>
    <s v="-"/>
    <s v="-"/>
    <s v="-"/>
    <n v="0"/>
    <s v="Malé projekty"/>
    <s v="ŽSR"/>
    <s v="Výstavba"/>
    <s v="áno"/>
    <n v="0"/>
    <x v="1"/>
    <x v="2"/>
    <n v="6581.07"/>
    <s v="-"/>
    <x v="2"/>
    <s v="Príprava verejného obstarávania"/>
  </r>
  <r>
    <s v="A16072:Výstavba"/>
    <s v="MD SR"/>
    <n v="0"/>
    <s v="Doprava - železničná infraštruktúra"/>
    <s v="A16072"/>
    <n v="0"/>
    <x v="107"/>
    <s v="101B"/>
    <s v="-"/>
    <s v="-"/>
    <n v="0"/>
    <s v="Malé projekty"/>
    <s v="ŽSR"/>
    <s v="Výstavba"/>
    <s v="áno"/>
    <n v="0"/>
    <x v="3"/>
    <x v="5"/>
    <n v="1891478.98"/>
    <s v="-"/>
    <x v="1"/>
    <s v="V prevázdke/ukončené"/>
  </r>
  <r>
    <s v="A16073:Výstavba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Výstavba"/>
    <s v="áno"/>
    <s v="3,789 - k. č. 1;_x000a__x000a_3,815 - k. č. 2 "/>
    <x v="1"/>
    <x v="5"/>
    <n v="669728.88"/>
    <s v="-"/>
    <x v="1"/>
    <s v="V prevázdke/ukončené"/>
  </r>
  <r>
    <s v="A16073:MPV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MPV"/>
    <s v="áno"/>
    <s v="3,789 - k. č. 1;_x000a__x000a_3,815 - k. č. 2 "/>
    <x v="1"/>
    <x v="5"/>
    <n v="4999.41"/>
    <s v="-"/>
    <x v="1"/>
    <s v="V prevázdke/ukončené"/>
  </r>
  <r>
    <s v="A16073:Príprava bez MPV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Príprava bez MPV"/>
    <s v="áno"/>
    <s v="3,789 - k. č. 1;_x000a__x000a_3,815 - k. č. 2 "/>
    <x v="1"/>
    <x v="5"/>
    <n v="14000"/>
    <s v="-"/>
    <x v="1"/>
    <s v="V prevázdke/ukončené"/>
  </r>
  <r>
    <s v="A16073:Výstavba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Výstavba"/>
    <s v="-"/>
    <s v="-"/>
    <x v="1"/>
    <x v="2"/>
    <n v="-668552.30000000005"/>
    <s v="-"/>
    <x v="1"/>
    <s v="V prevázdke/ukončené"/>
  </r>
  <r>
    <s v="A16073:MPV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MPV"/>
    <s v="áno"/>
    <s v="3,789 - k. č. 1;_x000a__x000a_3,815 - k. č. 2 "/>
    <x v="3"/>
    <x v="5"/>
    <n v="672.3"/>
    <s v="-"/>
    <x v="1"/>
    <s v="V prevázdke/ukončené"/>
  </r>
  <r>
    <s v="A16073:Príprava bez MPV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Príprava bez MPV"/>
    <s v="áno"/>
    <s v="3,789 - k. č. 1;_x000a__x000a_3,815 - k. č. 2 "/>
    <x v="3"/>
    <x v="5"/>
    <n v="60599.19"/>
    <s v="-"/>
    <x v="1"/>
    <s v="V prevázdke/ukončené"/>
  </r>
  <r>
    <s v="A16073:Výstavba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Výstavba"/>
    <s v="áno"/>
    <s v="3,789 - k. č. 1;_x000a__x000a_3,815 - k. č. 2 "/>
    <x v="3"/>
    <x v="5"/>
    <n v="8799166.4800000004"/>
    <s v="-"/>
    <x v="1"/>
    <s v="V prevázdke/ukončené"/>
  </r>
  <r>
    <s v="A16073:Výstavba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Výstavba"/>
    <s v="áno"/>
    <s v="3,789 - k. č. 1;_x000a__x000a_3,815 - k. č. 2 "/>
    <x v="3"/>
    <x v="2"/>
    <n v="4596110.97"/>
    <s v="-"/>
    <x v="1"/>
    <s v="V prevázdke/ukončené"/>
  </r>
  <r>
    <s v="A16073:MPV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MPV"/>
    <s v="áno"/>
    <s v="3,789 - k. č. 1;_x000a__x000a_3,815 - k. č. 2 "/>
    <x v="3"/>
    <x v="2"/>
    <n v="2474.2800000000002"/>
    <s v="-"/>
    <x v="1"/>
    <s v="V prevázdke/ukončené"/>
  </r>
  <r>
    <s v="A16073:Príprava bez MPV"/>
    <s v="MD SR"/>
    <n v="0"/>
    <s v="Doprava - železničná infraštruktúra"/>
    <s v="A16073"/>
    <s v="Časť projektu 180b; D180bH"/>
    <x v="108"/>
    <s v="180b"/>
    <s v="1 v 1a"/>
    <s v="1a"/>
    <n v="0"/>
    <s v="Veľké projekty"/>
    <s v="ŽSR"/>
    <s v="Príprava bez MPV"/>
    <s v="áno"/>
    <s v="3,789 - k. č. 1;_x000a__x000a_3,815 - k. č. 2 "/>
    <x v="3"/>
    <x v="2"/>
    <n v="229300"/>
    <s v="-"/>
    <x v="1"/>
    <s v="V prevázdke/ukončené"/>
  </r>
  <r>
    <s v="A16075:Výstavba"/>
    <s v="MD SR"/>
    <n v="0"/>
    <s v="Doprava - železničná infraštruktúra"/>
    <s v="A16075"/>
    <n v="0"/>
    <x v="109"/>
    <s v="-"/>
    <s v="-"/>
    <s v="-"/>
    <s v="n/a"/>
    <s v="Budovy"/>
    <s v="ŽSR"/>
    <s v="Výstavba"/>
    <s v="áno"/>
    <n v="0"/>
    <x v="0"/>
    <x v="0"/>
    <n v="160000"/>
    <s v="-"/>
    <x v="0"/>
    <s v="Príprava verejného obstarávania"/>
  </r>
  <r>
    <s v="A16080:Výstavba"/>
    <s v="MD SR"/>
    <n v="0"/>
    <s v="Doprava - železničná infraštruktúra"/>
    <s v="A16080"/>
    <n v="0"/>
    <x v="110"/>
    <s v="106A"/>
    <s v="-"/>
    <s v="-"/>
    <s v="n/a"/>
    <s v="Budovy"/>
    <s v="ŽSR"/>
    <s v="Výstavba"/>
    <s v="áno"/>
    <n v="0"/>
    <x v="5"/>
    <x v="0"/>
    <n v="1200000"/>
    <s v="-"/>
    <x v="1"/>
    <s v="Príprava verejného obstarávania"/>
  </r>
  <r>
    <s v="A16084:Výstavba"/>
    <s v="MD SR"/>
    <n v="0"/>
    <s v="Doprava - železničná infraštruktúra"/>
    <s v="A16084"/>
    <n v="0"/>
    <x v="111"/>
    <s v="130B"/>
    <s v="-"/>
    <s v="-"/>
    <n v="0"/>
    <s v="Budovy"/>
    <s v="ŽSR"/>
    <s v="Výstavba"/>
    <s v="áno"/>
    <n v="0"/>
    <x v="1"/>
    <x v="2"/>
    <n v="271085.43"/>
    <s v="-"/>
    <x v="0"/>
    <s v="V prevázdke/ukončené"/>
  </r>
  <r>
    <s v="A16084:Výstavba"/>
    <s v="MD SR"/>
    <n v="0"/>
    <s v="Doprava - železničná infraštruktúra"/>
    <s v="A16084"/>
    <n v="0"/>
    <x v="111"/>
    <s v="130B"/>
    <s v="-"/>
    <s v="-"/>
    <n v="0"/>
    <s v="Budovy"/>
    <s v="ŽSR"/>
    <s v="Výstavba"/>
    <s v="áno"/>
    <n v="0"/>
    <x v="2"/>
    <x v="0"/>
    <n v="2800"/>
    <s v="-"/>
    <x v="0"/>
    <s v="V prevázdke/ukončené"/>
  </r>
  <r>
    <s v="A16084:Príprava bez MPV"/>
    <s v="MD SR"/>
    <n v="0"/>
    <s v="Doprava - železničná infraštruktúra"/>
    <s v="A16084"/>
    <n v="0"/>
    <x v="111"/>
    <s v="130B"/>
    <s v="-"/>
    <s v="-"/>
    <n v="0"/>
    <s v="Budovy"/>
    <s v="ŽSR"/>
    <s v="Príprava bez MPV"/>
    <s v="áno"/>
    <n v="0"/>
    <x v="3"/>
    <x v="2"/>
    <n v="12828.42"/>
    <s v="-"/>
    <x v="0"/>
    <s v="V prevázdke/ukončené"/>
  </r>
  <r>
    <s v="A16085:Príprava bez MPV"/>
    <s v="MD SR"/>
    <n v="0"/>
    <s v="Doprava - železničná infraštruktúra"/>
    <s v="A16085"/>
    <n v="0"/>
    <x v="112"/>
    <s v="105A"/>
    <s v="-"/>
    <s v="-"/>
    <n v="0"/>
    <s v="Malé projekty"/>
    <s v="ŽSR"/>
    <s v="Príprava bez MPV"/>
    <s v="nie"/>
    <n v="0"/>
    <x v="6"/>
    <x v="0"/>
    <n v="68100"/>
    <s v="-"/>
    <x v="1"/>
    <s v="Nezačatá investičná akcia"/>
  </r>
  <r>
    <s v="A16085:Výstavba"/>
    <s v="MD SR"/>
    <n v="0"/>
    <s v="Doprava - železničná infraštruktúra"/>
    <s v="A16085"/>
    <n v="0"/>
    <x v="112"/>
    <s v="105A"/>
    <s v="-"/>
    <s v="-"/>
    <n v="0"/>
    <s v="Malé projekty"/>
    <s v="ŽSR"/>
    <s v="Výstavba"/>
    <s v="nie"/>
    <n v="0"/>
    <x v="7"/>
    <x v="0"/>
    <n v="612900"/>
    <s v="-"/>
    <x v="1"/>
    <s v="Nezačatá investičná akcia"/>
  </r>
  <r>
    <s v="A16091:Príprava bez MPV"/>
    <s v="MD SR"/>
    <n v="0"/>
    <s v="Doprava - železničná infraštruktúra"/>
    <s v="A16091"/>
    <n v="0"/>
    <x v="113"/>
    <s v="-"/>
    <s v="-"/>
    <s v="-"/>
    <n v="0"/>
    <s v="Malé projekty"/>
    <s v="ŽSR"/>
    <s v="Príprava bez MPV"/>
    <s v="nie"/>
    <n v="0"/>
    <x v="6"/>
    <x v="0"/>
    <n v="950000"/>
    <s v="-"/>
    <x v="1"/>
    <s v="Nezačatá investičná akcia"/>
  </r>
  <r>
    <s v="A16093:Príprava bez MPV"/>
    <s v="MD SR"/>
    <n v="0"/>
    <s v="Doprava - železničná infraštruktúra"/>
    <s v="A16093"/>
    <s v="časť 150a"/>
    <x v="114"/>
    <s v="150a"/>
    <s v="-"/>
    <s v="1b"/>
    <s v="5,8 pre 150a"/>
    <s v="Malé projekty"/>
    <s v="ŽSR"/>
    <s v="Príprava bez MPV"/>
    <s v="nie"/>
    <s v="Stavba do 3 km"/>
    <x v="0"/>
    <x v="0"/>
    <n v="100000"/>
    <s v="-"/>
    <x v="1"/>
    <s v="Nezačatá investičná akcia"/>
  </r>
  <r>
    <s v="A16093:Príprava bez MPV"/>
    <s v="MD SR"/>
    <n v="0"/>
    <s v="Doprava - železničná infraštruktúra"/>
    <s v="A16093"/>
    <s v="časť 150a"/>
    <x v="114"/>
    <s v="150a"/>
    <s v="-"/>
    <s v="1b"/>
    <s v="5,8 pre 150a"/>
    <s v="Malé projekty"/>
    <s v="ŽSR"/>
    <s v="Príprava bez MPV"/>
    <s v="nie"/>
    <s v="Stavba do 3 km"/>
    <x v="8"/>
    <x v="0"/>
    <n v="200000"/>
    <s v="-"/>
    <x v="1"/>
    <s v="Nezačatá investičná akcia"/>
  </r>
  <r>
    <s v="A16093:Príprava bez MPV"/>
    <s v="MD SR"/>
    <n v="0"/>
    <s v="Doprava - železničná infraštruktúra"/>
    <s v="A16093"/>
    <s v="časť 150a"/>
    <x v="114"/>
    <s v="150a"/>
    <s v="-"/>
    <s v="1b"/>
    <s v="5,8 pre 150a"/>
    <s v="Malé projekty"/>
    <s v="ŽSR"/>
    <s v="Výstavba"/>
    <s v="nie"/>
    <s v="Stavba do 3 km"/>
    <x v="8"/>
    <x v="0"/>
    <n v="10000000"/>
    <s v="-"/>
    <x v="1"/>
    <s v="Nezačatá investičná akcia"/>
  </r>
  <r>
    <s v="A16094:Príprava bez MPV"/>
    <s v="MD SR"/>
    <n v="0"/>
    <s v="Doprava - železničná infraštruktúra"/>
    <s v="A16094"/>
    <n v="0"/>
    <x v="115"/>
    <s v="-"/>
    <s v="-"/>
    <s v="-"/>
    <n v="0"/>
    <s v="Malé projekty"/>
    <s v="ŽSR"/>
    <s v="Príprava bez MPV"/>
    <s v="nie"/>
    <n v="0"/>
    <x v="6"/>
    <x v="0"/>
    <n v="60000"/>
    <s v="-"/>
    <x v="1"/>
    <s v="Nezačatá investičná akcia"/>
  </r>
  <r>
    <s v="A16094:Výstavba"/>
    <s v="MD SR"/>
    <n v="0"/>
    <s v="Doprava - železničná infraštruktúra"/>
    <s v="A16094"/>
    <n v="0"/>
    <x v="115"/>
    <s v="-"/>
    <s v="-"/>
    <s v="-"/>
    <n v="0"/>
    <s v="Malé projekty"/>
    <s v="ŽSR"/>
    <s v="Výstavba"/>
    <s v="nie"/>
    <n v="0"/>
    <x v="7"/>
    <x v="0"/>
    <n v="540000"/>
    <s v="-"/>
    <x v="1"/>
    <s v="Nezačatá investičná akcia"/>
  </r>
  <r>
    <s v="A16096:Príprava bez MPV"/>
    <s v="MD SR"/>
    <n v="0"/>
    <s v="Doprava - železničná infraštruktúra"/>
    <s v="A16096"/>
    <n v="0"/>
    <x v="116"/>
    <s v="123A"/>
    <s v="-"/>
    <s v="-"/>
    <n v="0"/>
    <s v="Malé projekty"/>
    <s v="ŽSR"/>
    <s v="Príprava bez MPV"/>
    <s v="nie"/>
    <n v="0"/>
    <x v="0"/>
    <x v="0"/>
    <n v="5000"/>
    <s v="-"/>
    <x v="1"/>
    <s v="Nezačatá investičná akcia"/>
  </r>
  <r>
    <s v="A16096:Výstavba"/>
    <s v="MD SR"/>
    <n v="0"/>
    <s v="Doprava - železničná infraštruktúra"/>
    <s v="A16096"/>
    <n v="0"/>
    <x v="116"/>
    <s v="123A"/>
    <s v="-"/>
    <s v="-"/>
    <n v="0"/>
    <s v="Malé projekty"/>
    <s v="ŽSR"/>
    <s v="Výstavba"/>
    <s v="nie"/>
    <n v="0"/>
    <x v="0"/>
    <x v="0"/>
    <n v="45000"/>
    <s v="-"/>
    <x v="1"/>
    <s v="Nezačatá investičná akcia"/>
  </r>
  <r>
    <s v="A16097:Príprava bez MPV"/>
    <s v="MD SR"/>
    <n v="0"/>
    <s v="Doprava - železničná infraštruktúra"/>
    <s v="A16097"/>
    <s v="Uzol BA"/>
    <x v="117"/>
    <s v="119C"/>
    <s v="-"/>
    <s v="1b"/>
    <s v="n/a"/>
    <s v="Malé projekty"/>
    <s v="ŽSR"/>
    <s v="Príprava bez MPV"/>
    <s v="áno"/>
    <n v="0.69599999999999995"/>
    <x v="1"/>
    <x v="1"/>
    <n v="11500"/>
    <s v="-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áno"/>
    <n v="0.69599999999999995"/>
    <x v="1"/>
    <x v="3"/>
    <n v="3781871.47"/>
    <s v="OPII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áno"/>
    <n v="0.69599999999999995"/>
    <x v="1"/>
    <x v="4"/>
    <n v="667389.07999999996"/>
    <s v="OPII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áno"/>
    <n v="0.69599999999999995"/>
    <x v="1"/>
    <x v="2"/>
    <n v="323"/>
    <s v="-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áno"/>
    <n v="0.69599999999999995"/>
    <x v="1"/>
    <x v="1"/>
    <n v="203117.53"/>
    <s v="-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-"/>
    <s v="-"/>
    <x v="1"/>
    <x v="2"/>
    <n v="8685"/>
    <s v="-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áno"/>
    <n v="0.69599999999999995"/>
    <x v="1"/>
    <x v="2"/>
    <n v="86001.359500000006"/>
    <s v="-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áno"/>
    <n v="0.69599999999999995"/>
    <x v="1"/>
    <x v="2"/>
    <n v="15176.710500000001"/>
    <s v="-"/>
    <x v="1"/>
    <s v="V prevázdke/ukončené"/>
  </r>
  <r>
    <s v="A16097:Výstavba"/>
    <s v="MD SR"/>
    <n v="0"/>
    <s v="Doprava - železničná infraštruktúra"/>
    <s v="A16097"/>
    <s v="Uzol BA"/>
    <x v="117"/>
    <s v="119C"/>
    <s v="-"/>
    <s v="1b"/>
    <s v="n/a"/>
    <s v="Malé projekty"/>
    <s v="ŽSR"/>
    <s v="Výstavba"/>
    <s v="áno"/>
    <n v="0.69599999999999995"/>
    <x v="2"/>
    <x v="0"/>
    <n v="2720"/>
    <s v="-"/>
    <x v="1"/>
    <s v="V prevázdke/ukončené"/>
  </r>
  <r>
    <s v="A16097:Príprava bez MPV"/>
    <s v="MD SR"/>
    <n v="0"/>
    <s v="Doprava - železničná infraštruktúra"/>
    <s v="A16097"/>
    <s v="Uzol BA"/>
    <x v="117"/>
    <s v="119C"/>
    <s v="-"/>
    <s v="1b"/>
    <s v="n/a"/>
    <s v="Malé projekty"/>
    <s v="ŽSR"/>
    <s v="Príprava bez MPV"/>
    <s v="áno"/>
    <n v="0.69599999999999995"/>
    <x v="3"/>
    <x v="3"/>
    <n v="843236.68"/>
    <s v="OPII"/>
    <x v="1"/>
    <s v="V prevázdke/ukončené"/>
  </r>
  <r>
    <s v="A16097:Príprava bez MPV"/>
    <s v="MD SR"/>
    <n v="0"/>
    <s v="Doprava - železničná infraštruktúra"/>
    <s v="A16097"/>
    <s v="Uzol BA"/>
    <x v="117"/>
    <s v="119C"/>
    <s v="-"/>
    <s v="1b"/>
    <s v="n/a"/>
    <s v="Malé projekty"/>
    <s v="ŽSR"/>
    <s v="Príprava bez MPV"/>
    <s v="áno"/>
    <n v="0.69599999999999995"/>
    <x v="3"/>
    <x v="4"/>
    <n v="148806.48000000001"/>
    <s v="OPII"/>
    <x v="1"/>
    <s v="V prevázdke/ukončené"/>
  </r>
  <r>
    <s v="A16097:Príprava bez MPV"/>
    <s v="MD SR"/>
    <n v="0"/>
    <s v="Doprava - železničná infraštruktúra"/>
    <s v="A16097"/>
    <s v="Uzol BA"/>
    <x v="117"/>
    <s v="119C"/>
    <s v="-"/>
    <s v="1b"/>
    <s v="n/a"/>
    <s v="Malé projekty"/>
    <s v="ŽSR"/>
    <s v="Príprava bez MPV"/>
    <s v="áno"/>
    <n v="0.69599999999999995"/>
    <x v="3"/>
    <x v="2"/>
    <n v="253323.75"/>
    <s v="-"/>
    <x v="1"/>
    <s v="V prevázdke/ukončené"/>
  </r>
  <r>
    <s v="A16098:Výstavba"/>
    <s v="MD SR"/>
    <n v="0"/>
    <s v="Doprava - železničná infraštruktúra"/>
    <s v="A16098"/>
    <n v="0"/>
    <x v="118"/>
    <s v="119C"/>
    <s v="-"/>
    <s v="-"/>
    <n v="0"/>
    <s v="Malé projekty"/>
    <s v="ŽSR"/>
    <s v="Výstavba"/>
    <s v="nie"/>
    <n v="0"/>
    <x v="0"/>
    <x v="5"/>
    <n v="2118262.38"/>
    <s v="-"/>
    <x v="1"/>
    <s v="Vydané stavebné povolenie"/>
  </r>
  <r>
    <s v="A16098:Príprava bez MPV"/>
    <s v="MD SR"/>
    <n v="0"/>
    <s v="Doprava - železničná infraštruktúra"/>
    <s v="A16098"/>
    <n v="0"/>
    <x v="118"/>
    <s v="119C"/>
    <s v="-"/>
    <s v="-"/>
    <n v="0"/>
    <s v="Malé projekty"/>
    <s v="ŽSR"/>
    <s v="Príprava bez MPV"/>
    <s v="áno"/>
    <n v="0"/>
    <x v="3"/>
    <x v="2"/>
    <n v="28929.48"/>
    <s v="-"/>
    <x v="1"/>
    <s v="Vydané stavebné povolenie"/>
  </r>
  <r>
    <s v="A16101:Príprava bez MPV"/>
    <s v="MD SR"/>
    <n v="0"/>
    <s v="Doprava - železničná infraštruktúra"/>
    <s v="A16101"/>
    <s v="časť 130e"/>
    <x v="119"/>
    <s v="130e"/>
    <s v="-"/>
    <s v="1b"/>
    <s v="4,0 pre 130e"/>
    <s v="Malé projekty"/>
    <s v="ŽSR"/>
    <s v="Príprava bez MPV"/>
    <s v="áno"/>
    <s v="Stavba do 3 km;_x000a__x000a_7 ks v.j."/>
    <x v="1"/>
    <x v="2"/>
    <n v="80000"/>
    <s v="-"/>
    <x v="1"/>
    <s v="Vydané stavebné povolenie"/>
  </r>
  <r>
    <s v="A16101:Výstavba"/>
    <s v="MD SR"/>
    <n v="0"/>
    <s v="Doprava - železničná infraštruktúra"/>
    <s v="A16101"/>
    <s v="časť 130e"/>
    <x v="119"/>
    <s v="130e"/>
    <s v="-"/>
    <s v="1b"/>
    <s v="4,0 pre 130e"/>
    <s v="Malé projekty"/>
    <s v="ŽSR"/>
    <s v="Výstavba"/>
    <s v="áno"/>
    <s v="Stavba do 3 km;_x000a__x000a_7 ks v.j."/>
    <x v="5"/>
    <x v="5"/>
    <n v="6763671.5800000001"/>
    <s v="-"/>
    <x v="1"/>
    <s v="Vydané stavebné povolenie"/>
  </r>
  <r>
    <s v="A16102:Výstavba"/>
    <s v="MD SR"/>
    <n v="0"/>
    <s v="Doprava - železničná infraštruktúra"/>
    <s v="A16102"/>
    <s v="časť projektu D135a"/>
    <x v="120"/>
    <s v="135a"/>
    <s v="-"/>
    <s v="1b"/>
    <s v="3,0 pre 135a"/>
    <s v="Malé projekty"/>
    <s v="ŽSR"/>
    <s v="Výstavba"/>
    <s v="áno"/>
    <s v="Stavba do 3 km; (0,701)"/>
    <x v="0"/>
    <x v="0"/>
    <n v="1349649.05"/>
    <s v="-"/>
    <x v="1"/>
    <s v="Vydané stavebné povolenie"/>
  </r>
  <r>
    <s v="A16102:Príprava bez MPV"/>
    <s v="MD SR"/>
    <n v="0"/>
    <s v="Doprava - železničná infraštruktúra"/>
    <s v="A16102"/>
    <s v="časť projektu D135a"/>
    <x v="120"/>
    <s v="135a"/>
    <s v="-"/>
    <s v="1b"/>
    <s v="3,0 pre 135a"/>
    <s v="Malé projekty"/>
    <s v="ŽSR"/>
    <s v="Príprava bez MPV"/>
    <s v="áno"/>
    <s v="Stavba do 3 km; (0,701)"/>
    <x v="3"/>
    <x v="2"/>
    <n v="55051.78"/>
    <s v="-"/>
    <x v="1"/>
    <s v="Vydané stavebné povolenie"/>
  </r>
  <r>
    <s v="áno"/>
    <s v="MD SR"/>
    <n v="0"/>
    <s v="Doprava - železničná infraštruktúra"/>
    <s v="A16105"/>
    <n v="0"/>
    <x v="121"/>
    <s v="-"/>
    <s v="-"/>
    <s v="-"/>
    <n v="0"/>
    <s v="Malé projekty"/>
    <s v="ŽSR"/>
    <s v="Príprava bez MPV"/>
    <s v="nie"/>
    <n v="0"/>
    <x v="0"/>
    <x v="0"/>
    <n v="31000"/>
    <s v="-"/>
    <x v="1"/>
    <s v="Nezačatá investičná akcia"/>
  </r>
  <r>
    <s v="A16105:Výstavba"/>
    <s v="MD SR"/>
    <n v="0"/>
    <s v="Doprava - železničná infraštruktúra"/>
    <s v="A16105"/>
    <n v="0"/>
    <x v="121"/>
    <s v="-"/>
    <s v="-"/>
    <s v="-"/>
    <n v="0"/>
    <s v="Malé projekty"/>
    <s v="ŽSR"/>
    <s v="Výstavba"/>
    <s v="nie"/>
    <n v="0"/>
    <x v="8"/>
    <x v="0"/>
    <n v="279000"/>
    <s v="-"/>
    <x v="1"/>
    <s v="Nezačatá investičná akcia"/>
  </r>
  <r>
    <s v="A16106:Výstavba"/>
    <s v="MD SR"/>
    <n v="0"/>
    <s v="Doprava - železničná infraštruktúra"/>
    <s v="A16106"/>
    <s v="časť 132a"/>
    <x v="122"/>
    <s v="132a"/>
    <s v="-"/>
    <s v="1b"/>
    <s v="3,0,pre 132a"/>
    <s v="Malé projekty"/>
    <s v="ŽSR"/>
    <s v="Výstavba"/>
    <s v="-"/>
    <n v="4.2329999999999997"/>
    <x v="0"/>
    <x v="5"/>
    <n v="2660000"/>
    <s v="-"/>
    <x v="1"/>
    <s v="Nezačatá investičná akcia"/>
  </r>
  <r>
    <s v="A16107:Príprava bez MPV"/>
    <s v="MD SR"/>
    <n v="0"/>
    <s v="Doprava - železničná infraštruktúra"/>
    <s v="A16107"/>
    <s v="časť 132a"/>
    <x v="123"/>
    <s v="132a"/>
    <s v="-"/>
    <s v="1b"/>
    <s v="3,0 pre 132a"/>
    <s v="Malé projekty"/>
    <s v="ŽSR"/>
    <s v="Výstavba"/>
    <s v="nie"/>
    <s v="Stavba do 3 km; (1,960 podľa IZ)"/>
    <x v="9"/>
    <x v="0"/>
    <n v="2000000"/>
    <s v="-"/>
    <x v="1"/>
    <s v="Nezačatá investičná akcia"/>
  </r>
  <r>
    <s v="A16110:Príprava bez MPV"/>
    <s v="MD SR"/>
    <n v="0"/>
    <s v="Doprava - železničná infraštruktúra"/>
    <s v="A16110"/>
    <n v="0"/>
    <x v="124"/>
    <s v="-"/>
    <s v="-"/>
    <s v="-"/>
    <n v="0"/>
    <s v="Malé projekty"/>
    <s v="ŽSR"/>
    <s v="Príprava bez MPV"/>
    <s v="nie"/>
    <n v="0"/>
    <x v="0"/>
    <x v="0"/>
    <n v="36100"/>
    <s v="-"/>
    <x v="1"/>
    <s v="Nezačatá investičná akcia"/>
  </r>
  <r>
    <s v="A16110:Výstavba"/>
    <s v="MD SR"/>
    <n v="0"/>
    <s v="Doprava - železničná infraštruktúra"/>
    <s v="A16110"/>
    <n v="0"/>
    <x v="124"/>
    <s v="-"/>
    <s v="-"/>
    <s v="-"/>
    <n v="0"/>
    <s v="Malé projekty"/>
    <s v="ŽSR"/>
    <s v="Výstavba"/>
    <s v="nie"/>
    <n v="0"/>
    <x v="8"/>
    <x v="0"/>
    <n v="324900"/>
    <s v="-"/>
    <x v="1"/>
    <s v="Nezačatá investičná akcia"/>
  </r>
  <r>
    <s v="A16113:Príprava bez MPV"/>
    <s v="MD SR"/>
    <n v="0"/>
    <s v="Doprava - železničná infraštruktúra"/>
    <s v="A16113"/>
    <n v="0"/>
    <x v="125"/>
    <s v="-"/>
    <s v="-"/>
    <s v="-"/>
    <n v="0"/>
    <s v="Veľké projekty"/>
    <s v="ŽSR"/>
    <s v="Príprava bez MPV"/>
    <s v="nie"/>
    <n v="0"/>
    <x v="6"/>
    <x v="0"/>
    <n v="2480000"/>
    <s v="-"/>
    <x v="1"/>
    <s v="Nezačatá investičná akcia"/>
  </r>
  <r>
    <s v="A16113:Výstavba"/>
    <s v="MD SR"/>
    <n v="0"/>
    <s v="Doprava - železničná infraštruktúra"/>
    <s v="A16113"/>
    <n v="0"/>
    <x v="125"/>
    <s v="-"/>
    <s v="-"/>
    <s v="-"/>
    <n v="0"/>
    <s v="Veľké projekty"/>
    <s v="ŽSR"/>
    <s v="Výstavba"/>
    <s v="nie"/>
    <n v="0"/>
    <x v="7"/>
    <x v="0"/>
    <n v="11160000"/>
    <s v="-"/>
    <x v="1"/>
    <s v="Nezačatá investičná akcia"/>
  </r>
  <r>
    <s v="A16113:Výstavba"/>
    <s v="MD SR"/>
    <n v="0"/>
    <s v="Doprava - železničná infraštruktúra"/>
    <s v="A16113"/>
    <n v="0"/>
    <x v="125"/>
    <s v="-"/>
    <s v="-"/>
    <s v="-"/>
    <n v="0"/>
    <s v="Malé projekty"/>
    <s v="ŽSR"/>
    <s v="Výstavba"/>
    <s v="nie"/>
    <n v="0"/>
    <x v="0"/>
    <x v="0"/>
    <n v="11160000"/>
    <s v="-"/>
    <x v="1"/>
    <s v="Nezačatá investičná akcia"/>
  </r>
  <r>
    <s v="A16114:Výstavba"/>
    <s v="MD SR"/>
    <n v="0"/>
    <s v="Doprava - železničná infraštruktúra"/>
    <s v="A16114"/>
    <n v="0"/>
    <x v="126"/>
    <s v="-"/>
    <s v="-"/>
    <s v="-"/>
    <s v="n/a"/>
    <s v="Budovy"/>
    <s v="ŽSR"/>
    <s v="Výstavba"/>
    <s v="áno"/>
    <n v="0"/>
    <x v="0"/>
    <x v="0"/>
    <n v="130000"/>
    <s v="-"/>
    <x v="0"/>
    <s v="Nezačatá investičná akcia"/>
  </r>
  <r>
    <s v="A16115:Výstavba"/>
    <s v="MD SR"/>
    <n v="0"/>
    <s v="Doprava - železničná infraštruktúra"/>
    <s v="A16115"/>
    <n v="0"/>
    <x v="127"/>
    <s v="126A"/>
    <s v="-"/>
    <s v="-"/>
    <n v="0"/>
    <s v="Budovy"/>
    <s v="ŽSR"/>
    <s v="Výstavba"/>
    <s v="áno"/>
    <n v="0"/>
    <x v="0"/>
    <x v="0"/>
    <n v="3874000"/>
    <s v="-"/>
    <x v="0"/>
    <s v="Vydané stavebné povolenie"/>
  </r>
  <r>
    <s v="A16116:Výstavba"/>
    <s v="MD SR"/>
    <n v="0"/>
    <s v="Doprava - železničná infraštruktúra"/>
    <s v="A16116"/>
    <n v="0"/>
    <x v="128"/>
    <s v="-"/>
    <s v="-"/>
    <s v="-"/>
    <s v="n/a"/>
    <s v="Malé projekty"/>
    <s v="ŽSR"/>
    <s v="Výstavba"/>
    <s v="áno"/>
    <n v="0"/>
    <x v="6"/>
    <x v="0"/>
    <n v="1500000"/>
    <s v="-"/>
    <x v="0"/>
    <s v="Nezačatá investičná akcia"/>
  </r>
  <r>
    <s v="A16117:Výstavba"/>
    <s v="MD SR"/>
    <n v="0"/>
    <s v="Doprava - železničná infraštruktúra"/>
    <s v="A16117"/>
    <n v="0"/>
    <x v="129"/>
    <s v="-"/>
    <s v="-"/>
    <s v="-"/>
    <s v="n/a"/>
    <s v="Budovy"/>
    <s v="ŽSR"/>
    <s v="Výstavba"/>
    <s v="áno"/>
    <n v="0"/>
    <x v="0"/>
    <x v="0"/>
    <n v="960000"/>
    <s v="-"/>
    <x v="0"/>
    <s v="Nezačatá investičná akcia"/>
  </r>
  <r>
    <s v="A16118:Výstavba"/>
    <s v="MD SR"/>
    <n v="0"/>
    <s v="Doprava - železničná infraštruktúra"/>
    <s v="A16118"/>
    <n v="0"/>
    <x v="130"/>
    <s v="127A"/>
    <s v="-"/>
    <s v="-"/>
    <n v="0"/>
    <s v="Malé projekty"/>
    <s v="ŽSR"/>
    <s v="Výstavba"/>
    <s v="áno"/>
    <n v="0"/>
    <x v="5"/>
    <x v="0"/>
    <n v="3944735.06"/>
    <s v="-"/>
    <x v="1"/>
    <s v="Pozastavená príprava"/>
  </r>
  <r>
    <s v="A16118:Príprava bez MPV"/>
    <s v="MD SR"/>
    <n v="0"/>
    <s v="Doprava - železničná infraštruktúra"/>
    <s v="A16118"/>
    <n v="0"/>
    <x v="130"/>
    <s v="127A"/>
    <s v="-"/>
    <s v="-"/>
    <n v="0"/>
    <s v="Malé projekty"/>
    <s v="ŽSR"/>
    <s v="Príprava bez MPV"/>
    <s v="áno"/>
    <n v="0"/>
    <x v="3"/>
    <x v="2"/>
    <n v="100732.44"/>
    <s v="-"/>
    <x v="1"/>
    <s v="Pozastavená príprava"/>
  </r>
  <r>
    <s v="A16118:Výstavba"/>
    <s v="MD SR"/>
    <n v="0"/>
    <s v="Doprava - železničná infraštruktúra"/>
    <s v="A16118"/>
    <n v="0"/>
    <x v="130"/>
    <s v="127A"/>
    <s v="-"/>
    <s v="-"/>
    <n v="0"/>
    <s v="Malé projekty"/>
    <s v="ŽSR"/>
    <s v="Výstavba"/>
    <s v="áno"/>
    <n v="0"/>
    <x v="3"/>
    <x v="2"/>
    <n v="75063.839999999997"/>
    <s v="-"/>
    <x v="1"/>
    <s v="Pozastavená príprava"/>
  </r>
  <r>
    <s v="A16119:Výstavba"/>
    <s v="MD SR"/>
    <n v="0"/>
    <s v="Doprava - železničná infraštruktúra"/>
    <s v="A16119"/>
    <n v="0"/>
    <x v="131"/>
    <s v="-"/>
    <s v="-"/>
    <s v="-"/>
    <s v="n/a"/>
    <s v="Budovy"/>
    <s v="ŽSR"/>
    <s v="Výstavba"/>
    <s v="áno"/>
    <n v="0"/>
    <x v="8"/>
    <x v="0"/>
    <n v="251000"/>
    <s v="-"/>
    <x v="0"/>
    <s v="Nezačatá investičná akcia"/>
  </r>
  <r>
    <s v="A16122:Výstavba"/>
    <s v="MD SR"/>
    <n v="0"/>
    <s v="Doprava - železničná infraštruktúra"/>
    <s v="A16122"/>
    <n v="0"/>
    <x v="132"/>
    <s v="-"/>
    <s v="-"/>
    <s v="-"/>
    <n v="0"/>
    <s v="Malé projekty"/>
    <s v="ŽSR"/>
    <s v="Výstavba"/>
    <s v="nie"/>
    <n v="0"/>
    <x v="0"/>
    <x v="0"/>
    <n v="220000"/>
    <s v="-"/>
    <x v="0"/>
    <s v="Príprava verejného obstarávania"/>
  </r>
  <r>
    <s v="A16123:Výstavba"/>
    <s v="MD SR"/>
    <n v="0"/>
    <s v="Doprava - železničná infraštruktúra"/>
    <s v="A16123"/>
    <n v="0"/>
    <x v="133"/>
    <s v="119C"/>
    <s v="-"/>
    <s v="-"/>
    <n v="0"/>
    <s v="Budovy"/>
    <s v="ŽSR"/>
    <s v="Výstavba"/>
    <s v="áno"/>
    <n v="0"/>
    <x v="1"/>
    <x v="2"/>
    <n v="776746.87"/>
    <s v="-"/>
    <x v="0"/>
    <s v="V prevázdke/ukončené"/>
  </r>
  <r>
    <s v="A16123:Príprava bez MPV"/>
    <s v="MD SR"/>
    <n v="0"/>
    <s v="Doprava - železničná infraštruktúra"/>
    <s v="A16123"/>
    <n v="0"/>
    <x v="133"/>
    <s v="119C"/>
    <s v="-"/>
    <s v="-"/>
    <n v="0"/>
    <s v="Budovy"/>
    <s v="ŽSR"/>
    <s v="Príprava bez MPV"/>
    <s v="áno"/>
    <n v="0"/>
    <x v="3"/>
    <x v="2"/>
    <n v="59975.41"/>
    <s v="-"/>
    <x v="0"/>
    <s v="V prevázdke/ukončené"/>
  </r>
  <r>
    <s v="A16196:"/>
    <s v="MD SR"/>
    <n v="0"/>
    <s v="Doprava - železničná infraštruktúra"/>
    <s v="A16196"/>
    <n v="0"/>
    <x v="134"/>
    <s v="-"/>
    <s v="-"/>
    <s v="-"/>
    <s v="n/a"/>
    <s v="Malé projekty"/>
    <s v="ŽSR"/>
    <s v="-"/>
    <s v="-"/>
    <s v="-"/>
    <x v="4"/>
    <x v="26"/>
    <n v="630628.81000000006"/>
    <s v="podpora obrany"/>
    <x v="0"/>
    <s v="Nezačatá investičná akcia"/>
  </r>
  <r>
    <s v="A16197:"/>
    <s v="MD SR"/>
    <n v="0"/>
    <s v="Doprava - železničná infraštruktúra"/>
    <s v="A16197"/>
    <n v="0"/>
    <x v="135"/>
    <s v="-"/>
    <s v="-"/>
    <s v="-"/>
    <s v="n/a"/>
    <s v="Malé projekty"/>
    <s v="ŽSR"/>
    <s v="-"/>
    <s v="-"/>
    <s v="-"/>
    <x v="4"/>
    <x v="26"/>
    <n v="850638.7"/>
    <s v="podpora obrany"/>
    <x v="0"/>
    <s v="Príprava verejného obstarávania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áno"/>
    <n v="4.95"/>
    <x v="1"/>
    <x v="3"/>
    <n v="159.80000000000001"/>
    <s v="OPII"/>
    <x v="1"/>
    <s v="V prevázdke/ukončené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áno"/>
    <n v="4.95"/>
    <x v="1"/>
    <x v="4"/>
    <n v="28.2"/>
    <s v="OPII"/>
    <x v="1"/>
    <s v="V prevázdke/ukončené"/>
  </r>
  <r>
    <s v="A16198:Príprava bez MPV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Príprava bez MPV"/>
    <s v="nie"/>
    <n v="4.95"/>
    <x v="1"/>
    <x v="2"/>
    <n v="1262"/>
    <s v="-"/>
    <x v="1"/>
    <s v="V prevázdke/ukončené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nie"/>
    <n v="4.95"/>
    <x v="1"/>
    <x v="1"/>
    <n v="174842.41"/>
    <s v="-"/>
    <x v="1"/>
    <s v="V prevázdke/ukončené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áno"/>
    <n v="4.95"/>
    <x v="1"/>
    <x v="2"/>
    <n v="1673543.61"/>
    <s v="-"/>
    <x v="1"/>
    <s v="V prevázdke/ukončené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áno"/>
    <n v="4.95"/>
    <x v="2"/>
    <x v="1"/>
    <n v="102838.44"/>
    <s v="-"/>
    <x v="1"/>
    <s v="V prevázdke/ukončené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áno"/>
    <n v="4.95"/>
    <x v="3"/>
    <x v="2"/>
    <n v="1857010.3"/>
    <s v="-"/>
    <x v="1"/>
    <s v="V prevázdke/ukončené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áno"/>
    <n v="4.95"/>
    <x v="3"/>
    <x v="3"/>
    <n v="5268670.26"/>
    <s v="OPII"/>
    <x v="1"/>
    <s v="V prevázdke/ukončené"/>
  </r>
  <r>
    <s v="A16198:Výstavba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Výstavba"/>
    <s v="áno"/>
    <n v="4.95"/>
    <x v="3"/>
    <x v="4"/>
    <n v="929765.32"/>
    <s v="OPII"/>
    <x v="1"/>
    <s v="V prevázdke/ukončené"/>
  </r>
  <r>
    <s v="A16198:MPV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MPV"/>
    <s v="áno"/>
    <n v="4.95"/>
    <x v="3"/>
    <x v="2"/>
    <n v="18333.310000000001"/>
    <s v="-"/>
    <x v="1"/>
    <s v="V prevázdke/ukončené"/>
  </r>
  <r>
    <s v="A16198:Príprava bez MPV"/>
    <s v="MD SR"/>
    <n v="0"/>
    <s v="Doprava - železničná infraštruktúra"/>
    <s v="A16198"/>
    <s v="časť D116a1"/>
    <x v="136"/>
    <s v="116a"/>
    <n v="40"/>
    <s v="1b"/>
    <s v="1,4 (pre TT-Kúty)"/>
    <s v="Malé projekty"/>
    <s v="ŽSR"/>
    <s v="Príprava bez MPV"/>
    <s v="áno"/>
    <n v="4.95"/>
    <x v="3"/>
    <x v="2"/>
    <n v="341498.43"/>
    <s v="-"/>
    <x v="1"/>
    <s v="V prevázdke/ukončené"/>
  </r>
  <r>
    <s v="A16199:Výstavba"/>
    <s v="MD SR"/>
    <n v="0"/>
    <s v="Doprava - železničná infraštruktúra"/>
    <s v="A16199"/>
    <s v="Kategória 2a"/>
    <x v="137"/>
    <s v="116a"/>
    <s v="-"/>
    <s v="1b"/>
    <n v="0"/>
    <s v="Malé projekty"/>
    <s v="ŽSR"/>
    <s v="Výstavba"/>
    <s v="nie"/>
    <n v="4.95"/>
    <x v="4"/>
    <x v="22"/>
    <n v="1888285.15"/>
    <s v="-"/>
    <x v="1"/>
    <s v="Príprava verejného obstarávania"/>
  </r>
  <r>
    <s v="A16199:Výstavba"/>
    <s v="MD SR"/>
    <n v="0"/>
    <s v="Doprava - železničná infraštruktúra"/>
    <s v="A16199"/>
    <s v="Kategória 2a"/>
    <x v="137"/>
    <s v="116a"/>
    <s v="-"/>
    <s v="1b"/>
    <n v="0"/>
    <s v="Malé projekty"/>
    <s v="ŽSR"/>
    <s v="Výstavba"/>
    <s v="nie"/>
    <n v="4.95"/>
    <x v="5"/>
    <x v="22"/>
    <n v="7800000"/>
    <s v="-"/>
    <x v="1"/>
    <s v="Príprava verejného obstarávania"/>
  </r>
  <r>
    <s v="A16199:Príprava bez MPV"/>
    <s v="MD SR"/>
    <n v="0"/>
    <s v="Doprava - železničná infraštruktúra"/>
    <s v="A16199"/>
    <s v="Kategória 2a"/>
    <x v="137"/>
    <s v="116a"/>
    <s v="-"/>
    <s v="1b"/>
    <n v="0"/>
    <s v="Malé projekty"/>
    <s v="ŽSR"/>
    <s v="Príprava bez MPV"/>
    <s v="áno"/>
    <n v="4.95"/>
    <x v="3"/>
    <x v="2"/>
    <n v="223212.48"/>
    <s v="-"/>
    <x v="1"/>
    <s v="Príprava verejného obstarávania"/>
  </r>
  <r>
    <s v="A16200:MPV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MPV"/>
    <s v="áno"/>
    <n v="7.5730000000000004"/>
    <x v="1"/>
    <x v="2"/>
    <n v="70573.070000000007"/>
    <s v="-"/>
    <x v="1"/>
    <s v="V prevázdke/ukončené"/>
  </r>
  <r>
    <s v="A16200:Výstavba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Výstavba"/>
    <s v="nie"/>
    <n v="7.5730000000000004"/>
    <x v="1"/>
    <x v="2"/>
    <n v="1946803.18"/>
    <s v="-"/>
    <x v="1"/>
    <s v="V prevázdke/ukončené"/>
  </r>
  <r>
    <s v="A16200:MPV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MPV"/>
    <s v="nie"/>
    <n v="7.5730000000000004"/>
    <x v="1"/>
    <x v="2"/>
    <n v="3474.93"/>
    <s v="-"/>
    <x v="1"/>
    <s v="V prevázdke/ukončené"/>
  </r>
  <r>
    <s v="A16200:Výstavba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Výstavba"/>
    <s v="nie"/>
    <n v="7.5730000000000004"/>
    <x v="2"/>
    <x v="22"/>
    <n v="7046500.3200000003"/>
    <s v="-"/>
    <x v="1"/>
    <s v="V prevázdke/ukončené"/>
  </r>
  <r>
    <s v="A16200:Výstavba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Výstavba"/>
    <s v="áno"/>
    <n v="7.5730000000000004"/>
    <x v="2"/>
    <x v="21"/>
    <n v="1508033.1"/>
    <s v="-"/>
    <x v="1"/>
    <s v="V prevázdke/ukončené"/>
  </r>
  <r>
    <s v="A16200:Príprava bez MPV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výstavba "/>
    <s v="áno"/>
    <n v="7.5730000000000004"/>
    <x v="4"/>
    <x v="16"/>
    <n v="535969.59"/>
    <s v="-"/>
    <x v="1"/>
    <s v="V prevázdke/ukončené"/>
  </r>
  <r>
    <s v="A16200:MPV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MPV"/>
    <s v="áno"/>
    <n v="7.5730000000000004"/>
    <x v="3"/>
    <x v="2"/>
    <n v="16681.46"/>
    <s v="-"/>
    <x v="1"/>
    <s v="V prevázdke/ukončené"/>
  </r>
  <r>
    <s v="A16200:Príprava bez MPV"/>
    <s v="MD SR"/>
    <n v="0"/>
    <s v="Doprava - železničná infraštruktúra"/>
    <s v="A16200"/>
    <s v="časť D116a1"/>
    <x v="138"/>
    <s v="116a"/>
    <n v="40"/>
    <s v="1b"/>
    <s v="1,4 (pre TT-Kúty)"/>
    <s v="Malé projekty"/>
    <s v="ŽSR"/>
    <s v="Príprava bez MPV"/>
    <s v="áno"/>
    <n v="7.5730000000000004"/>
    <x v="3"/>
    <x v="2"/>
    <n v="387000"/>
    <s v="-"/>
    <x v="1"/>
    <s v="V prevázdke/ukončené"/>
  </r>
  <r>
    <s v="A16201:Výstavba"/>
    <s v="MD SR"/>
    <n v="0"/>
    <s v="Doprava - železničná infraštruktúra"/>
    <s v="A16201"/>
    <n v="0"/>
    <x v="139"/>
    <s v="-"/>
    <s v="-"/>
    <s v="-"/>
    <n v="0"/>
    <s v="Malé projekty"/>
    <s v="ŽSR"/>
    <s v="Výstavba"/>
    <s v="nie"/>
    <n v="0"/>
    <x v="4"/>
    <x v="16"/>
    <n v="5365000"/>
    <s v="-"/>
    <x v="1"/>
    <s v="Príprava verejného obstarávania"/>
  </r>
  <r>
    <s v="A16202:Príprava bez MPV"/>
    <s v="MD SR"/>
    <n v="0"/>
    <s v="Doprava - železničná infraštruktúra"/>
    <s v="A16202"/>
    <n v="0"/>
    <x v="140"/>
    <s v="128A"/>
    <s v="-"/>
    <s v="-"/>
    <n v="0"/>
    <s v="Malé projekty"/>
    <s v="ŽSR"/>
    <s v="Príprava bez MPV"/>
    <s v="nie"/>
    <n v="0"/>
    <x v="6"/>
    <x v="0"/>
    <n v="330100"/>
    <s v="-"/>
    <x v="1"/>
    <s v="Nezačatá investičná akcia"/>
  </r>
  <r>
    <s v="A16202:Výstavba"/>
    <s v="MD SR"/>
    <n v="0"/>
    <s v="Doprava - železničná infraštruktúra"/>
    <s v="A16202"/>
    <n v="0"/>
    <x v="140"/>
    <s v="128A"/>
    <s v="-"/>
    <s v="-"/>
    <n v="0"/>
    <s v="Malé projekty"/>
    <s v="ŽSR"/>
    <s v="Výstavba"/>
    <s v="nie"/>
    <n v="0"/>
    <x v="7"/>
    <x v="0"/>
    <n v="2970900"/>
    <s v="-"/>
    <x v="1"/>
    <s v="Nezačatá investičná akcia"/>
  </r>
  <r>
    <s v="A16203:Príprava bez MPV"/>
    <s v="MD SR"/>
    <n v="0"/>
    <s v="Doprava - železničná infraštruktúra"/>
    <s v="A16203"/>
    <n v="0"/>
    <x v="141"/>
    <s v="117A"/>
    <s v="-"/>
    <s v="-"/>
    <n v="0"/>
    <s v="Malé projekty"/>
    <s v="ŽSR"/>
    <s v="Príprava bez MPV"/>
    <s v="áno"/>
    <n v="0"/>
    <x v="0"/>
    <x v="0"/>
    <n v="408000"/>
    <s v="-"/>
    <x v="1"/>
    <s v="Štúdia uskutočniteľnosti"/>
  </r>
  <r>
    <s v="A16203:Výstavba"/>
    <s v="MD SR"/>
    <n v="0"/>
    <s v="Doprava - železničná infraštruktúra"/>
    <s v="A16203"/>
    <n v="0"/>
    <x v="141"/>
    <s v="117A"/>
    <s v="-"/>
    <s v="-"/>
    <n v="0"/>
    <s v="Malé projekty"/>
    <s v="ŽSR"/>
    <s v="Výstavba"/>
    <s v="nie"/>
    <n v="0"/>
    <x v="8"/>
    <x v="0"/>
    <n v="3672000"/>
    <s v="-"/>
    <x v="1"/>
    <s v="Štúdia uskutočniteľnosti"/>
  </r>
  <r>
    <s v="A16204.1:Príprava bez MPV"/>
    <s v="MD SR"/>
    <n v="0"/>
    <s v="Doprava - železničná infraštruktúra"/>
    <s v="A16204.1"/>
    <s v="Uzol BA (Východ)"/>
    <x v="142"/>
    <s v="BAV"/>
    <s v="-"/>
    <s v="1b"/>
    <s v="8,2 pre BAV fáza 1"/>
    <s v="Malé projekty"/>
    <s v="ŽSR"/>
    <s v="Príprava bez MPV"/>
    <s v="áno"/>
    <n v="6.1660000000000004"/>
    <x v="1"/>
    <x v="21"/>
    <n v="22720"/>
    <s v="-"/>
    <x v="1"/>
    <s v="Výstavba/realizácia"/>
  </r>
  <r>
    <s v="A16204.1:Príprava bez MPV"/>
    <s v="MD SR"/>
    <n v="0"/>
    <s v="Doprava - železničná infraštruktúra"/>
    <s v="A16204.1"/>
    <s v="Uzol BA (Východ)"/>
    <x v="142"/>
    <s v="BAV"/>
    <s v="-"/>
    <s v="1b"/>
    <s v="8,2 pre BAV fáza 1"/>
    <s v="Malé projekty"/>
    <s v="ŽSR"/>
    <s v="Príprava bez MPV"/>
    <s v="-"/>
    <s v="-"/>
    <x v="1"/>
    <x v="2"/>
    <n v="5680"/>
    <s v="-"/>
    <x v="1"/>
    <s v="Výstavba/realizácia"/>
  </r>
  <r>
    <s v="A16204.1:Výstavba"/>
    <s v="MD SR"/>
    <n v="0"/>
    <s v="Doprava - železničná infraštruktúra"/>
    <s v="A16204.1"/>
    <s v="Uzol BA (Východ)"/>
    <x v="142"/>
    <s v="BAV"/>
    <s v="-"/>
    <s v="1b"/>
    <s v="8,2 pre BAV fáza 1"/>
    <s v="Malé projekty"/>
    <s v="ŽSR"/>
    <s v="Výstavba"/>
    <s v="nie"/>
    <n v="6.1660000000000004"/>
    <x v="4"/>
    <x v="22"/>
    <n v="20138087.23"/>
    <s v="-"/>
    <x v="1"/>
    <s v="Výstavba/realizácia"/>
  </r>
  <r>
    <s v="A16204.1:Výstavba"/>
    <s v="MD SR"/>
    <n v="0"/>
    <s v="Doprava - železničná infraštruktúra"/>
    <s v="A16204.1"/>
    <s v="Uzol BA (Východ)"/>
    <x v="142"/>
    <s v="BAV"/>
    <s v="-"/>
    <s v="1b"/>
    <s v="8,2 pre BAV fáza 1"/>
    <s v="Malé projekty"/>
    <s v="ŽSR"/>
    <s v="Výstavba"/>
    <s v="nie"/>
    <n v="6.1660000000000004"/>
    <x v="5"/>
    <x v="22"/>
    <n v="10716985.75"/>
    <s v="-"/>
    <x v="1"/>
    <s v="Výstavba/realizácia"/>
  </r>
  <r>
    <s v="A16204.1:Príprava bez MPV"/>
    <s v="MD SR"/>
    <n v="0"/>
    <s v="Doprava - železničná infraštruktúra"/>
    <s v="A16204.1"/>
    <s v="Uzol BA (Východ)"/>
    <x v="142"/>
    <s v="BAV"/>
    <s v="-"/>
    <s v="1b"/>
    <s v="8,2 pre BAV fáza 1"/>
    <s v="Malé projekty"/>
    <s v="ŽSR"/>
    <s v="Príprava bez MPV"/>
    <s v="áno"/>
    <n v="6.1660000000000004"/>
    <x v="3"/>
    <x v="2"/>
    <n v="177209.8"/>
    <s v="-"/>
    <x v="1"/>
    <s v="Výstavba/realizácia"/>
  </r>
  <r>
    <s v="A16204.2:Príprava bez MPV"/>
    <s v="MD SR"/>
    <n v="0"/>
    <s v="Doprava - železničná infraštruktúra"/>
    <s v="A16204.2"/>
    <s v="Uzol BA (Juh)"/>
    <x v="143"/>
    <s v="BAJ"/>
    <s v="-"/>
    <s v="1b"/>
    <s v="1,2 pre BAJ"/>
    <s v="Malé projekty"/>
    <s v="ŽSR"/>
    <s v="Príprava bez MPV"/>
    <s v="nie"/>
    <n v="6.423"/>
    <x v="7"/>
    <x v="5"/>
    <n v="300400"/>
    <s v="-"/>
    <x v="1"/>
    <s v="Nezačatá investičná akcia"/>
  </r>
  <r>
    <s v="A16204.2:Výstavba"/>
    <s v="MD SR"/>
    <n v="0"/>
    <s v="Doprava - železničná infraštruktúra"/>
    <s v="A16204.2"/>
    <s v="Uzol BA (Juh)"/>
    <x v="143"/>
    <s v="BAJ"/>
    <s v="-"/>
    <s v="1b"/>
    <s v="1,2 pre BAJ"/>
    <s v="Malé projekty"/>
    <s v="ŽSR"/>
    <s v="Výstavba"/>
    <s v="nie"/>
    <n v="6.423"/>
    <x v="0"/>
    <x v="5"/>
    <n v="9000000"/>
    <s v="-"/>
    <x v="1"/>
    <s v="Nezačatá investičná akcia"/>
  </r>
  <r>
    <s v="A16204.2:Výstavba"/>
    <s v="MD SR"/>
    <n v="0"/>
    <s v="Doprava - železničná infraštruktúra"/>
    <s v="A16204.2"/>
    <s v="Uzol BA (Juh)"/>
    <x v="143"/>
    <s v="BAJ"/>
    <s v="-"/>
    <s v="1b"/>
    <s v="1,2 pre BAJ"/>
    <s v="Malé projekty"/>
    <s v="ŽSR"/>
    <s v="Výstavba"/>
    <s v="nie"/>
    <n v="6.423"/>
    <x v="0"/>
    <x v="5"/>
    <n v="6000000"/>
    <s v="-"/>
    <x v="1"/>
    <s v="Nezačatá investičná akcia"/>
  </r>
  <r>
    <s v="A16205:Príprava bez MPV"/>
    <s v="MD SR"/>
    <n v="0"/>
    <s v="Doprava - železničná infraštruktúra"/>
    <s v="A16205"/>
    <n v="0"/>
    <x v="144"/>
    <s v="-"/>
    <s v="-"/>
    <s v="-"/>
    <n v="0"/>
    <s v="Malé projekty"/>
    <s v="ŽSR"/>
    <s v="Príprava bez MPV"/>
    <s v="nie"/>
    <n v="0"/>
    <x v="6"/>
    <x v="0"/>
    <n v="400000"/>
    <s v="-"/>
    <x v="1"/>
    <s v="Nezačatá investičná akcia"/>
  </r>
  <r>
    <s v="A16205:Výstavba"/>
    <s v="MD SR"/>
    <n v="0"/>
    <s v="Doprava - železničná infraštruktúra"/>
    <s v="A16205"/>
    <n v="0"/>
    <x v="144"/>
    <s v="-"/>
    <s v="-"/>
    <s v="-"/>
    <n v="0"/>
    <s v="Malé projekty"/>
    <s v="ŽSR"/>
    <s v="Výstavba"/>
    <s v="nie"/>
    <n v="0"/>
    <x v="7"/>
    <x v="0"/>
    <n v="3600000"/>
    <s v="-"/>
    <x v="1"/>
    <s v="Nezačatá investičná akcia"/>
  </r>
  <r>
    <m/>
    <m/>
    <m/>
    <m/>
    <s v="A16206 "/>
    <n v="0"/>
    <x v="145"/>
    <m/>
    <m/>
    <m/>
    <m/>
    <m/>
    <s v="ŽSR"/>
    <s v="Príprava bez MPV"/>
    <m/>
    <m/>
    <x v="5"/>
    <x v="0"/>
    <n v="73500"/>
    <m/>
    <x v="1"/>
    <s v="Nezačatá investičná akcia"/>
  </r>
  <r>
    <s v="A16206 :Príprava bez MPV"/>
    <s v="MD SR"/>
    <n v="0"/>
    <s v="Doprava - železničná infraštruktúra"/>
    <s v="A16206 "/>
    <n v="0"/>
    <x v="145"/>
    <s v="-"/>
    <s v="-"/>
    <s v="-"/>
    <n v="0"/>
    <s v="Malé projekty"/>
    <s v="ŽSR"/>
    <s v="Výstavba"/>
    <s v="nie"/>
    <n v="0"/>
    <x v="5"/>
    <x v="0"/>
    <n v="1824000"/>
    <s v="-"/>
    <x v="1"/>
    <s v="Nezačatá investičná akcia"/>
  </r>
  <r>
    <s v="A16206 :Výstavba"/>
    <s v="MD SR"/>
    <n v="0"/>
    <s v="Doprava - železničná infraštruktúra"/>
    <s v="A16206 "/>
    <n v="0"/>
    <x v="145"/>
    <s v="-"/>
    <s v="-"/>
    <s v="-"/>
    <n v="0"/>
    <s v="Malé projekty"/>
    <s v="ŽSR"/>
    <s v="Výstavba"/>
    <s v="nie"/>
    <n v="0"/>
    <x v="0"/>
    <x v="0"/>
    <n v="661500"/>
    <s v="-"/>
    <x v="1"/>
    <s v="Nezačatá investičná akcia"/>
  </r>
  <r>
    <s v="A16209:Príprava bez MPV"/>
    <s v="MD SR"/>
    <n v="0"/>
    <s v="Doprava - železničná infraštruktúra"/>
    <s v="A16209"/>
    <n v="0"/>
    <x v="146"/>
    <s v="105A"/>
    <s v="-"/>
    <s v="-"/>
    <n v="0"/>
    <s v="Malé projekty"/>
    <s v="ŽSR"/>
    <s v="Príprava bez MPV"/>
    <s v="nie"/>
    <n v="0"/>
    <x v="0"/>
    <x v="0"/>
    <n v="36300"/>
    <s v="-"/>
    <x v="1"/>
    <s v="Nezačatá investičná akcia"/>
  </r>
  <r>
    <s v="A16209:Výstavba"/>
    <s v="MD SR"/>
    <n v="0"/>
    <s v="Doprava - železničná infraštruktúra"/>
    <s v="A16209"/>
    <n v="0"/>
    <x v="146"/>
    <s v="105A"/>
    <s v="-"/>
    <s v="-"/>
    <n v="0"/>
    <s v="Malé projekty"/>
    <s v="ŽSR"/>
    <s v="Výstavba"/>
    <s v="áno"/>
    <n v="0"/>
    <x v="8"/>
    <x v="0"/>
    <n v="326700"/>
    <s v="-"/>
    <x v="1"/>
    <s v="Nezačatá investičná akcia"/>
  </r>
  <r>
    <s v="A16210:Príprava bez MPV"/>
    <s v="MD SR"/>
    <n v="0"/>
    <s v="Doprava - železničná infraštruktúra"/>
    <s v="A16210"/>
    <n v="0"/>
    <x v="147"/>
    <s v="106D"/>
    <s v="-"/>
    <s v="-"/>
    <n v="0"/>
    <s v="Budovy"/>
    <s v="ŽSR"/>
    <s v="Príprava bez MPV"/>
    <s v="áno"/>
    <n v="0"/>
    <x v="4"/>
    <x v="0"/>
    <n v="80500"/>
    <s v="-"/>
    <x v="0"/>
    <s v="Dokumentácia na stavebné povolenie a realizáciu stavby"/>
  </r>
  <r>
    <s v="A16210:Výstavba"/>
    <s v="MD SR"/>
    <n v="0"/>
    <s v="Doprava - železničná infraštruktúra"/>
    <s v="A16210"/>
    <n v="0"/>
    <x v="147"/>
    <s v="106D"/>
    <s v="-"/>
    <s v="-"/>
    <n v="0"/>
    <s v="Budovy"/>
    <s v="ŽSR"/>
    <s v="Výstavba"/>
    <s v="áno"/>
    <n v="0"/>
    <x v="6"/>
    <x v="0"/>
    <n v="2261500"/>
    <s v="-"/>
    <x v="0"/>
    <s v="Dokumentácia na stavebné povolenie a realizáciu stavby"/>
  </r>
  <r>
    <m/>
    <m/>
    <m/>
    <m/>
    <s v="A16210"/>
    <m/>
    <x v="147"/>
    <m/>
    <m/>
    <m/>
    <m/>
    <m/>
    <s v="ŽSR"/>
    <s v="Výstavba"/>
    <m/>
    <m/>
    <x v="6"/>
    <x v="0"/>
    <n v="2000000"/>
    <m/>
    <x v="0"/>
    <s v="Dokumentácia na stavebné povolenie a realizáciu stavby"/>
  </r>
  <r>
    <m/>
    <m/>
    <m/>
    <m/>
    <s v="A16210"/>
    <m/>
    <x v="147"/>
    <m/>
    <m/>
    <m/>
    <n v="0"/>
    <s v="Budovy"/>
    <s v="ŽSR"/>
    <s v="Výstavba"/>
    <m/>
    <m/>
    <x v="7"/>
    <x v="0"/>
    <n v="1000000"/>
    <m/>
    <x v="0"/>
    <s v="Dokumentácia na stavebné povolenie a realizáciu stavby"/>
  </r>
  <r>
    <s v="A16210:Príprava bez MPV"/>
    <s v="MD SR"/>
    <n v="0"/>
    <s v="Doprava - železničná infraštruktúra"/>
    <s v="A16210"/>
    <n v="0"/>
    <x v="147"/>
    <s v="106D"/>
    <s v="-"/>
    <s v="-"/>
    <n v="0"/>
    <s v="Budovy"/>
    <s v="ŽSR"/>
    <s v="Príprava bez MPV"/>
    <s v="áno"/>
    <n v="0"/>
    <x v="5"/>
    <x v="0"/>
    <n v="11000"/>
    <s v="-"/>
    <x v="0"/>
    <s v="Dokumentácia na stavebné povolenie a realizáciu stavby"/>
  </r>
  <r>
    <s v="A16219:MPV"/>
    <s v="MD SR"/>
    <n v="0"/>
    <s v="Doprava - železničná infraštruktúra"/>
    <s v="A16219"/>
    <n v="0"/>
    <x v="148"/>
    <s v="123A"/>
    <s v="-"/>
    <s v="-"/>
    <n v="0"/>
    <s v="Malé projekty"/>
    <s v="ŽSR"/>
    <s v="MPV"/>
    <s v="-"/>
    <s v="-"/>
    <x v="2"/>
    <x v="0"/>
    <n v="3614.7999999999997"/>
    <s v="-"/>
    <x v="1"/>
    <s v="Dokumentácia na stavebné povolenie a realizáciu stavby"/>
  </r>
  <r>
    <s v="A16219:Výstavba"/>
    <s v="MD SR"/>
    <n v="0"/>
    <s v="Doprava - železničná infraštruktúra"/>
    <s v="A16219"/>
    <n v="0"/>
    <x v="148"/>
    <s v="123A"/>
    <s v="-"/>
    <s v="-"/>
    <n v="0"/>
    <s v="Malé projekty"/>
    <s v="ŽSR"/>
    <s v="Výstavba"/>
    <s v="nie"/>
    <n v="0"/>
    <x v="5"/>
    <x v="5"/>
    <n v="9570270.9299999997"/>
    <s v="-"/>
    <x v="1"/>
    <s v="Dokumentácia na stavebné povolenie a realizáciu stavby"/>
  </r>
  <r>
    <s v="A16219:Príprava bez MPV"/>
    <s v="MD SR"/>
    <n v="0"/>
    <s v="Doprava - železničná infraštruktúra"/>
    <s v="A16219"/>
    <n v="0"/>
    <x v="148"/>
    <s v="123A"/>
    <s v="-"/>
    <s v="-"/>
    <n v="0"/>
    <s v="Malé projekty"/>
    <s v="ŽSR"/>
    <s v="Príprava bez MPV"/>
    <s v="nie"/>
    <n v="0"/>
    <x v="4"/>
    <x v="5"/>
    <n v="9000"/>
    <s v="-"/>
    <x v="1"/>
    <s v="Dokumentácia na stavebné povolenie a realizáciu stavby"/>
  </r>
  <r>
    <s v="A16219:Príprava bez MPV"/>
    <s v="MD SR"/>
    <n v="0"/>
    <s v="Doprava - železničná infraštruktúra"/>
    <s v="A16219"/>
    <n v="0"/>
    <x v="148"/>
    <s v="123A"/>
    <s v="-"/>
    <s v="-"/>
    <n v="0"/>
    <s v="Malé projekty"/>
    <s v="ŽSR"/>
    <s v="Príprava bez MPV"/>
    <s v="áno"/>
    <n v="0"/>
    <x v="3"/>
    <x v="2"/>
    <n v="92202.85"/>
    <s v="-"/>
    <x v="1"/>
    <s v="Dokumentácia na stavebné povolenie a realizáciu stavby"/>
  </r>
  <r>
    <s v="A16220:Príprava bez MPV"/>
    <s v="MD SR"/>
    <n v="0"/>
    <s v="Doprava - železničná infraštruktúra"/>
    <s v="A16220"/>
    <n v="0"/>
    <x v="149"/>
    <s v="123A"/>
    <s v="-"/>
    <s v="-"/>
    <n v="0"/>
    <s v="Malé projekty"/>
    <s v="ŽSR"/>
    <s v="Príprava bez MPV"/>
    <s v="áno"/>
    <n v="0"/>
    <x v="0"/>
    <x v="0"/>
    <n v="11000"/>
    <s v="-"/>
    <x v="1"/>
    <s v="Vydané stavebné povolenie"/>
  </r>
  <r>
    <s v="A16220:Výstavba"/>
    <s v="MD SR"/>
    <n v="0"/>
    <s v="Doprava - železničná infraštruktúra"/>
    <s v="A16220"/>
    <n v="0"/>
    <x v="149"/>
    <s v="123A"/>
    <s v="-"/>
    <s v="-"/>
    <n v="0"/>
    <s v="Malé projekty"/>
    <s v="ŽSR"/>
    <s v="Výstavba"/>
    <s v="nie"/>
    <n v="0"/>
    <x v="0"/>
    <x v="0"/>
    <n v="14339953.08"/>
    <s v="-"/>
    <x v="1"/>
    <s v="Vydané stavebné povolenie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s v="Príprava bez MPV"/>
    <s v="áno"/>
    <n v="0"/>
    <x v="1"/>
    <x v="2"/>
    <n v="8000"/>
    <s v="-"/>
    <x v="1"/>
    <s v="Štúdia uskutočniteľnosti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s v="Príprava bez MPV"/>
    <s v="áno"/>
    <n v="0"/>
    <x v="3"/>
    <x v="2"/>
    <n v="709920"/>
    <s v="-"/>
    <x v="1"/>
    <s v="Štúdia uskutočniteľnosti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s v="Príprava bez MPV"/>
    <s v="áno"/>
    <n v="0"/>
    <x v="3"/>
    <x v="3"/>
    <n v="828036"/>
    <s v="OPII"/>
    <x v="1"/>
    <s v="Štúdia uskutočniteľnosti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0"/>
    <s v="BAV; BAZ; BAJ; BAS; BAF"/>
    <s v="6,9, 44, 72, 76, 102, 150 v 1b; 34 v 2b; 3, 8, 21, 34 v 3a; 19 v 3b"/>
    <s v="-"/>
    <n v="0"/>
    <s v="Veľké projekty"/>
    <s v="ŽSR"/>
    <s v="Príprava bez MPV"/>
    <s v="áno"/>
    <n v="0"/>
    <x v="3"/>
    <x v="4"/>
    <n v="146124"/>
    <s v="OPII"/>
    <x v="1"/>
    <s v="Štúdia uskutočniteľnosti"/>
  </r>
  <r>
    <s v="A16221.1:Príprava bez MPV"/>
    <s v="MD SR"/>
    <n v="0"/>
    <s v="Doprava - železničná infraštruktúra"/>
    <s v="A16221.1"/>
    <n v="0"/>
    <x v="151"/>
    <s v="-"/>
    <s v="-"/>
    <s v="-"/>
    <n v="0"/>
    <s v="Malé projekty"/>
    <s v="ŽSR"/>
    <s v="Príprava bez MPV"/>
    <s v="áno"/>
    <n v="0"/>
    <x v="6"/>
    <x v="0"/>
    <n v="8160"/>
    <s v="-"/>
    <x v="1"/>
    <s v="Posudzovanie vplyvov na ŽP"/>
  </r>
  <r>
    <s v="A16221.1:Výstavba"/>
    <s v="MD SR"/>
    <n v="0"/>
    <s v="Doprava - železničná infraštruktúra"/>
    <s v="A16221.1"/>
    <n v="0"/>
    <x v="151"/>
    <s v="-"/>
    <s v="-"/>
    <s v="-"/>
    <n v="0"/>
    <s v="Malé projekty"/>
    <s v="ŽSR"/>
    <s v="Výstavba"/>
    <s v="nie"/>
    <n v="0"/>
    <x v="8"/>
    <x v="0"/>
    <n v="73440"/>
    <s v="-"/>
    <x v="1"/>
    <s v="Posudzovanie vplyvov na ŽP"/>
  </r>
  <r>
    <s v="A16221.2:Príprava bez MPV"/>
    <s v="MD SR"/>
    <n v="0"/>
    <s v="Doprava - železničná infraštruktúra"/>
    <s v="A16221.2"/>
    <s v="DBAZ_1"/>
    <x v="152"/>
    <s v="BAZ"/>
    <s v="9 v 1b"/>
    <s v="1b"/>
    <n v="6.5"/>
    <s v="Projekty podľa priorizácie"/>
    <s v="ŽSR"/>
    <s v="Príprava bez MPV"/>
    <s v="nie"/>
    <n v="15.885"/>
    <x v="2"/>
    <x v="5"/>
    <n v="70080"/>
    <s v="-"/>
    <x v="1"/>
    <s v="Posudzovanie vplyvov na ŽP"/>
  </r>
  <r>
    <s v="A16221.2:Príprava bez MPV"/>
    <s v="MD SR"/>
    <n v="0"/>
    <s v="Doprava - železničná infraštruktúra"/>
    <s v="A16221.2"/>
    <s v="DBAZ_1"/>
    <x v="152"/>
    <s v="BAZ"/>
    <s v="9 v 1b"/>
    <s v="1b"/>
    <n v="6.5"/>
    <s v="Projekty podľa priorizácie"/>
    <s v="ŽSR"/>
    <s v="Príprava bez MPV"/>
    <s v="nie"/>
    <n v="15.885"/>
    <x v="5"/>
    <x v="5"/>
    <n v="941088.19"/>
    <s v="-"/>
    <x v="1"/>
    <s v="Posudzovanie vplyvov na ŽP"/>
  </r>
  <r>
    <s v="A16221.2:Výstavba"/>
    <s v="MD SR"/>
    <n v="0"/>
    <s v="Doprava - železničná infraštruktúra"/>
    <s v="A16221.2"/>
    <s v="DBAZ_1"/>
    <x v="152"/>
    <s v="BAZ"/>
    <s v="9 v 1b"/>
    <s v="1b"/>
    <n v="6.5"/>
    <s v="Projekty podľa priorizácie"/>
    <s v="ŽSR"/>
    <s v="Výstavba"/>
    <s v="nie"/>
    <n v="15.885"/>
    <x v="8"/>
    <x v="5"/>
    <n v="139000000"/>
    <s v="-"/>
    <x v="1"/>
    <s v="Posudzovanie vplyvov na ŽP"/>
  </r>
  <r>
    <s v="A16221.2:Výstavba"/>
    <s v="MD SR"/>
    <n v="0"/>
    <s v="Doprava - železničná infraštruktúra"/>
    <s v="A16221.2"/>
    <s v="DBAZ_1"/>
    <x v="152"/>
    <s v="BAZ"/>
    <s v="9 v 1b"/>
    <s v="1b"/>
    <n v="6.5"/>
    <s v="Projekty podľa priorizácie"/>
    <s v="ŽSR"/>
    <s v="Výstavba"/>
    <s v="nie"/>
    <n v="15.885"/>
    <x v="9"/>
    <x v="5"/>
    <n v="139000000"/>
    <s v="-"/>
    <x v="1"/>
    <s v="Posudzovanie vplyvov na ŽP"/>
  </r>
  <r>
    <s v="A16221.2:Výstavba"/>
    <s v="MD SR"/>
    <n v="0"/>
    <s v="Doprava - železničná infraštruktúra"/>
    <s v="A16221.2"/>
    <s v="DBAZ_1"/>
    <x v="152"/>
    <s v="BAZ"/>
    <s v="9 v 1b"/>
    <s v="1b"/>
    <n v="6.5"/>
    <s v="Projekty podľa priorizácie"/>
    <s v="ŽSR"/>
    <s v="Výstavba"/>
    <s v="nie"/>
    <n v="15.885"/>
    <x v="10"/>
    <x v="5"/>
    <n v="139000000"/>
    <s v="-"/>
    <x v="1"/>
    <s v="Posudzovanie vplyvov na ŽP"/>
  </r>
  <r>
    <s v="A16221.3:Príprava bez MPV"/>
    <s v="MD SR"/>
    <n v="0"/>
    <s v="Doprava - železničná infraštruktúra"/>
    <s v="A16221.3"/>
    <s v="DBAV_1"/>
    <x v="153"/>
    <s v="BAV"/>
    <s v="6 v 1b"/>
    <s v="1b"/>
    <n v="8.1999999999999993"/>
    <s v="Projekty podľa priorizácie"/>
    <s v="ŽSR"/>
    <s v="Príprava bez MPV"/>
    <s v="áno"/>
    <n v="26.14"/>
    <x v="2"/>
    <x v="5"/>
    <n v="156000"/>
    <s v="-"/>
    <x v="0"/>
    <s v="Posudzovanie vplyvov na ŽP"/>
  </r>
  <r>
    <s v="A16221.3:Príprava bez MPV"/>
    <s v="MD SR"/>
    <n v="0"/>
    <s v="Doprava - železničná infraštruktúra"/>
    <s v="A16221.3"/>
    <s v="DBAV_1"/>
    <x v="153"/>
    <s v="BAV"/>
    <s v="6 v 1b"/>
    <s v="1b"/>
    <n v="8.1999999999999993"/>
    <s v="Projekty podľa priorizácie"/>
    <s v="ŽSR"/>
    <s v="Príprava bez MPV"/>
    <s v="nie"/>
    <n v="26.14"/>
    <x v="5"/>
    <x v="5"/>
    <n v="951547.17"/>
    <s v="-"/>
    <x v="1"/>
    <s v="Posudzovanie vplyvov na ŽP"/>
  </r>
  <r>
    <s v="A16221.3:Výstavba"/>
    <s v="MD SR"/>
    <n v="0"/>
    <s v="Doprava - železničná infraštruktúra"/>
    <s v="A16221.3"/>
    <s v="DBAV_1"/>
    <x v="153"/>
    <s v="BAV"/>
    <s v="6 v 1b"/>
    <s v="1b"/>
    <n v="8.1999999999999993"/>
    <s v="Projekty podľa priorizácie"/>
    <s v="ŽSR"/>
    <s v="Výstavba"/>
    <s v="nie"/>
    <n v="26.14"/>
    <x v="8"/>
    <x v="5"/>
    <n v="83000000"/>
    <s v="-"/>
    <x v="1"/>
    <s v="Posudzovanie vplyvov na ŽP"/>
  </r>
  <r>
    <s v="A16221.3:Výstavba"/>
    <s v="MD SR"/>
    <n v="0"/>
    <s v="Doprava - železničná infraštruktúra"/>
    <s v="A16221.3"/>
    <s v="DBAV_1"/>
    <x v="153"/>
    <s v="BAV"/>
    <s v="6 v 1b"/>
    <s v="1b"/>
    <n v="8.1999999999999993"/>
    <s v="Projekty podľa priorizácie"/>
    <s v="ŽSR"/>
    <s v="Výstavba"/>
    <s v="nie"/>
    <n v="26.14"/>
    <x v="9"/>
    <x v="5"/>
    <n v="83000000"/>
    <s v="-"/>
    <x v="1"/>
    <s v="Posudzovanie vplyvov na ŽP"/>
  </r>
  <r>
    <s v="A16221.3:Výstavba"/>
    <s v="MD SR"/>
    <n v="0"/>
    <s v="Doprava - železničná infraštruktúra"/>
    <s v="A16221.3"/>
    <s v="DBAV_1"/>
    <x v="153"/>
    <s v="BAV"/>
    <s v="6 v 1b"/>
    <s v="1b"/>
    <n v="8.1999999999999993"/>
    <s v="Projekty podľa priorizácie"/>
    <s v="ŽSR"/>
    <s v="Výstavba"/>
    <s v="nie"/>
    <n v="26.14"/>
    <x v="10"/>
    <x v="5"/>
    <n v="83000000"/>
    <s v="-"/>
    <x v="1"/>
    <s v="Posudzovanie vplyvov na ŽP"/>
  </r>
  <r>
    <s v="nie"/>
    <s v="MD SR"/>
    <n v="0"/>
    <s v="Doprava - železničná infraštruktúra"/>
    <s v="A17038"/>
    <n v="0"/>
    <x v="154"/>
    <s v="105A"/>
    <s v="-"/>
    <s v="-"/>
    <n v="0"/>
    <s v="Malé projekty"/>
    <s v="ŽSR"/>
    <s v="Príprava bez MPV"/>
    <s v="nie"/>
    <n v="0"/>
    <x v="7"/>
    <x v="0"/>
    <n v="250000"/>
    <s v="-"/>
    <x v="1"/>
    <s v="Nezačatá investičná akcia"/>
  </r>
  <r>
    <s v="A17038:Výstavba"/>
    <s v="MD SR"/>
    <n v="0"/>
    <s v="Doprava - železničná infraštruktúra"/>
    <s v="A17038"/>
    <n v="0"/>
    <x v="154"/>
    <s v="105A"/>
    <s v="-"/>
    <s v="-"/>
    <n v="0"/>
    <s v="Malé projekty"/>
    <s v="ŽSR"/>
    <s v="Výstavba"/>
    <s v="nie"/>
    <n v="0"/>
    <x v="9"/>
    <x v="0"/>
    <n v="2250000"/>
    <s v="-"/>
    <x v="1"/>
    <s v="Nezačatá investičná akcia"/>
  </r>
  <r>
    <s v="A17055:Príprava bez MPV"/>
    <s v="MD SR"/>
    <n v="0"/>
    <s v="Doprava - železničná infraštruktúra"/>
    <s v="A17055"/>
    <n v="0"/>
    <x v="155"/>
    <s v="109A"/>
    <s v="-"/>
    <s v="-"/>
    <n v="0"/>
    <s v="Malé projekty"/>
    <s v="ŽSR"/>
    <s v="Príprava bez MPV"/>
    <s v="nie"/>
    <n v="0"/>
    <x v="6"/>
    <x v="0"/>
    <n v="30000"/>
    <s v="-"/>
    <x v="1"/>
    <s v="Nezačatá investičná akcia"/>
  </r>
  <r>
    <s v="A17055:Výstavba"/>
    <s v="MD SR"/>
    <n v="0"/>
    <s v="Doprava - železničná infraštruktúra"/>
    <s v="A17055"/>
    <n v="0"/>
    <x v="155"/>
    <s v="109A"/>
    <s v="-"/>
    <s v="-"/>
    <n v="0"/>
    <s v="Malé projekty"/>
    <s v="ŽSR"/>
    <s v="Výstavba"/>
    <s v="nie"/>
    <n v="0"/>
    <x v="0"/>
    <x v="0"/>
    <n v="270000"/>
    <s v="-"/>
    <x v="1"/>
    <s v="Nezačatá investičná akcia"/>
  </r>
  <r>
    <s v="A17056:Výstavba"/>
    <s v="MD SR"/>
    <n v="0"/>
    <s v="Doprava - železničná infraštruktúra"/>
    <s v="A17056"/>
    <n v="0"/>
    <x v="156"/>
    <s v="121A"/>
    <s v="-"/>
    <s v="-"/>
    <n v="0"/>
    <s v="Malé projekty"/>
    <s v="ŽSR"/>
    <s v="Príprava bez MPV"/>
    <s v="áno"/>
    <n v="0"/>
    <x v="2"/>
    <x v="0"/>
    <n v="5084.99"/>
    <s v="-"/>
    <x v="0"/>
    <s v="Príprava verejného obstarávania"/>
  </r>
  <r>
    <s v="A17056:Výstavba"/>
    <s v="MD SR"/>
    <n v="0"/>
    <s v="Doprava - železničná infraštruktúra"/>
    <s v="A17056"/>
    <n v="0"/>
    <x v="156"/>
    <s v="121A"/>
    <s v="-"/>
    <s v="-"/>
    <n v="0"/>
    <s v="Malé projekty"/>
    <s v="ŽSR"/>
    <s v="Výstavba"/>
    <s v="áno"/>
    <n v="0"/>
    <x v="0"/>
    <x v="0"/>
    <n v="629690.14"/>
    <s v="-"/>
    <x v="0"/>
    <s v="Príprava verejného obstarávania"/>
  </r>
  <r>
    <s v="A17057:Príprava bez MPV"/>
    <s v="MD SR"/>
    <n v="0"/>
    <s v="Doprava - železničná infraštruktúra"/>
    <s v="A17057"/>
    <n v="0"/>
    <x v="157"/>
    <s v="109A"/>
    <s v="-"/>
    <s v="-"/>
    <n v="0"/>
    <s v="Malé projekty"/>
    <s v="ŽSR"/>
    <s v="Príprava bez MPV"/>
    <s v="nie"/>
    <n v="0"/>
    <x v="0"/>
    <x v="0"/>
    <n v="20000"/>
    <s v="-"/>
    <x v="1"/>
    <s v="Nezačatá investičná akcia"/>
  </r>
  <r>
    <s v="A17057:Výstavba"/>
    <s v="MD SR"/>
    <n v="0"/>
    <s v="Doprava - železničná infraštruktúra"/>
    <s v="A17057"/>
    <n v="0"/>
    <x v="157"/>
    <s v="109A"/>
    <s v="-"/>
    <s v="-"/>
    <n v="0"/>
    <s v="Malé projekty"/>
    <s v="ŽSR"/>
    <s v="Výstavba"/>
    <s v="nie"/>
    <n v="0"/>
    <x v="0"/>
    <x v="0"/>
    <n v="180000"/>
    <s v="-"/>
    <x v="1"/>
    <s v="Nezačatá investičná akcia"/>
  </r>
  <r>
    <s v="A17061:Príprava bez MPV"/>
    <s v="MD SR"/>
    <n v="0"/>
    <s v="Doprava - železničná infraštruktúra"/>
    <s v="A17061"/>
    <n v="0"/>
    <x v="158"/>
    <s v="-"/>
    <s v="-"/>
    <s v="-"/>
    <n v="0"/>
    <s v="Malé projekty"/>
    <s v="ŽSR"/>
    <s v="Príprava bez MPV"/>
    <s v="nie"/>
    <n v="0"/>
    <x v="0"/>
    <x v="0"/>
    <n v="144000"/>
    <s v="-"/>
    <x v="1"/>
    <s v="Nezačatá investičná akcia"/>
  </r>
  <r>
    <s v="A17061:Výstavba"/>
    <s v="MD SR"/>
    <n v="0"/>
    <s v="Doprava - železničná infraštruktúra"/>
    <s v="A17061"/>
    <n v="0"/>
    <x v="158"/>
    <s v="-"/>
    <s v="-"/>
    <s v="-"/>
    <n v="0"/>
    <s v="Malé projekty"/>
    <s v="ŽSR"/>
    <s v="Výstavba"/>
    <s v="nie"/>
    <n v="0"/>
    <x v="0"/>
    <x v="0"/>
    <n v="1296000"/>
    <s v="-"/>
    <x v="1"/>
    <s v="Nezačatá investičná akcia"/>
  </r>
  <r>
    <s v="A17062:Príprava bez MPV"/>
    <s v="MD SR"/>
    <n v="0"/>
    <s v="Doprava - železničná infraštruktúra"/>
    <s v="A17062"/>
    <n v="0"/>
    <x v="159"/>
    <s v="-"/>
    <s v="-"/>
    <s v="-"/>
    <n v="0"/>
    <s v="Malé projekty"/>
    <s v="ŽSR"/>
    <s v="Príprava bez MPV"/>
    <s v="nie"/>
    <n v="0"/>
    <x v="0"/>
    <x v="0"/>
    <n v="10000"/>
    <s v="-"/>
    <x v="1"/>
    <s v="Nezačatá investičná akcia"/>
  </r>
  <r>
    <s v="A17062:Výstavba"/>
    <s v="MD SR"/>
    <n v="0"/>
    <s v="Doprava - železničná infraštruktúra"/>
    <s v="A17062"/>
    <n v="0"/>
    <x v="159"/>
    <s v="-"/>
    <s v="-"/>
    <s v="-"/>
    <n v="0"/>
    <s v="Malé projekty"/>
    <s v="ŽSR"/>
    <s v="Výstavba"/>
    <s v="nie"/>
    <n v="0"/>
    <x v="0"/>
    <x v="0"/>
    <n v="90000"/>
    <s v="-"/>
    <x v="1"/>
    <s v="Nezačatá investičná akcia"/>
  </r>
  <r>
    <s v="A17063:Príprava bez MPV"/>
    <s v="MD SR"/>
    <n v="0"/>
    <s v="Doprava - železničná infraštruktúra"/>
    <s v="A17063"/>
    <n v="0"/>
    <x v="160"/>
    <s v="123A"/>
    <s v="-"/>
    <s v="-"/>
    <n v="0"/>
    <s v="Malé projekty"/>
    <s v="ŽSR"/>
    <s v="Príprava bez MPV"/>
    <s v="nie"/>
    <n v="0"/>
    <x v="0"/>
    <x v="0"/>
    <n v="12000"/>
    <s v="-"/>
    <x v="1"/>
    <s v="Nezačatá investičná akcia"/>
  </r>
  <r>
    <s v="A17063:Výstavba"/>
    <s v="MD SR"/>
    <n v="0"/>
    <s v="Doprava - železničná infraštruktúra"/>
    <s v="A17063"/>
    <n v="0"/>
    <x v="160"/>
    <s v="123A"/>
    <s v="-"/>
    <s v="-"/>
    <n v="0"/>
    <s v="Malé projekty"/>
    <s v="ŽSR"/>
    <s v="Výstavba"/>
    <s v="nie"/>
    <n v="0"/>
    <x v="0"/>
    <x v="0"/>
    <n v="108000"/>
    <s v="-"/>
    <x v="1"/>
    <s v="Nezačatá investičná akcia"/>
  </r>
  <r>
    <s v="A17064:Výstavba"/>
    <s v="MD SR"/>
    <n v="0"/>
    <s v="Doprava - železničná infraštruktúra"/>
    <s v="A17064"/>
    <n v="0"/>
    <x v="161"/>
    <s v="119C"/>
    <s v="-"/>
    <s v="-"/>
    <n v="0"/>
    <s v="Malé projekty"/>
    <s v="ŽSR"/>
    <s v="Výstavba"/>
    <s v="áno"/>
    <n v="0"/>
    <x v="5"/>
    <x v="5"/>
    <n v="1496954.86"/>
    <s v="-"/>
    <x v="1"/>
    <s v="Štúdia uskutočniteľnosti"/>
  </r>
  <r>
    <s v="A17066:Príprava bez MPV"/>
    <s v="MD SR"/>
    <n v="0"/>
    <s v="Doprava - železničná infraštruktúra"/>
    <s v="A17066"/>
    <n v="0"/>
    <x v="162"/>
    <s v="129A"/>
    <s v="-"/>
    <s v="-"/>
    <n v="0"/>
    <s v="Malé projekty"/>
    <s v="ŽSR"/>
    <s v="Príprava bez MPV"/>
    <s v="nie"/>
    <n v="0"/>
    <x v="8"/>
    <x v="0"/>
    <n v="232000"/>
    <s v="-"/>
    <x v="1"/>
    <s v="Nezačatá investičná akcia"/>
  </r>
  <r>
    <s v="A17066:Výstavba"/>
    <s v="MD SR"/>
    <n v="0"/>
    <s v="Doprava - železničná infraštruktúra"/>
    <s v="A17066"/>
    <n v="0"/>
    <x v="162"/>
    <s v="129A"/>
    <s v="-"/>
    <s v="-"/>
    <n v="0"/>
    <s v="Malé projekty"/>
    <s v="ŽSR"/>
    <s v="Výstavba"/>
    <s v="nie"/>
    <n v="0"/>
    <x v="0"/>
    <x v="0"/>
    <n v="2088000"/>
    <s v="-"/>
    <x v="1"/>
    <s v="Nezačatá investičná akcia"/>
  </r>
  <r>
    <s v="A17068:Výstavba"/>
    <s v="MD SR"/>
    <n v="0"/>
    <s v="Doprava - železničná infraštruktúra"/>
    <s v="A17068"/>
    <n v="0"/>
    <x v="163"/>
    <s v="122C"/>
    <s v="-"/>
    <s v="-"/>
    <n v="0"/>
    <s v="Malé projekty"/>
    <s v="ŽSR"/>
    <s v="Výstavba"/>
    <s v="nie"/>
    <n v="0"/>
    <x v="8"/>
    <x v="0"/>
    <n v="1500000"/>
    <s v="-"/>
    <x v="1"/>
    <s v="Výstavba/realizácia"/>
  </r>
  <r>
    <s v="c"/>
    <s v="MD SR"/>
    <n v="0"/>
    <s v="Doprava - železničná infraštruktúra"/>
    <s v="A17078"/>
    <n v="0"/>
    <x v="164"/>
    <s v="-"/>
    <s v="-"/>
    <s v="-"/>
    <s v="n/a"/>
    <s v="Malé projekty"/>
    <s v="ŽSR"/>
    <s v="Výstavba"/>
    <s v="áno"/>
    <n v="0"/>
    <x v="0"/>
    <x v="0"/>
    <n v="120000"/>
    <s v="-"/>
    <x v="0"/>
    <s v="Nezačatá investičná akcia"/>
  </r>
  <r>
    <s v="A17079:Výstavba"/>
    <s v="MD SR"/>
    <n v="0"/>
    <s v="Doprava - železničná infraštruktúra"/>
    <s v="A17079"/>
    <n v="0"/>
    <x v="165"/>
    <s v="106A"/>
    <s v="-"/>
    <s v="-"/>
    <n v="0"/>
    <s v="Budovy"/>
    <s v="ŽSR"/>
    <s v="Výstavba"/>
    <s v="áno"/>
    <n v="0"/>
    <x v="1"/>
    <x v="2"/>
    <n v="529515.41"/>
    <s v="-"/>
    <x v="2"/>
    <s v="V prevázdke/ukončené"/>
  </r>
  <r>
    <s v="A17079:Príprava bez MPV"/>
    <s v="MD SR"/>
    <n v="0"/>
    <s v="Doprava - železničná infraštruktúra"/>
    <s v="A17079"/>
    <n v="0"/>
    <x v="165"/>
    <s v="106A"/>
    <s v="-"/>
    <s v="-"/>
    <n v="0"/>
    <s v="Budovy"/>
    <s v="ŽSR"/>
    <s v="Príprava bez MPV"/>
    <s v="áno"/>
    <n v="0"/>
    <x v="3"/>
    <x v="2"/>
    <n v="15343.33"/>
    <s v="-"/>
    <x v="0"/>
    <s v="V prevázdke/ukončené"/>
  </r>
  <r>
    <s v="A17080:Výstavba"/>
    <s v="MD SR"/>
    <n v="0"/>
    <s v="Doprava - železničná infraštruktúra"/>
    <s v="A17080"/>
    <n v="0"/>
    <x v="166"/>
    <s v="105A"/>
    <s v="-"/>
    <s v="-"/>
    <s v="n/a"/>
    <s v="Malé projekty"/>
    <s v="ŽSR"/>
    <s v="Výstavba"/>
    <s v="áno"/>
    <n v="0"/>
    <x v="8"/>
    <x v="0"/>
    <n v="1951000"/>
    <s v="-"/>
    <x v="0"/>
    <s v="Nezačatá investičná akcia"/>
  </r>
  <r>
    <s v="A17082:Príprava bez MPV"/>
    <s v="MD SR"/>
    <n v="0"/>
    <s v="Doprava - železničná infraštruktúra"/>
    <s v="A17082"/>
    <n v="0"/>
    <x v="167"/>
    <s v="101A"/>
    <s v="-"/>
    <s v="-"/>
    <n v="0"/>
    <s v="Malé projekty"/>
    <s v="ŽSR"/>
    <s v="Príprava bez MPV"/>
    <s v="nie"/>
    <n v="0"/>
    <x v="8"/>
    <x v="0"/>
    <n v="600000"/>
    <s v="-"/>
    <x v="1"/>
    <s v="Nezačatá investičná akcia"/>
  </r>
  <r>
    <s v="A17082:Výstavba"/>
    <s v="MD SR"/>
    <n v="0"/>
    <s v="Doprava - železničná infraštruktúra"/>
    <s v="A17082"/>
    <n v="0"/>
    <x v="167"/>
    <s v="101A"/>
    <s v="-"/>
    <s v="-"/>
    <n v="0"/>
    <s v="Malé projekty"/>
    <s v="ŽSR"/>
    <s v="Výstavba"/>
    <s v="nie"/>
    <n v="0"/>
    <x v="0"/>
    <x v="0"/>
    <n v="5400000"/>
    <s v="-"/>
    <x v="1"/>
    <s v="Nezačatá investičná akcia"/>
  </r>
  <r>
    <s v="A17083:Výstavba"/>
    <s v="MD SR"/>
    <n v="0"/>
    <s v="Doprava - železničná infraštruktúra"/>
    <s v="A17083"/>
    <n v="0"/>
    <x v="168"/>
    <s v="105A"/>
    <s v="-"/>
    <s v="-"/>
    <s v="n/a"/>
    <s v="Budovy"/>
    <s v="ŽSR"/>
    <s v="Výstavba"/>
    <s v="áno"/>
    <n v="0"/>
    <x v="0"/>
    <x v="0"/>
    <n v="275000"/>
    <s v="-"/>
    <x v="0"/>
    <s v="Nezačatá investičná akcia"/>
  </r>
  <r>
    <s v="A17086:Výstavba"/>
    <s v="MD SR"/>
    <n v="0"/>
    <s v="Doprava - železničná infraštruktúra"/>
    <s v="A17086"/>
    <n v="0"/>
    <x v="169"/>
    <s v="101A"/>
    <s v="-"/>
    <s v="-"/>
    <s v="n/a"/>
    <s v="Malé projekty"/>
    <s v="ŽSR"/>
    <s v="Výstavba"/>
    <s v="áno"/>
    <n v="0"/>
    <x v="8"/>
    <x v="0"/>
    <n v="450000"/>
    <s v="-"/>
    <x v="0"/>
    <s v="Nezačatá investičná akcia"/>
  </r>
  <r>
    <s v="á"/>
    <s v="MD SR"/>
    <n v="0"/>
    <s v="Doprava - železničná infraštruktúra"/>
    <s v="A17088"/>
    <s v="časť 190a"/>
    <x v="170"/>
    <s v="190a"/>
    <s v="-"/>
    <s v="1b"/>
    <n v="0"/>
    <s v="Malé projekty"/>
    <s v="ŽSR"/>
    <s v="Výstavba"/>
    <s v="nie"/>
    <n v="6.5960000000000001"/>
    <x v="5"/>
    <x v="22"/>
    <n v="5520770.5800000001"/>
    <s v="-"/>
    <x v="1"/>
    <s v="Výstavba/realizácia"/>
  </r>
  <r>
    <s v="A17088:Výstavba"/>
    <s v="MD SR"/>
    <n v="0"/>
    <s v="Doprava - železničná infraštruktúra"/>
    <s v="A17088"/>
    <s v="časť 190a"/>
    <x v="170"/>
    <s v="190a"/>
    <s v="-"/>
    <s v="1b"/>
    <n v="0"/>
    <s v="Malé projekty"/>
    <s v="ŽSR"/>
    <s v="Výstavba"/>
    <s v="nie"/>
    <n v="6.5960000000000001"/>
    <x v="4"/>
    <x v="22"/>
    <n v="21870296.23"/>
    <s v="-"/>
    <x v="1"/>
    <s v="Výstavba/realizácia"/>
  </r>
  <r>
    <s v="A17088:Príprava bez MPV"/>
    <s v="MD SR"/>
    <n v="0"/>
    <s v="Doprava - železničná infraštruktúra"/>
    <s v="A17088"/>
    <s v="časť 190a"/>
    <x v="170"/>
    <s v="190a"/>
    <s v="-"/>
    <s v="1b"/>
    <n v="0"/>
    <s v="Malé projekty"/>
    <s v="ŽSR"/>
    <s v="Príprava bez MPV"/>
    <s v="áno"/>
    <n v="6.5960000000000001"/>
    <x v="3"/>
    <x v="2"/>
    <n v="292814"/>
    <s v="-"/>
    <x v="1"/>
    <s v="Výstavba/realizácia"/>
  </r>
  <r>
    <s v="A17089:Výstavba"/>
    <s v="MD SR"/>
    <n v="0"/>
    <s v="Doprava - železničná infraštruktúra"/>
    <s v="A17089"/>
    <s v="Uzol KE"/>
    <x v="171"/>
    <s v="KEA"/>
    <s v="-"/>
    <s v="1b"/>
    <s v="3,0 pre KEA"/>
    <s v="Malé projekty"/>
    <s v="ŽSR"/>
    <s v="Výstavba"/>
    <s v="nie"/>
    <s v="Stavba do 3 km"/>
    <x v="5"/>
    <x v="11"/>
    <n v="722500"/>
    <s v="-"/>
    <x v="1"/>
    <s v="Investičná činnosť"/>
  </r>
  <r>
    <s v="A17089:Výstavba"/>
    <s v="MD SR"/>
    <n v="0"/>
    <s v="Doprava - železničná infraštruktúra"/>
    <s v="A17089"/>
    <s v="Uzol KE"/>
    <x v="171"/>
    <s v="KEA"/>
    <s v="-"/>
    <s v="1b"/>
    <s v="3,0 pre KEA"/>
    <s v="Malé projekty"/>
    <s v="ŽSR"/>
    <s v="Výstavba"/>
    <s v="nie"/>
    <s v="Stavba do 3 km"/>
    <x v="5"/>
    <x v="8"/>
    <n v="255000"/>
    <s v="-"/>
    <x v="1"/>
    <s v="Investičná činnosť"/>
  </r>
  <r>
    <s v="A17089:Príprava bez MPV"/>
    <s v="MD SR"/>
    <n v="0"/>
    <s v="Doprava - železničná infraštruktúra"/>
    <s v="A17089"/>
    <s v="Uzol KE"/>
    <x v="171"/>
    <s v="KEA"/>
    <s v="-"/>
    <s v="1b"/>
    <s v="3,0 pre KEA"/>
    <s v="Malé projekty"/>
    <s v="ŽSR"/>
    <s v="Príprava bez MPV"/>
    <s v="áno"/>
    <s v="Stavba do 3 km"/>
    <x v="3"/>
    <x v="2"/>
    <n v="223000"/>
    <s v="-"/>
    <x v="1"/>
    <s v="Investičná činnosť"/>
  </r>
  <r>
    <s v="A17093:Príprava bez MPV"/>
    <s v="MD SR"/>
    <n v="0"/>
    <s v="Doprava - železničná infraštruktúra"/>
    <s v="A17093"/>
    <n v="0"/>
    <x v="172"/>
    <s v="107A"/>
    <s v="-"/>
    <s v="-"/>
    <n v="0"/>
    <s v="Malé projekty"/>
    <s v="ŽSR"/>
    <s v="Príprava bez MPV"/>
    <s v="áno"/>
    <n v="0"/>
    <x v="1"/>
    <x v="2"/>
    <n v="270540"/>
    <s v="-"/>
    <x v="1"/>
    <s v="Dokumentácia na stavebné povolenie a realizáciu stavby"/>
  </r>
  <r>
    <s v="A17093:Výstavba"/>
    <s v="MD SR"/>
    <n v="0"/>
    <s v="Doprava - železničná infraštruktúra"/>
    <s v="A17093"/>
    <n v="0"/>
    <x v="172"/>
    <s v="107A"/>
    <s v="-"/>
    <s v="-"/>
    <n v="0"/>
    <s v="Malé projekty"/>
    <s v="ŽSR"/>
    <s v="Výstavba"/>
    <s v="nie"/>
    <n v="0"/>
    <x v="0"/>
    <x v="5"/>
    <n v="5000000"/>
    <s v="-"/>
    <x v="1"/>
    <s v="Dokumentácia na stavebné povolenie a realizáciu stavby"/>
  </r>
  <r>
    <s v="A17093:Výstavba"/>
    <s v="MD SR"/>
    <n v="0"/>
    <s v="Doprava - železničná infraštruktúra"/>
    <s v="A17093"/>
    <n v="0"/>
    <x v="172"/>
    <s v="107A"/>
    <s v="-"/>
    <s v="-"/>
    <n v="0"/>
    <s v="Malé projekty"/>
    <s v="ŽSR"/>
    <s v="Výstavba"/>
    <s v="nie"/>
    <n v="0"/>
    <x v="8"/>
    <x v="5"/>
    <n v="10100000"/>
    <s v="-"/>
    <x v="1"/>
    <s v="Dokumentácia na stavebné povolenie a realizáciu stavby"/>
  </r>
  <r>
    <s v="A17093:Príprava bez MPV"/>
    <s v="MD SR"/>
    <n v="0"/>
    <s v="Doprava - železničná infraštruktúra"/>
    <s v="A17093"/>
    <n v="0"/>
    <x v="172"/>
    <s v="107A"/>
    <s v="-"/>
    <s v="-"/>
    <n v="0"/>
    <s v="Malé projekty"/>
    <s v="ŽSR"/>
    <s v="Príprava bez MPV"/>
    <s v="áno"/>
    <n v="0"/>
    <x v="3"/>
    <x v="2"/>
    <n v="33000"/>
    <s v="-"/>
    <x v="1"/>
    <s v="Dokumentácia na stavebné povolenie a realizáciu stavby"/>
  </r>
  <r>
    <s v="A17094:Príprava bez MPV"/>
    <s v="MD SR"/>
    <n v="0"/>
    <s v="Doprava - železničná infraštruktúra"/>
    <s v="A17094"/>
    <n v="0"/>
    <x v="173"/>
    <s v="101A"/>
    <s v="-"/>
    <s v="-"/>
    <n v="0"/>
    <s v="Malé projekty"/>
    <s v="ŽSR"/>
    <s v="Príprava bez MPV"/>
    <s v="nie"/>
    <n v="0"/>
    <x v="7"/>
    <x v="0"/>
    <n v="255100"/>
    <s v="-"/>
    <x v="1"/>
    <s v="Nezačatá investičná akcia"/>
  </r>
  <r>
    <s v="A17094:Výstavba"/>
    <s v="MD SR"/>
    <n v="0"/>
    <s v="Doprava - železničná infraštruktúra"/>
    <s v="A17094"/>
    <n v="0"/>
    <x v="173"/>
    <s v="101A"/>
    <s v="-"/>
    <s v="-"/>
    <n v="0"/>
    <s v="Malé projekty"/>
    <s v="ŽSR"/>
    <s v="Výstavba"/>
    <s v="nie"/>
    <n v="0"/>
    <x v="0"/>
    <x v="0"/>
    <n v="2295900"/>
    <s v="-"/>
    <x v="1"/>
    <s v="Nezačatá investičná akcia"/>
  </r>
  <r>
    <s v="A17095:Príprava bez MPV"/>
    <s v="MD SR"/>
    <n v="0"/>
    <s v="Doprava - železničná infraštruktúra"/>
    <s v="A17095"/>
    <s v="časť 180h a 180i"/>
    <x v="174"/>
    <s v="180h; 180i"/>
    <s v="-"/>
    <s v="1b"/>
    <s v="5,7 pre 180i a 3,7 pre 180h"/>
    <s v="Projekty podľa priorizácie"/>
    <s v="ŽSR"/>
    <s v="Príprava bez MPV"/>
    <s v="áno"/>
    <s v="Stavba do 3 km; _x000a__x000a_9 ks v.j."/>
    <x v="3"/>
    <x v="2"/>
    <n v="222948.16"/>
    <s v="-"/>
    <x v="1"/>
    <s v="Príprava verejného obstarávania"/>
  </r>
  <r>
    <s v="A17096:Výstavba"/>
    <s v="MD SR"/>
    <n v="0"/>
    <s v="Doprava - železničná infraštruktúra"/>
    <s v="A17096"/>
    <s v="časť 173a a 173b"/>
    <x v="175"/>
    <s v="173a; 173b"/>
    <s v="-"/>
    <s v="1b"/>
    <n v="0"/>
    <s v="Malé projekty"/>
    <s v="ŽSR"/>
    <s v="Výstavba"/>
    <s v="nie"/>
    <s v="4,835; (z IZ Telgárt - červená Skala)"/>
    <x v="4"/>
    <x v="22"/>
    <n v="3214362.26"/>
    <s v="-"/>
    <x v="1"/>
    <s v="Výstavba/realizácia"/>
  </r>
  <r>
    <s v="A17096:Výstavba"/>
    <s v="MD SR"/>
    <n v="0"/>
    <s v="Doprava - železničná infraštruktúra"/>
    <s v="A17096"/>
    <s v="časť 173a a 173b"/>
    <x v="175"/>
    <s v="173a; 173b"/>
    <s v="-"/>
    <s v="1b"/>
    <n v="0"/>
    <s v="Malé projekty"/>
    <s v="ŽSR"/>
    <s v="Výstavba"/>
    <s v="nie"/>
    <s v="4,835; (z IZ Telgárt - červená Skala)"/>
    <x v="5"/>
    <x v="22"/>
    <n v="6632340.4400000004"/>
    <s v="-"/>
    <x v="1"/>
    <s v="Výstavba/realizácia"/>
  </r>
  <r>
    <s v="A17096:Príprava bez MPV"/>
    <s v="MD SR"/>
    <n v="0"/>
    <s v="Doprava - železničná infraštruktúra"/>
    <s v="A17096"/>
    <s v="časť 173a a 173b"/>
    <x v="175"/>
    <s v="173a; 173b"/>
    <s v="-"/>
    <s v="1b"/>
    <n v="0"/>
    <s v="Malé projekty"/>
    <s v="ŽSR"/>
    <s v="Príprava bez MPV"/>
    <s v="áno"/>
    <s v="4,835; (z IZ Telgárt - červená Skala)"/>
    <x v="3"/>
    <x v="2"/>
    <n v="203700"/>
    <s v="-"/>
    <x v="1"/>
    <s v="Výstavba/realizácia"/>
  </r>
  <r>
    <s v="A17100:Príprava bez MPV"/>
    <s v="MD SR"/>
    <n v="0"/>
    <s v="Doprava - železničná infraštruktúra"/>
    <s v="A17100"/>
    <n v="0"/>
    <x v="176"/>
    <s v="105A"/>
    <s v="-"/>
    <s v="-"/>
    <n v="0"/>
    <s v="Malé projekty"/>
    <s v="ŽSR"/>
    <s v="Príprava bez MPV"/>
    <s v="nie"/>
    <n v="0"/>
    <x v="7"/>
    <x v="0"/>
    <n v="700000"/>
    <s v="-"/>
    <x v="1"/>
    <s v="Nezačatá investičná akcia"/>
  </r>
  <r>
    <s v="A17100:Výstavba"/>
    <s v="MD SR"/>
    <n v="0"/>
    <s v="Doprava - železničná infraštruktúra"/>
    <s v="A17100"/>
    <n v="0"/>
    <x v="176"/>
    <s v="105A"/>
    <s v="-"/>
    <s v="-"/>
    <n v="0"/>
    <s v="Malé projekty"/>
    <s v="ŽSR"/>
    <s v="Výstavba"/>
    <s v="nie"/>
    <n v="0"/>
    <x v="0"/>
    <x v="0"/>
    <n v="6300000"/>
    <s v="-"/>
    <x v="1"/>
    <s v="Nezačatá investičná akcia"/>
  </r>
  <r>
    <s v="A17107.1:Príprava bez MPV"/>
    <s v="MD SR"/>
    <n v="0"/>
    <s v="Doprava - železničná infraštruktúra"/>
    <s v="A17107.1"/>
    <n v="0"/>
    <x v="177"/>
    <s v="-"/>
    <s v="-"/>
    <s v="-"/>
    <n v="0"/>
    <s v="Malé projekty"/>
    <s v="ŽSR"/>
    <s v="Príprava bez MPV"/>
    <s v="nie"/>
    <n v="0"/>
    <x v="0"/>
    <x v="0"/>
    <n v="20000"/>
    <s v="-"/>
    <x v="1"/>
    <s v="Nezačatá investičná akcia"/>
  </r>
  <r>
    <s v="A17107.1:Výstavba"/>
    <s v="MD SR"/>
    <n v="0"/>
    <s v="Doprava - železničná infraštruktúra"/>
    <s v="A17107.1"/>
    <n v="0"/>
    <x v="177"/>
    <s v="-"/>
    <s v="-"/>
    <s v="-"/>
    <n v="0"/>
    <s v="Malé projekty"/>
    <s v="ŽSR"/>
    <s v="Výstavba"/>
    <s v="nie"/>
    <n v="0"/>
    <x v="0"/>
    <x v="0"/>
    <n v="180000"/>
    <s v="-"/>
    <x v="1"/>
    <s v="Nezačatá investičná akcia"/>
  </r>
  <r>
    <s v="A17107.2:Príprava bez MPV"/>
    <s v="MD SR"/>
    <n v="0"/>
    <s v="Doprava - železničná infraštruktúra"/>
    <s v="A17107.2"/>
    <n v="0"/>
    <x v="178"/>
    <s v="-"/>
    <s v="-"/>
    <s v="-"/>
    <n v="0"/>
    <s v="Malé projekty"/>
    <s v="ŽSR"/>
    <s v="Príprava bez MPV"/>
    <s v="nie"/>
    <n v="0"/>
    <x v="0"/>
    <x v="0"/>
    <n v="20000"/>
    <s v="-"/>
    <x v="1"/>
    <s v="Nezačatá investičná akcia"/>
  </r>
  <r>
    <s v="A17107.2:Výstavba"/>
    <s v="MD SR"/>
    <n v="0"/>
    <s v="Doprava - železničná infraštruktúra"/>
    <s v="A17107.2"/>
    <n v="0"/>
    <x v="178"/>
    <s v="-"/>
    <s v="-"/>
    <s v="-"/>
    <n v="0"/>
    <s v="Malé projekty"/>
    <s v="ŽSR"/>
    <s v="Výstavba"/>
    <s v="nie"/>
    <n v="0"/>
    <x v="0"/>
    <x v="0"/>
    <n v="180000"/>
    <s v="-"/>
    <x v="1"/>
    <s v="Nezačatá investičná akcia"/>
  </r>
  <r>
    <s v="A17107.3:Príprava bez MPV"/>
    <s v="MD SR"/>
    <n v="0"/>
    <s v="Doprava - železničná infraštruktúra"/>
    <s v="A17107.3"/>
    <n v="0"/>
    <x v="179"/>
    <s v="-"/>
    <s v="-"/>
    <s v="-"/>
    <n v="0"/>
    <s v="Malé projekty"/>
    <s v="ŽSR"/>
    <s v="Príprava bez MPV"/>
    <s v="nie"/>
    <n v="0"/>
    <x v="0"/>
    <x v="0"/>
    <n v="20000"/>
    <s v="-"/>
    <x v="1"/>
    <s v="Nezačatá investičná akcia"/>
  </r>
  <r>
    <s v="A17107.3:Výstavba"/>
    <s v="MD SR"/>
    <n v="0"/>
    <s v="Doprava - železničná infraštruktúra"/>
    <s v="A17107.3"/>
    <n v="0"/>
    <x v="179"/>
    <s v="-"/>
    <s v="-"/>
    <s v="-"/>
    <n v="0"/>
    <s v="Malé projekty"/>
    <s v="ŽSR"/>
    <s v="Výstavba"/>
    <s v="nie"/>
    <n v="0"/>
    <x v="0"/>
    <x v="0"/>
    <n v="180000"/>
    <s v="-"/>
    <x v="1"/>
    <s v="Nezačatá investičná akcia"/>
  </r>
  <r>
    <s v="A17107.4:Príprava bez MPV"/>
    <s v="MD SR"/>
    <n v="0"/>
    <s v="Doprava - železničná infraštruktúra"/>
    <s v="A17107.4"/>
    <n v="0"/>
    <x v="180"/>
    <s v="-"/>
    <s v="-"/>
    <s v="-"/>
    <n v="0"/>
    <s v="Malé projekty"/>
    <s v="ŽSR"/>
    <s v="Príprava bez MPV"/>
    <s v="nie"/>
    <n v="0"/>
    <x v="0"/>
    <x v="0"/>
    <n v="23100"/>
    <s v="-"/>
    <x v="1"/>
    <s v="Nezačatá investičná akcia"/>
  </r>
  <r>
    <s v="A17107.4:Výstavba"/>
    <s v="MD SR"/>
    <n v="0"/>
    <s v="Doprava - železničná infraštruktúra"/>
    <s v="A17107.4"/>
    <n v="0"/>
    <x v="180"/>
    <s v="-"/>
    <s v="-"/>
    <s v="-"/>
    <n v="0"/>
    <s v="Malé projekty"/>
    <s v="ŽSR"/>
    <s v="Výstavba"/>
    <s v="nie"/>
    <n v="0"/>
    <x v="0"/>
    <x v="0"/>
    <n v="207900"/>
    <s v="-"/>
    <x v="1"/>
    <s v="Nezačatá investičná akcia"/>
  </r>
  <r>
    <s v="A17108.1:Príprava bez MPV"/>
    <s v="MD SR"/>
    <n v="0"/>
    <s v="Doprava - železničná infraštruktúra"/>
    <s v="A17108.1"/>
    <n v="0"/>
    <x v="181"/>
    <s v="-"/>
    <s v="-"/>
    <s v="-"/>
    <n v="0"/>
    <s v="Malé projekty"/>
    <s v="ŽSR"/>
    <s v="Príprava bez MPV"/>
    <s v="áno"/>
    <n v="0"/>
    <x v="0"/>
    <x v="0"/>
    <n v="17550"/>
    <s v="-"/>
    <x v="1"/>
    <s v="Nezačatá investičná akcia"/>
  </r>
  <r>
    <s v="A17108.1:Výstavba"/>
    <s v="MD SR"/>
    <n v="0"/>
    <s v="Doprava - železničná infraštruktúra"/>
    <s v="A17108.1"/>
    <n v="0"/>
    <x v="181"/>
    <s v="-"/>
    <s v="-"/>
    <s v="-"/>
    <n v="0"/>
    <s v="Malé projekty"/>
    <s v="ŽSR"/>
    <s v="Výstavba"/>
    <s v="áno"/>
    <n v="0"/>
    <x v="0"/>
    <x v="0"/>
    <n v="157950"/>
    <s v="-"/>
    <x v="1"/>
    <s v="Nezačatá investičná akcia"/>
  </r>
  <r>
    <s v="A17108.2:Príprava bez MPV"/>
    <s v="MD SR"/>
    <n v="0"/>
    <s v="Doprava - železničná infraštruktúra"/>
    <s v="A17108.2"/>
    <n v="0"/>
    <x v="182"/>
    <s v="-"/>
    <s v="-"/>
    <s v="-"/>
    <n v="0"/>
    <s v="Malé projekty"/>
    <s v="ŽSR"/>
    <s v="Príprava bez MPV"/>
    <s v="áno"/>
    <n v="0"/>
    <x v="0"/>
    <x v="0"/>
    <n v="25040"/>
    <s v="-"/>
    <x v="1"/>
    <s v="Nezačatá investičná akcia"/>
  </r>
  <r>
    <s v="A17108.2:Výstavba"/>
    <s v="MD SR"/>
    <n v="0"/>
    <s v="Doprava - železničná infraštruktúra"/>
    <s v="A17108.2"/>
    <n v="0"/>
    <x v="182"/>
    <s v="-"/>
    <s v="-"/>
    <s v="-"/>
    <n v="0"/>
    <s v="Malé projekty"/>
    <s v="ŽSR"/>
    <s v="Výstavba"/>
    <s v="áno"/>
    <n v="0"/>
    <x v="0"/>
    <x v="0"/>
    <n v="225360"/>
    <s v="-"/>
    <x v="1"/>
    <s v="Nezačatá investičná akcia"/>
  </r>
  <r>
    <s v="A17108.3:Príprava bez MPV"/>
    <s v="MD SR"/>
    <n v="0"/>
    <s v="Doprava - železničná infraštruktúra"/>
    <s v="A17108.3"/>
    <n v="0"/>
    <x v="183"/>
    <s v="-"/>
    <s v="-"/>
    <s v="-"/>
    <n v="0"/>
    <s v="Malé projekty"/>
    <s v="ŽSR"/>
    <s v="Príprava bez MPV"/>
    <s v="áno"/>
    <n v="0"/>
    <x v="0"/>
    <x v="0"/>
    <n v="8280"/>
    <s v="-"/>
    <x v="1"/>
    <s v="Nezačatá investičná akcia"/>
  </r>
  <r>
    <s v="A17108.3:Výstavba"/>
    <s v="MD SR"/>
    <n v="0"/>
    <s v="Doprava - železničná infraštruktúra"/>
    <s v="A17108.3"/>
    <n v="0"/>
    <x v="183"/>
    <s v="-"/>
    <s v="-"/>
    <s v="-"/>
    <n v="0"/>
    <s v="Malé projekty"/>
    <s v="ŽSR"/>
    <s v="Výstavba"/>
    <s v="áno"/>
    <n v="0"/>
    <x v="0"/>
    <x v="0"/>
    <n v="74520"/>
    <s v="-"/>
    <x v="1"/>
    <s v="Nezačatá investičná akcia"/>
  </r>
  <r>
    <s v="A17108.4:Príprava bez MPV"/>
    <s v="MD SR"/>
    <n v="0"/>
    <s v="Doprava - železničná infraštruktúra"/>
    <s v="A17108.4"/>
    <n v="0"/>
    <x v="184"/>
    <s v="-"/>
    <s v="-"/>
    <s v="-"/>
    <n v="0"/>
    <s v="Malé projekty"/>
    <s v="ŽSR"/>
    <s v="Príprava bez MPV"/>
    <s v="áno"/>
    <n v="0"/>
    <x v="0"/>
    <x v="0"/>
    <n v="28350"/>
    <s v="-"/>
    <x v="1"/>
    <s v="Nezačatá investičná akcia"/>
  </r>
  <r>
    <s v="A17108.4:Výstavba"/>
    <s v="MD SR"/>
    <n v="0"/>
    <s v="Doprava - železničná infraštruktúra"/>
    <s v="A17108.4"/>
    <n v="0"/>
    <x v="184"/>
    <s v="-"/>
    <s v="-"/>
    <s v="-"/>
    <n v="0"/>
    <s v="Malé projekty"/>
    <s v="ŽSR"/>
    <s v="Výstavba"/>
    <s v="áno"/>
    <n v="0"/>
    <x v="0"/>
    <x v="0"/>
    <n v="255150"/>
    <s v="-"/>
    <x v="1"/>
    <s v="Nezačatá investičná akcia"/>
  </r>
  <r>
    <s v="A17109:Náklady technologickej časti diela"/>
    <s v="MD SR"/>
    <n v="0"/>
    <s v="Doprava - železničná infraštruktúra"/>
    <s v="A17109"/>
    <n v="0"/>
    <x v="185"/>
    <s v="-"/>
    <s v="-"/>
    <s v="-"/>
    <n v="0"/>
    <s v="Budovy"/>
    <s v="ŽSR"/>
    <s v="Náklady technologickej časti diela"/>
    <s v="áno"/>
    <n v="0"/>
    <x v="1"/>
    <x v="2"/>
    <n v="41621.1"/>
    <s v="-"/>
    <x v="0"/>
    <s v="V prevázdke/ukončené"/>
  </r>
  <r>
    <s v="A17109:Výstavba"/>
    <s v="MD SR"/>
    <n v="0"/>
    <s v="Doprava - železničná infraštruktúra"/>
    <s v="A17109"/>
    <n v="0"/>
    <x v="185"/>
    <s v="-"/>
    <s v="-"/>
    <s v="-"/>
    <n v="0"/>
    <s v="Budovy"/>
    <s v="ŽSR"/>
    <s v="Výstavba"/>
    <s v="áno"/>
    <n v="0"/>
    <x v="2"/>
    <x v="0"/>
    <n v="279086.08999999997"/>
    <s v="-"/>
    <x v="0"/>
    <s v="V prevázdke/ukončené"/>
  </r>
  <r>
    <s v="A17109:Výstavba"/>
    <s v="MD SR"/>
    <n v="0"/>
    <s v="Doprava - železničná infraštruktúra"/>
    <s v="A17109"/>
    <n v="0"/>
    <x v="185"/>
    <s v="-"/>
    <s v="-"/>
    <s v="-"/>
    <n v="0"/>
    <s v="Budovy"/>
    <s v="ŽSR"/>
    <s v="Výstavba"/>
    <s v="áno"/>
    <n v="0"/>
    <x v="3"/>
    <x v="2"/>
    <n v="5424323.5300000003"/>
    <s v="-"/>
    <x v="0"/>
    <s v="V prevázdke/ukončené"/>
  </r>
  <r>
    <s v="A17114:Výstavba"/>
    <s v="MD SR"/>
    <n v="0"/>
    <s v="Doprava - železničná infraštruktúra"/>
    <s v="A17114"/>
    <n v="0"/>
    <x v="186"/>
    <s v="105A"/>
    <s v="-"/>
    <s v="-"/>
    <n v="0"/>
    <s v="Malé projekty"/>
    <s v="ŽSR"/>
    <s v="Výstavba"/>
    <s v="nie"/>
    <n v="0"/>
    <x v="0"/>
    <x v="0"/>
    <n v="1067400"/>
    <s v="-"/>
    <x v="1"/>
    <s v="Príprava verejného obstarávania"/>
  </r>
  <r>
    <s v="A17118:Príprava bez MPV"/>
    <s v="MD SR"/>
    <n v="0"/>
    <s v="Doprava - železničná infraštruktúra"/>
    <s v="A17118"/>
    <n v="0"/>
    <x v="187"/>
    <s v="105A"/>
    <s v="-"/>
    <s v="-"/>
    <n v="0"/>
    <s v="Malé projekty"/>
    <s v="ŽSR"/>
    <s v="Príprava bez MPV"/>
    <s v="nie"/>
    <n v="0"/>
    <x v="0"/>
    <x v="0"/>
    <n v="100000"/>
    <s v="-"/>
    <x v="1"/>
    <s v="Nezačatá investičná akcia"/>
  </r>
  <r>
    <s v="A17118:Výstavba"/>
    <s v="MD SR"/>
    <n v="0"/>
    <s v="Doprava - železničná infraštruktúra"/>
    <s v="A17118"/>
    <n v="0"/>
    <x v="187"/>
    <s v="105A"/>
    <s v="-"/>
    <s v="-"/>
    <n v="0"/>
    <s v="Malé projekty"/>
    <s v="ŽSR"/>
    <s v="Výstavba"/>
    <s v="nie"/>
    <n v="0"/>
    <x v="0"/>
    <x v="0"/>
    <n v="900000"/>
    <s v="-"/>
    <x v="1"/>
    <s v="Nezačatá investičná akcia"/>
  </r>
  <r>
    <s v="A17119:Výstavba"/>
    <s v="MD SR"/>
    <n v="0"/>
    <s v="Doprava - železničná infraštruktúra"/>
    <s v="A17119"/>
    <n v="0"/>
    <x v="188"/>
    <s v="-"/>
    <s v="-"/>
    <s v="-"/>
    <s v="n/a"/>
    <s v="Budovy"/>
    <s v="ŽSR"/>
    <s v="Výstavba"/>
    <s v="áno"/>
    <n v="0"/>
    <x v="6"/>
    <x v="0"/>
    <n v="630000"/>
    <s v="-"/>
    <x v="0"/>
    <s v="Nezačatá investičná akcia"/>
  </r>
  <r>
    <s v="A17120:Príprava bez MPV"/>
    <s v="MD SR"/>
    <n v="0"/>
    <s v="Doprava - železničná infraštruktúra"/>
    <s v="A17120"/>
    <n v="0"/>
    <x v="189"/>
    <s v="-"/>
    <s v="-"/>
    <s v="-"/>
    <n v="0"/>
    <s v="Malé projekty"/>
    <s v="ŽSR"/>
    <s v="Príprava bez MPV"/>
    <s v="nie"/>
    <n v="0"/>
    <x v="0"/>
    <x v="0"/>
    <n v="10000"/>
    <s v="-"/>
    <x v="1"/>
    <s v="Nezačatá investičná akcia"/>
  </r>
  <r>
    <s v="A17120:Výstavba"/>
    <s v="MD SR"/>
    <n v="0"/>
    <s v="Doprava - železničná infraštruktúra"/>
    <s v="A17120"/>
    <n v="0"/>
    <x v="189"/>
    <s v="-"/>
    <s v="-"/>
    <s v="-"/>
    <n v="0"/>
    <s v="Malé projekty"/>
    <s v="ŽSR"/>
    <s v="Výstavba"/>
    <s v="nie"/>
    <n v="0"/>
    <x v="0"/>
    <x v="0"/>
    <n v="90000"/>
    <s v="-"/>
    <x v="1"/>
    <s v="Nezačatá investičná akcia"/>
  </r>
  <r>
    <s v="A17122:Výstavba"/>
    <s v="MD SR"/>
    <n v="0"/>
    <s v="Doprava - železničná infraštruktúra"/>
    <s v="A17122"/>
    <n v="0"/>
    <x v="190"/>
    <s v="-"/>
    <s v="-"/>
    <s v="-"/>
    <n v="0"/>
    <s v="Malé projekty"/>
    <s v="ŽSR"/>
    <s v="Výstavba"/>
    <s v="áno"/>
    <n v="0"/>
    <x v="0"/>
    <x v="0"/>
    <n v="25000"/>
    <s v="-"/>
    <x v="0"/>
    <s v="Nezačatá investičná akcia"/>
  </r>
  <r>
    <s v="A17122:Výstavba"/>
    <s v="MD SR"/>
    <n v="0"/>
    <s v="Doprava - železničná infraštruktúra"/>
    <s v="A17122"/>
    <n v="0"/>
    <x v="190"/>
    <s v="-"/>
    <s v="-"/>
    <s v="-"/>
    <n v="0"/>
    <s v="Malé projekty"/>
    <s v="ŽSR"/>
    <s v="Výstavba"/>
    <s v="áno"/>
    <n v="0"/>
    <x v="0"/>
    <x v="0"/>
    <n v="225000"/>
    <s v="-"/>
    <x v="0"/>
    <s v="Nezačatá investičná akcia"/>
  </r>
  <r>
    <s v="A17123:Príprava bez MPV"/>
    <s v="MD SR"/>
    <n v="0"/>
    <s v="Doprava - železničná infraštruktúra"/>
    <s v="A17123"/>
    <n v="0"/>
    <x v="191"/>
    <s v="-"/>
    <s v="-"/>
    <s v="-"/>
    <n v="0"/>
    <s v="Malé projekty"/>
    <s v="ŽSR"/>
    <s v="Príprava bez MPV"/>
    <s v="nie"/>
    <n v="0"/>
    <x v="0"/>
    <x v="0"/>
    <n v="19000"/>
    <s v="-"/>
    <x v="1"/>
    <s v="Nezačatá investičná akcia"/>
  </r>
  <r>
    <s v="A17123:Výstavba"/>
    <s v="MD SR"/>
    <n v="0"/>
    <s v="Doprava - železničná infraštruktúra"/>
    <s v="A17123"/>
    <n v="0"/>
    <x v="191"/>
    <s v="-"/>
    <s v="-"/>
    <s v="-"/>
    <n v="0"/>
    <s v="Malé projekty"/>
    <s v="ŽSR"/>
    <s v="Výstavba"/>
    <s v="nie"/>
    <n v="0"/>
    <x v="0"/>
    <x v="0"/>
    <n v="171000"/>
    <s v="-"/>
    <x v="1"/>
    <s v="Nezačatá investičná akcia"/>
  </r>
  <r>
    <s v="A17124:Výstavba"/>
    <s v="MD SR"/>
    <n v="0"/>
    <s v="Doprava - železničná infraštruktúra"/>
    <s v="A17124"/>
    <n v="0"/>
    <x v="192"/>
    <s v="-"/>
    <s v="-"/>
    <s v="-"/>
    <n v="0"/>
    <s v="Budovy"/>
    <s v="ŽSR"/>
    <s v="Výstavba"/>
    <s v="áno"/>
    <n v="0"/>
    <x v="0"/>
    <x v="0"/>
    <n v="81000"/>
    <s v="-"/>
    <x v="0"/>
    <s v="Príprava verejného obstarávania"/>
  </r>
  <r>
    <s v="A17126:Výstavba"/>
    <s v="MD SR"/>
    <n v="0"/>
    <s v="Doprava - železničná infraštruktúra"/>
    <s v="A17126"/>
    <n v="0"/>
    <x v="193"/>
    <s v="105A"/>
    <s v="-"/>
    <s v="-"/>
    <n v="0"/>
    <s v="Veľké projekty"/>
    <s v="ŽSR"/>
    <s v="Výstavba"/>
    <s v="nie"/>
    <n v="0"/>
    <x v="5"/>
    <x v="0"/>
    <n v="2008000"/>
    <s v="-"/>
    <x v="1"/>
    <s v="Vydané stavebné povolenie"/>
  </r>
  <r>
    <s v="A17126:Príprava bez MPV"/>
    <s v="MD SR"/>
    <n v="0"/>
    <s v="Doprava - železničná infraštruktúra"/>
    <s v="A17126"/>
    <n v="0"/>
    <x v="193"/>
    <s v="105A"/>
    <s v="-"/>
    <s v="-"/>
    <n v="0"/>
    <s v="Veľké projekty"/>
    <s v="ŽSR"/>
    <s v="Príprava bez MPV"/>
    <s v="áno"/>
    <n v="0"/>
    <x v="3"/>
    <x v="2"/>
    <n v="131407.98000000001"/>
    <s v="-"/>
    <x v="1"/>
    <s v="Vydané stavebné povolenie"/>
  </r>
  <r>
    <s v="A17130:Príprava bez MPV"/>
    <s v="MD SR"/>
    <n v="0"/>
    <s v="Doprava - železničná infraštruktúra"/>
    <s v="A17130"/>
    <n v="0"/>
    <x v="194"/>
    <s v="-"/>
    <s v="-"/>
    <s v="-"/>
    <n v="0"/>
    <s v="Malé projekty"/>
    <s v="ŽSR"/>
    <s v="Príprava bez MPV"/>
    <s v="nie"/>
    <n v="0"/>
    <x v="8"/>
    <x v="0"/>
    <n v="10000"/>
    <s v="-"/>
    <x v="1"/>
    <s v="Nezačatá investičná akcia"/>
  </r>
  <r>
    <s v="A17130:Výstavba"/>
    <s v="MD SR"/>
    <n v="0"/>
    <s v="Doprava - železničná infraštruktúra"/>
    <s v="A17130"/>
    <n v="0"/>
    <x v="194"/>
    <s v="-"/>
    <s v="-"/>
    <s v="-"/>
    <n v="0"/>
    <s v="Malé projekty"/>
    <s v="ŽSR"/>
    <s v="Výstavba"/>
    <s v="nie"/>
    <n v="0"/>
    <x v="0"/>
    <x v="0"/>
    <n v="90000"/>
    <s v="-"/>
    <x v="1"/>
    <s v="Nezačatá investičná akcia"/>
  </r>
  <r>
    <s v="A17131:Príprava bez MPV"/>
    <s v="MD SR"/>
    <n v="0"/>
    <s v="Doprava - železničná infraštruktúra"/>
    <s v="A17131"/>
    <n v="0"/>
    <x v="195"/>
    <s v="106A"/>
    <s v="-"/>
    <s v="-"/>
    <n v="0"/>
    <s v="Malé projekty"/>
    <s v="ŽSR"/>
    <s v="Príprava bez MPV"/>
    <s v="nie"/>
    <n v="0"/>
    <x v="8"/>
    <x v="0"/>
    <n v="82000"/>
    <s v="-"/>
    <x v="1"/>
    <s v="Dokumentácia na stavebné povolenie a realizáciu stavby"/>
  </r>
  <r>
    <s v="A17131:Výstavba"/>
    <s v="MD SR"/>
    <n v="0"/>
    <s v="Doprava - železničná infraštruktúra"/>
    <s v="A17131"/>
    <n v="0"/>
    <x v="195"/>
    <s v="106A"/>
    <s v="-"/>
    <s v="-"/>
    <n v="0"/>
    <s v="Malé projekty"/>
    <s v="ŽSR"/>
    <s v="Výstavba"/>
    <s v="nie"/>
    <n v="0"/>
    <x v="0"/>
    <x v="0"/>
    <n v="738000"/>
    <s v="-"/>
    <x v="1"/>
    <s v="Dokumentácia na stavebné povolenie a realizáciu stavby"/>
  </r>
  <r>
    <s v="A17132:Výstavba"/>
    <s v="MD SR"/>
    <n v="0"/>
    <s v="Doprava - železničná infraštruktúra"/>
    <s v="A17132"/>
    <n v="0"/>
    <x v="196"/>
    <s v="128C"/>
    <s v="-"/>
    <s v="-"/>
    <n v="0"/>
    <s v="Budovy"/>
    <s v="ŽSR"/>
    <s v="Výstavba"/>
    <s v="áno"/>
    <n v="0"/>
    <x v="1"/>
    <x v="2"/>
    <n v="10792.029999999999"/>
    <s v="-"/>
    <x v="0"/>
    <s v="Výstavba/realizácia"/>
  </r>
  <r>
    <s v="A17133:Príprava bez MPV"/>
    <s v="MD SR"/>
    <n v="0"/>
    <s v="Doprava - železničná infraštruktúra"/>
    <s v="A17133"/>
    <n v="0"/>
    <x v="197"/>
    <s v="-"/>
    <s v="-"/>
    <s v="-"/>
    <n v="0"/>
    <s v="Malé projekty"/>
    <s v="ŽSR"/>
    <s v="Výstavba"/>
    <s v="nie"/>
    <n v="0"/>
    <x v="8"/>
    <x v="0"/>
    <n v="1300000"/>
    <s v="-"/>
    <x v="1"/>
    <s v="Posudzovanie vplyvov na ŽP"/>
  </r>
  <r>
    <s v="A17133:Výstavba"/>
    <s v="MD SR"/>
    <n v="0"/>
    <s v="Doprava - železničná infraštruktúra"/>
    <s v="A17133"/>
    <n v="0"/>
    <x v="197"/>
    <s v="-"/>
    <s v="-"/>
    <s v="-"/>
    <n v="0"/>
    <s v="Malé projekty"/>
    <s v="ŽSR"/>
    <s v="Výstavba"/>
    <s v="nie"/>
    <n v="0"/>
    <x v="0"/>
    <x v="0"/>
    <n v="11700000"/>
    <s v="-"/>
    <x v="1"/>
    <s v="Posudzovanie vplyvov na ŽP"/>
  </r>
  <r>
    <s v="A17140:Príprava bez MPV"/>
    <s v="MD SR"/>
    <n v="0"/>
    <s v="Doprava - železničná infraštruktúra"/>
    <s v="A17140"/>
    <n v="0"/>
    <x v="198"/>
    <s v="-"/>
    <s v="-"/>
    <s v="-"/>
    <n v="0"/>
    <s v="Malé projekty"/>
    <s v="ŽSR"/>
    <s v="Príprava bez MPV"/>
    <s v="nie"/>
    <n v="0"/>
    <x v="8"/>
    <x v="0"/>
    <n v="10000"/>
    <s v="-"/>
    <x v="1"/>
    <s v="Nezačatá investičná akcia"/>
  </r>
  <r>
    <s v="A17140:Výstavba"/>
    <s v="MD SR"/>
    <n v="0"/>
    <s v="Doprava - železničná infraštruktúra"/>
    <s v="A17140"/>
    <n v="0"/>
    <x v="198"/>
    <s v="-"/>
    <s v="-"/>
    <s v="-"/>
    <n v="0"/>
    <s v="Malé projekty"/>
    <s v="ŽSR"/>
    <s v="Výstavba"/>
    <s v="nie"/>
    <n v="0"/>
    <x v="0"/>
    <x v="0"/>
    <n v="90000"/>
    <s v="-"/>
    <x v="1"/>
    <s v="Nezačatá investičná akcia"/>
  </r>
  <r>
    <s v="A17146:Výstavba"/>
    <s v="MD SR"/>
    <n v="0"/>
    <s v="Doprava - železničná infraštruktúra"/>
    <s v="A17146"/>
    <n v="0"/>
    <x v="199"/>
    <s v="115A"/>
    <s v="-"/>
    <s v="-"/>
    <n v="0"/>
    <s v="Malé projekty"/>
    <s v="ŽSR"/>
    <s v="Výstavba"/>
    <s v="nie"/>
    <n v="0"/>
    <x v="0"/>
    <x v="0"/>
    <n v="1158582.3899999999"/>
    <s v="-"/>
    <x v="1"/>
    <s v="Investičná činnosť"/>
  </r>
  <r>
    <s v="A17150:Príprava bez MPV"/>
    <s v="MD SR"/>
    <n v="0"/>
    <s v="Doprava - železničná infraštruktúra"/>
    <s v="A17150"/>
    <n v="0"/>
    <x v="200"/>
    <s v="-"/>
    <s v="-"/>
    <s v="-"/>
    <n v="0"/>
    <s v="Malé projekty"/>
    <s v="ŽSR"/>
    <s v="Príprava bez MPV"/>
    <s v="nie"/>
    <n v="0"/>
    <x v="8"/>
    <x v="0"/>
    <n v="10000"/>
    <s v="-"/>
    <x v="1"/>
    <s v="Nezačatá investičná akcia"/>
  </r>
  <r>
    <s v="A17150:Výstavba"/>
    <s v="MD SR"/>
    <n v="0"/>
    <s v="Doprava - železničná infraštruktúra"/>
    <s v="A17150"/>
    <n v="0"/>
    <x v="200"/>
    <s v="-"/>
    <s v="-"/>
    <s v="-"/>
    <n v="0"/>
    <s v="Malé projekty"/>
    <s v="ŽSR"/>
    <s v="Výstavba"/>
    <s v="nie"/>
    <n v="0"/>
    <x v="0"/>
    <x v="0"/>
    <n v="90000"/>
    <s v="-"/>
    <x v="1"/>
    <s v="Nezačatá investičná akcia"/>
  </r>
  <r>
    <s v="A17152:Výstavba"/>
    <s v="MD SR"/>
    <n v="0"/>
    <s v="Doprava - železničná infraštruktúra"/>
    <s v="A17152"/>
    <n v="0"/>
    <x v="201"/>
    <s v="115A"/>
    <s v="-"/>
    <s v="-"/>
    <n v="0"/>
    <s v="Malé projekty"/>
    <s v="ŽSR"/>
    <s v="Výstavba"/>
    <s v="nie"/>
    <n v="0"/>
    <x v="0"/>
    <x v="0"/>
    <n v="863581.34"/>
    <s v="-"/>
    <x v="1"/>
    <s v="Investičná činnosť"/>
  </r>
  <r>
    <s v="á"/>
    <s v="MD SR"/>
    <n v="0"/>
    <s v="Doprava - železničná infraštruktúra"/>
    <s v="A17159"/>
    <n v="0"/>
    <x v="202"/>
    <s v="-"/>
    <s v="-"/>
    <s v="-"/>
    <n v="0"/>
    <s v="Malé projekty"/>
    <s v="ŽSR"/>
    <s v="Výstavba"/>
    <s v="nie"/>
    <n v="0"/>
    <x v="0"/>
    <x v="0"/>
    <n v="3400000"/>
    <s v="-"/>
    <x v="1"/>
    <s v="Nezačatá investičná akcia"/>
  </r>
  <r>
    <s v="A17159:Výstavba"/>
    <s v="MD SR"/>
    <n v="0"/>
    <s v="Doprava - železničná infraštruktúra"/>
    <s v="A17159"/>
    <n v="0"/>
    <x v="202"/>
    <s v="-"/>
    <s v="-"/>
    <s v="-"/>
    <n v="0"/>
    <s v="Malé projekty"/>
    <s v="ŽSR"/>
    <s v="Výstavba"/>
    <s v="nie"/>
    <n v="0"/>
    <x v="0"/>
    <x v="0"/>
    <n v="15300000"/>
    <s v="-"/>
    <x v="1"/>
    <s v="Nezačatá investičná akcia"/>
  </r>
  <r>
    <s v="A17159:Výstavba"/>
    <s v="MD SR"/>
    <n v="0"/>
    <s v="Doprava - železničná infraštruktúra"/>
    <s v="A17159"/>
    <n v="0"/>
    <x v="202"/>
    <s v="-"/>
    <s v="-"/>
    <s v="-"/>
    <n v="0"/>
    <s v="Malé projekty"/>
    <s v="ŽSR"/>
    <s v="Výstavba"/>
    <s v="nie"/>
    <n v="0"/>
    <x v="8"/>
    <x v="0"/>
    <n v="15300000"/>
    <s v="-"/>
    <x v="1"/>
    <s v="Nezačatá investičná akcia"/>
  </r>
  <r>
    <s v="A18033:Výstavba"/>
    <s v="MD SR"/>
    <n v="0"/>
    <s v="Doprava - železničná infraštruktúra"/>
    <s v="A18033"/>
    <n v="0"/>
    <x v="203"/>
    <s v="-"/>
    <s v="-"/>
    <s v="-"/>
    <n v="0"/>
    <s v="Malé projekty"/>
    <s v="ŽSR"/>
    <s v="Výstavba"/>
    <s v="áno"/>
    <n v="0"/>
    <x v="0"/>
    <x v="0"/>
    <n v="3000"/>
    <s v="-"/>
    <x v="0"/>
    <s v="Pozastavená príprava"/>
  </r>
  <r>
    <s v="A18043:Príprava bez MPV"/>
    <s v="MD SR"/>
    <n v="0"/>
    <s v="Doprava - železničná infraštruktúra"/>
    <s v="A18043"/>
    <n v="0"/>
    <x v="204"/>
    <s v="113A"/>
    <s v="-"/>
    <s v="-"/>
    <n v="0"/>
    <s v="Malé projekty"/>
    <s v="ŽSR"/>
    <s v="Príprava bez MPV"/>
    <s v="nie"/>
    <n v="0"/>
    <x v="0"/>
    <x v="0"/>
    <n v="250000"/>
    <s v="-"/>
    <x v="1"/>
    <s v="Príprava verejného obstarávania"/>
  </r>
  <r>
    <s v="A18043:Výstavba"/>
    <s v="MD SR"/>
    <n v="0"/>
    <s v="Doprava - železničná infraštruktúra"/>
    <s v="A18043"/>
    <n v="0"/>
    <x v="204"/>
    <s v="113A"/>
    <s v="-"/>
    <s v="-"/>
    <n v="0"/>
    <s v="Malé projekty"/>
    <s v="ŽSR"/>
    <s v="Výstavba"/>
    <s v="nie"/>
    <n v="0"/>
    <x v="5"/>
    <x v="0"/>
    <n v="1450000"/>
    <s v="-"/>
    <x v="1"/>
    <s v="Príprava verejného obstarávania"/>
  </r>
  <r>
    <s v="A18046:Príprava bez MPV"/>
    <s v="MD SR"/>
    <n v="0"/>
    <s v="Doprava - železničná infraštruktúra"/>
    <s v="A18046"/>
    <n v="0"/>
    <x v="205"/>
    <s v="126B"/>
    <s v="-"/>
    <s v="-"/>
    <n v="0"/>
    <s v="Malé projekty"/>
    <s v="ŽSR"/>
    <s v="Príprava bez MPV"/>
    <s v="-"/>
    <s v="-"/>
    <x v="1"/>
    <x v="2"/>
    <n v="44530.450000000033"/>
    <s v="-"/>
    <x v="1"/>
    <s v="Výstavba/realizácia"/>
  </r>
  <r>
    <s v="A18046:MPV"/>
    <s v="MD SR"/>
    <n v="0"/>
    <s v="Doprava - železničná infraštruktúra"/>
    <s v="A18046"/>
    <n v="0"/>
    <x v="205"/>
    <s v="126B"/>
    <s v="-"/>
    <s v="-"/>
    <n v="0"/>
    <s v="Malé projekty"/>
    <s v="ŽSR"/>
    <s v="MPV"/>
    <s v="-"/>
    <s v="-"/>
    <x v="2"/>
    <x v="7"/>
    <n v="31720.48"/>
    <s v="-"/>
    <x v="1"/>
    <s v="Výstavba/realizácia"/>
  </r>
  <r>
    <s v="A18046:Výstavba"/>
    <s v="MD SR"/>
    <n v="0"/>
    <s v="Doprava - železničná infraštruktúra"/>
    <s v="A18046"/>
    <n v="0"/>
    <x v="205"/>
    <s v="126B"/>
    <s v="-"/>
    <s v="-"/>
    <n v="0"/>
    <s v="Malé projekty"/>
    <s v="ŽSR"/>
    <s v="Výstavba"/>
    <s v="áno"/>
    <n v="0"/>
    <x v="2"/>
    <x v="11"/>
    <n v="2495767.4300000002"/>
    <s v="-"/>
    <x v="1"/>
    <s v="Výstavba/realizácia"/>
  </r>
  <r>
    <s v="A18046:Výstavba"/>
    <s v="MD SR"/>
    <n v="0"/>
    <s v="Doprava - železničná infraštruktúra"/>
    <s v="A18046"/>
    <n v="0"/>
    <x v="205"/>
    <s v="126B"/>
    <s v="-"/>
    <s v="-"/>
    <n v="0"/>
    <s v="Malé projekty"/>
    <s v="ŽSR"/>
    <s v="Výstavba"/>
    <s v="áno"/>
    <n v="0"/>
    <x v="2"/>
    <x v="8"/>
    <n v="440429.55"/>
    <s v="-"/>
    <x v="1"/>
    <s v="Výstavba/realizácia"/>
  </r>
  <r>
    <s v="A18046:Výstavba"/>
    <s v="MD SR"/>
    <n v="0"/>
    <s v="Doprava - železničná infraštruktúra"/>
    <s v="A18046"/>
    <n v="0"/>
    <x v="205"/>
    <s v="126B"/>
    <s v="-"/>
    <s v="-"/>
    <n v="0"/>
    <s v="Malé projekty"/>
    <s v="ŽSR"/>
    <s v="Výstavba"/>
    <s v="áno"/>
    <n v="0"/>
    <x v="4"/>
    <x v="16"/>
    <n v="866507"/>
    <s v="-"/>
    <x v="1"/>
    <s v="Výstavba/realizácia"/>
  </r>
  <r>
    <s v="A18046:Príprava bez MPV"/>
    <s v="MD SR"/>
    <n v="0"/>
    <s v="Doprava - železničná infraštruktúra"/>
    <s v="A18046"/>
    <n v="0"/>
    <x v="205"/>
    <s v="126B"/>
    <s v="-"/>
    <s v="-"/>
    <n v="0"/>
    <s v="Malé projekty"/>
    <s v="ŽSR"/>
    <s v="Príprava bez MPV"/>
    <s v="nie"/>
    <n v="0"/>
    <x v="4"/>
    <x v="7"/>
    <n v="32000"/>
    <s v="-"/>
    <x v="1"/>
    <s v="Výstavba/realizácia"/>
  </r>
  <r>
    <s v="A18046:Výstavba"/>
    <s v="MD SR"/>
    <n v="0"/>
    <s v="Doprava - železničná infraštruktúra"/>
    <s v="A18046"/>
    <n v="0"/>
    <x v="205"/>
    <s v="126B"/>
    <s v="-"/>
    <s v="-"/>
    <n v="0"/>
    <s v="Malé projekty"/>
    <s v="ŽSR"/>
    <s v="Výstavba"/>
    <s v="áno"/>
    <n v="0"/>
    <x v="4"/>
    <x v="8"/>
    <n v="1269280.6200000001"/>
    <s v="-"/>
    <x v="1"/>
    <s v="Výstavba/realizácia"/>
  </r>
  <r>
    <s v="A18046:Výstavba"/>
    <s v="MD SR"/>
    <s v="-"/>
    <s v="Doprava - železničná infraštruktúra"/>
    <s v="A18046"/>
    <n v="0"/>
    <x v="205"/>
    <s v="126B"/>
    <s v="-"/>
    <s v="-"/>
    <n v="0"/>
    <s v="Malé projekty"/>
    <s v="ŽSR"/>
    <s v="Výstavba"/>
    <s v="áno"/>
    <n v="0"/>
    <x v="4"/>
    <x v="7"/>
    <n v="1216382.02"/>
    <s v="-"/>
    <x v="1"/>
    <s v="Výstavba/realizácia"/>
  </r>
  <r>
    <s v="A18054:Príprava bez MPV"/>
    <s v="MD SR"/>
    <n v="0"/>
    <s v="Doprava - železničná infraštruktúra"/>
    <s v="A18054"/>
    <n v="0"/>
    <x v="206"/>
    <s v="-"/>
    <s v="-"/>
    <s v="-"/>
    <n v="0"/>
    <s v="Malé projekty"/>
    <s v="ŽSR"/>
    <s v="Príprava bez MPV"/>
    <s v="nie"/>
    <n v="0"/>
    <x v="6"/>
    <x v="0"/>
    <n v="50000"/>
    <s v="-"/>
    <x v="1"/>
    <s v="Nezačatá investičná akcia"/>
  </r>
  <r>
    <s v="A18054:Výstavba"/>
    <s v="MD SR"/>
    <n v="0"/>
    <s v="Doprava - železničná infraštruktúra"/>
    <s v="A18054"/>
    <n v="0"/>
    <x v="206"/>
    <s v="-"/>
    <s v="-"/>
    <s v="-"/>
    <n v="0"/>
    <s v="Malé projekty"/>
    <s v="ŽSR"/>
    <s v="Výstavba"/>
    <s v="nie"/>
    <n v="0"/>
    <x v="8"/>
    <x v="0"/>
    <n v="450000"/>
    <s v="-"/>
    <x v="1"/>
    <s v="Nezačatá investičná akcia"/>
  </r>
  <r>
    <s v="A18060:Príprava bez MPV"/>
    <s v="MD SR"/>
    <n v="0"/>
    <s v="Doprava - železničná infraštruktúra"/>
    <s v="A18060"/>
    <n v="0"/>
    <x v="207"/>
    <s v="-"/>
    <s v="-"/>
    <s v="-"/>
    <s v="n/a"/>
    <s v="Malé projekty"/>
    <s v="ŽSR"/>
    <s v="Príprava bez MPV"/>
    <s v="-"/>
    <s v="-"/>
    <x v="1"/>
    <x v="2"/>
    <n v="300"/>
    <s v="-"/>
    <x v="0"/>
    <s v="Príprava verejného obstarávania"/>
  </r>
  <r>
    <s v="A18062:Príprava bez MPV"/>
    <s v="MD SR"/>
    <n v="0"/>
    <s v="Doprava - železničná infraštruktúra"/>
    <s v="A18062"/>
    <n v="0"/>
    <x v="208"/>
    <s v="124A"/>
    <s v="-"/>
    <s v="-"/>
    <n v="0"/>
    <s v="Malé projekty"/>
    <s v="ŽSR"/>
    <s v="Príprava bez MPV"/>
    <s v="-"/>
    <s v="-"/>
    <x v="1"/>
    <x v="2"/>
    <n v="4200"/>
    <s v="-"/>
    <x v="1"/>
    <s v="Výstavba/realizácia"/>
  </r>
  <r>
    <s v="A18062:Príprava bez MPV"/>
    <s v="MD SR"/>
    <n v="0"/>
    <s v="Doprava - železničná infraštruktúra"/>
    <s v="A18062"/>
    <n v="0"/>
    <x v="208"/>
    <s v="124A"/>
    <s v="-"/>
    <s v="-"/>
    <n v="0"/>
    <s v="Malé projekty"/>
    <s v="ŽSR"/>
    <s v="Príprava bez MPV"/>
    <s v="nie"/>
    <n v="0"/>
    <x v="6"/>
    <x v="0"/>
    <n v="80000"/>
    <s v="-"/>
    <x v="1"/>
    <s v="Výstavba/realizácia"/>
  </r>
  <r>
    <s v="A18062:Výstavba"/>
    <s v="MD SR"/>
    <n v="0"/>
    <s v="Doprava - železničná infraštruktúra"/>
    <s v="A18062"/>
    <n v="0"/>
    <x v="208"/>
    <s v="124A"/>
    <s v="-"/>
    <s v="-"/>
    <n v="0"/>
    <s v="Malé projekty"/>
    <s v="ŽSR"/>
    <s v="Výstavba"/>
    <s v="nie"/>
    <n v="0"/>
    <x v="8"/>
    <x v="0"/>
    <n v="720000"/>
    <s v="-"/>
    <x v="1"/>
    <s v="Výstavba/realizácia"/>
  </r>
  <r>
    <s v="A18063:Príprava bez MPV"/>
    <s v="MD SR"/>
    <n v="0"/>
    <s v="Doprava - železničná infraštruktúra"/>
    <s v="A18063"/>
    <n v="0"/>
    <x v="209"/>
    <s v="-"/>
    <s v="-"/>
    <s v="-"/>
    <n v="0"/>
    <s v="Malé projekty"/>
    <s v="ŽSR"/>
    <s v="Príprava bez MPV"/>
    <s v="nie"/>
    <n v="0"/>
    <x v="6"/>
    <x v="0"/>
    <n v="205000"/>
    <s v="-"/>
    <x v="1"/>
    <s v="Nezačatá investičná akcia"/>
  </r>
  <r>
    <s v="A18063:Výstavba"/>
    <s v="MD SR"/>
    <n v="0"/>
    <s v="Doprava - železničná infraštruktúra"/>
    <s v="A18063"/>
    <n v="0"/>
    <x v="209"/>
    <s v="-"/>
    <s v="-"/>
    <s v="-"/>
    <n v="0"/>
    <s v="Malé projekty"/>
    <s v="ŽSR"/>
    <s v="Výstavba"/>
    <s v="nie"/>
    <n v="0"/>
    <x v="8"/>
    <x v="0"/>
    <n v="1845000"/>
    <s v="-"/>
    <x v="1"/>
    <s v="Nezačatá investičná akcia"/>
  </r>
  <r>
    <s v="A18064:Príprava bez MPV"/>
    <s v="MD SR"/>
    <n v="0"/>
    <s v="Doprava - železničná infraštruktúra"/>
    <s v="A18064"/>
    <s v="ChP"/>
    <x v="210"/>
    <s v="105A, 106A, 120A, 125A"/>
    <s v="-"/>
    <s v="-"/>
    <n v="1"/>
    <s v="Malé projekty"/>
    <s v="ŽSR"/>
    <s v="Príprava bez MPV"/>
    <s v="nie"/>
    <s v="6ks ChP + CNS + IDS"/>
    <x v="5"/>
    <x v="5"/>
    <n v="7500"/>
    <s v="-"/>
    <x v="0"/>
    <s v="Príprava verejného obstarávania"/>
  </r>
  <r>
    <s v="A18064:Príprava bez MPV"/>
    <s v="MD SR"/>
    <n v="0"/>
    <s v="Doprava - železničná infraštruktúra"/>
    <s v="A18064"/>
    <s v="ChP"/>
    <x v="210"/>
    <s v="105A, 106A, 120A, 125A"/>
    <s v="-"/>
    <s v="-"/>
    <n v="1"/>
    <s v="Malé projekty"/>
    <s v="ŽSR"/>
    <s v="Príprava bez MPV"/>
    <s v="nie"/>
    <s v="6ks ChP + CNS + IDS"/>
    <x v="6"/>
    <x v="5"/>
    <n v="285000"/>
    <s v="-"/>
    <x v="0"/>
    <s v="Príprava verejného obstarávania"/>
  </r>
  <r>
    <s v="A18064:Výstavba"/>
    <s v="MD SR"/>
    <n v="0"/>
    <s v="Doprava - železničná infraštruktúra"/>
    <s v="A18064"/>
    <s v="ChP"/>
    <x v="210"/>
    <s v="105A, 106A, 120A, 125A"/>
    <s v="-"/>
    <s v="-"/>
    <n v="1"/>
    <s v="Malé projekty"/>
    <s v="ŽSR"/>
    <s v="Výstavba"/>
    <s v="nie"/>
    <s v="6ks ChP + CNS + IDS"/>
    <x v="7"/>
    <x v="5"/>
    <n v="4701025.5"/>
    <s v="-"/>
    <x v="0"/>
    <s v="Príprava verejného obstarávania"/>
  </r>
  <r>
    <s v="A18064:Výstavba"/>
    <s v="MD SR"/>
    <n v="0"/>
    <s v="Doprava - železničná infraštruktúra"/>
    <s v="A18064"/>
    <s v="ChP"/>
    <x v="210"/>
    <s v="105A, 106A, 120A, 125A"/>
    <s v="-"/>
    <s v="-"/>
    <n v="1"/>
    <s v="Malé projekty"/>
    <s v="ŽSR"/>
    <s v="Výstavba"/>
    <s v="nie"/>
    <s v="6ks ChP + CNS + IDS"/>
    <x v="0"/>
    <x v="5"/>
    <n v="4701025.5"/>
    <s v="-"/>
    <x v="0"/>
    <s v="Príprava verejného obstarávania"/>
  </r>
  <r>
    <s v="A18065:Príprava bez MPV"/>
    <s v="MD SR"/>
    <n v="0"/>
    <s v="Doprava - železničná infraštruktúra"/>
    <s v="A18065"/>
    <n v="0"/>
    <x v="211"/>
    <s v="-"/>
    <s v="-"/>
    <s v="-"/>
    <n v="0"/>
    <s v="Malé projekty"/>
    <s v="ŽSR"/>
    <s v="Príprava bez MPV"/>
    <s v="nie"/>
    <n v="0"/>
    <x v="6"/>
    <x v="0"/>
    <n v="17000"/>
    <s v="-"/>
    <x v="1"/>
    <s v="Nezačatá investičná akcia"/>
  </r>
  <r>
    <s v="A18065:Výstavba"/>
    <s v="MD SR"/>
    <n v="0"/>
    <s v="Doprava - železničná infraštruktúra"/>
    <s v="A18065"/>
    <n v="0"/>
    <x v="211"/>
    <s v="-"/>
    <s v="-"/>
    <s v="-"/>
    <n v="0"/>
    <s v="Malé projekty"/>
    <s v="ŽSR"/>
    <s v="Výstavba"/>
    <s v="nie"/>
    <n v="0"/>
    <x v="8"/>
    <x v="0"/>
    <n v="153000"/>
    <s v="-"/>
    <x v="1"/>
    <s v="Nezačatá investičná akcia"/>
  </r>
  <r>
    <s v="A18068:Výstavba"/>
    <s v="MD SR"/>
    <n v="0"/>
    <s v="Doprava - železničná infraštruktúra"/>
    <s v="A18068"/>
    <n v="0"/>
    <x v="212"/>
    <s v="127A"/>
    <s v="-"/>
    <s v="-"/>
    <s v="n/a"/>
    <s v="Budovy"/>
    <s v="ŽSR"/>
    <s v="Výstavba"/>
    <s v="áno"/>
    <n v="0"/>
    <x v="0"/>
    <x v="0"/>
    <n v="58000"/>
    <s v="-"/>
    <x v="0"/>
    <s v="Príprava verejného obstarávania"/>
  </r>
  <r>
    <s v="A18074:Príprava bez MPV"/>
    <s v="MD SR"/>
    <n v="0"/>
    <s v="Doprava - železničná infraštruktúra"/>
    <s v="A18074"/>
    <n v="0"/>
    <x v="213"/>
    <s v="-"/>
    <s v="-"/>
    <s v="-"/>
    <n v="0"/>
    <s v="Malé projekty"/>
    <s v="ŽSR"/>
    <s v="Príprava bez MPV"/>
    <s v="nie"/>
    <n v="0"/>
    <x v="6"/>
    <x v="0"/>
    <n v="252000"/>
    <s v="-"/>
    <x v="1"/>
    <s v="Nezačatá investičná akcia"/>
  </r>
  <r>
    <s v="A18074:Výstavba"/>
    <s v="MD SR"/>
    <n v="0"/>
    <s v="Doprava - železničná infraštruktúra"/>
    <s v="A18074"/>
    <n v="0"/>
    <x v="213"/>
    <s v="-"/>
    <s v="-"/>
    <s v="-"/>
    <n v="0"/>
    <s v="Malé projekty"/>
    <s v="ŽSR"/>
    <s v="Výstavba"/>
    <s v="nie"/>
    <n v="0"/>
    <x v="8"/>
    <x v="0"/>
    <n v="2268000"/>
    <s v="-"/>
    <x v="1"/>
    <s v="Nezačatá investičná akcia"/>
  </r>
  <r>
    <s v="A18078:Výstavba"/>
    <s v="MD SR"/>
    <n v="0"/>
    <s v="Doprava - železničná infraštruktúra"/>
    <s v="A18078"/>
    <s v="časť 180g"/>
    <x v="214"/>
    <s v="180g"/>
    <s v="-"/>
    <s v="1b"/>
    <s v="6,2 pre 180g"/>
    <s v="Malé projekty"/>
    <s v="ŽSR"/>
    <s v="Výstavba"/>
    <s v="áno"/>
    <s v="Stavba do 3 km"/>
    <x v="0"/>
    <x v="0"/>
    <n v="1500000"/>
    <s v="-"/>
    <x v="1"/>
    <s v="Investičná činnosť"/>
  </r>
  <r>
    <s v="A18078:Príprava bez MPV"/>
    <s v="MD SR"/>
    <n v="0"/>
    <s v="Doprava - železničná infraštruktúra"/>
    <s v="A18078"/>
    <s v="časť 180g"/>
    <x v="214"/>
    <s v="180g"/>
    <s v="-"/>
    <s v="1b"/>
    <s v="6,2 pre 180g"/>
    <s v="Malé projekty"/>
    <s v="ŽSR"/>
    <s v="Príprava bez MPV"/>
    <s v="áno"/>
    <s v="Stavba do 3 km"/>
    <x v="3"/>
    <x v="2"/>
    <n v="28000"/>
    <s v="-"/>
    <x v="1"/>
    <s v="Investičná činnosť"/>
  </r>
  <r>
    <s v="A18081  :Príprava bez MPV"/>
    <s v="MD SR"/>
    <n v="0"/>
    <s v="Doprava - železničná infraštruktúra"/>
    <s v="A18081  "/>
    <n v="0"/>
    <x v="215"/>
    <s v="122A"/>
    <s v="-"/>
    <s v="-"/>
    <n v="0"/>
    <s v="Malé projekty"/>
    <s v="ŽSR"/>
    <s v="Príprava bez MPV"/>
    <s v="nie"/>
    <n v="0"/>
    <x v="6"/>
    <x v="0"/>
    <n v="10000"/>
    <s v="-"/>
    <x v="1"/>
    <s v="Nezačatá investičná akcia"/>
  </r>
  <r>
    <s v="A18081  :Výstavba"/>
    <s v="MD SR"/>
    <n v="0"/>
    <s v="Doprava - železničná infraštruktúra"/>
    <s v="A18081  "/>
    <n v="0"/>
    <x v="215"/>
    <s v="122A"/>
    <s v="-"/>
    <s v="-"/>
    <n v="0"/>
    <s v="Malé projekty"/>
    <s v="ŽSR"/>
    <s v="Výstavba"/>
    <s v="nie"/>
    <n v="0"/>
    <x v="8"/>
    <x v="0"/>
    <n v="90000"/>
    <s v="-"/>
    <x v="1"/>
    <s v="Nezačatá investičná akcia"/>
  </r>
  <r>
    <s v="A18083:Príprava bez MPV"/>
    <s v="MD SR"/>
    <n v="0"/>
    <s v="Doprava - železničná infraštruktúra"/>
    <s v="A18083"/>
    <n v="0"/>
    <x v="216"/>
    <s v="102A"/>
    <s v="-"/>
    <s v="-"/>
    <n v="0"/>
    <s v="Malé projekty"/>
    <s v="ŽSR"/>
    <s v="Príprava bez MPV"/>
    <s v="áno"/>
    <n v="0"/>
    <x v="6"/>
    <x v="0"/>
    <n v="173700"/>
    <s v="-"/>
    <x v="1"/>
    <s v="Vydané stavebné povolenie"/>
  </r>
  <r>
    <s v="A18083:Výstavba"/>
    <s v="MD SR"/>
    <n v="0"/>
    <s v="Doprava - železničná infraštruktúra"/>
    <s v="A18083"/>
    <n v="0"/>
    <x v="216"/>
    <s v="102A"/>
    <s v="-"/>
    <s v="-"/>
    <n v="0"/>
    <s v="Malé projekty"/>
    <s v="ŽSR"/>
    <s v="Výstavba"/>
    <s v="nie"/>
    <n v="0"/>
    <x v="8"/>
    <x v="0"/>
    <n v="1563300"/>
    <s v="-"/>
    <x v="1"/>
    <s v="Vydané stavebné povolenie"/>
  </r>
  <r>
    <s v="A18086:Príprava bez MPV"/>
    <s v="MD SR"/>
    <n v="0"/>
    <s v="Doprava - železničná infraštruktúra"/>
    <s v="A18086"/>
    <n v="0"/>
    <x v="217"/>
    <s v="107A"/>
    <s v="-"/>
    <s v="-"/>
    <n v="0"/>
    <s v="Malé projekty"/>
    <s v="ŽSR"/>
    <s v="Príprava bez MPV"/>
    <s v="áno"/>
    <n v="0"/>
    <x v="8"/>
    <x v="0"/>
    <n v="1350"/>
    <s v="-"/>
    <x v="1"/>
    <s v="Vydané stavebné povolenie"/>
  </r>
  <r>
    <s v="A18086:Výstavba"/>
    <s v="MD SR"/>
    <n v="0"/>
    <s v="Doprava - železničná infraštruktúra"/>
    <s v="A18086"/>
    <n v="0"/>
    <x v="217"/>
    <s v="107A"/>
    <s v="-"/>
    <s v="-"/>
    <n v="0"/>
    <s v="Malé projekty"/>
    <s v="ŽSR"/>
    <s v="Výstavba"/>
    <s v="nie"/>
    <n v="0"/>
    <x v="8"/>
    <x v="0"/>
    <n v="242441.74"/>
    <s v="-"/>
    <x v="1"/>
    <s v="Vydané stavebné povolenie"/>
  </r>
  <r>
    <s v="A18091 :Príprava bez MPV"/>
    <s v="MD SR"/>
    <n v="0"/>
    <s v="Doprava - železničná infraštruktúra"/>
    <s v="A18091 "/>
    <n v="0"/>
    <x v="218"/>
    <s v="-"/>
    <s v="-"/>
    <s v="-"/>
    <n v="0"/>
    <s v="Malé projekty"/>
    <s v="ŽSR"/>
    <s v="Príprava bez MPV"/>
    <s v="nie"/>
    <n v="0"/>
    <x v="6"/>
    <x v="0"/>
    <n v="1818000"/>
    <s v="-"/>
    <x v="1"/>
    <s v="Nezačatá investičná akcia"/>
  </r>
  <r>
    <s v="A18091 :Výstavba"/>
    <s v="MD SR"/>
    <n v="0"/>
    <s v="Doprava - železničná infraštruktúra"/>
    <s v="A18091 "/>
    <n v="0"/>
    <x v="218"/>
    <s v="-"/>
    <s v="-"/>
    <s v="-"/>
    <n v="0"/>
    <s v="Malé projekty"/>
    <s v="ŽSR"/>
    <s v="Výstavba"/>
    <s v="nie"/>
    <n v="0"/>
    <x v="8"/>
    <x v="0"/>
    <n v="16362000"/>
    <s v="-"/>
    <x v="1"/>
    <s v="Nezačatá investičná akcia"/>
  </r>
  <r>
    <s v="A18093:MPV"/>
    <s v="MD SR"/>
    <n v="0"/>
    <s v="Doprava - železničná infraštruktúra"/>
    <s v="A18093"/>
    <n v="0"/>
    <x v="219"/>
    <s v="-"/>
    <s v="-"/>
    <s v="-"/>
    <n v="0"/>
    <s v="Malé projekty"/>
    <s v="ŽSR"/>
    <s v="MPV"/>
    <s v="áno"/>
    <n v="0"/>
    <x v="3"/>
    <x v="5"/>
    <n v="263.36"/>
    <s v="-"/>
    <x v="1"/>
    <s v="Výstavba/realizácia"/>
  </r>
  <r>
    <s v="A18093:Príprava bez MPV"/>
    <s v="MD SR"/>
    <n v="0"/>
    <s v="Doprava - železničná infraštruktúra"/>
    <s v="A18093"/>
    <n v="0"/>
    <x v="219"/>
    <s v="-"/>
    <s v="-"/>
    <s v="-"/>
    <n v="0"/>
    <s v="Malé projekty"/>
    <s v="ŽSR"/>
    <s v="Príprava bez MPV"/>
    <s v="áno"/>
    <n v="0"/>
    <x v="3"/>
    <x v="5"/>
    <n v="5925"/>
    <s v="-"/>
    <x v="1"/>
    <s v="Výstavba/realizácia"/>
  </r>
  <r>
    <s v="A18093:Výstavba"/>
    <s v="MD SR"/>
    <n v="0"/>
    <s v="Doprava - železničná infraštruktúra"/>
    <s v="A18093"/>
    <n v="0"/>
    <x v="219"/>
    <s v="-"/>
    <s v="-"/>
    <s v="-"/>
    <n v="0"/>
    <s v="Malé projekty"/>
    <s v="ŽSR"/>
    <s v="Výstavba"/>
    <s v="áno"/>
    <n v="0"/>
    <x v="3"/>
    <x v="5"/>
    <n v="463702.94"/>
    <s v="-"/>
    <x v="1"/>
    <s v="Výstavba/realizácia"/>
  </r>
  <r>
    <s v="A18093:MPV"/>
    <s v="MD SR"/>
    <n v="0"/>
    <s v="Doprava - železničná infraštruktúra"/>
    <s v="A18093"/>
    <n v="0"/>
    <x v="219"/>
    <s v="-"/>
    <s v="-"/>
    <s v="-"/>
    <n v="0"/>
    <s v="Malé projekty"/>
    <s v="ŽSR"/>
    <s v="MPV"/>
    <s v="áno"/>
    <n v="0"/>
    <x v="3"/>
    <x v="2"/>
    <n v="196.27"/>
    <s v="-"/>
    <x v="1"/>
    <s v="Výstavba/realizácia"/>
  </r>
  <r>
    <s v="A18093:Príprava bez MPV"/>
    <s v="MD SR"/>
    <n v="0"/>
    <s v="Doprava - železničná infraštruktúra"/>
    <s v="A18093"/>
    <n v="0"/>
    <x v="219"/>
    <s v="-"/>
    <s v="-"/>
    <s v="-"/>
    <n v="0"/>
    <s v="Malé projekty"/>
    <s v="ŽSR"/>
    <s v="Príprava bez MPV"/>
    <s v="áno"/>
    <n v="0"/>
    <x v="3"/>
    <x v="2"/>
    <n v="31094.67"/>
    <s v="-"/>
    <x v="1"/>
    <s v="Výstavba/realizácia"/>
  </r>
  <r>
    <s v="A18093:Výstavba"/>
    <s v="MD SR"/>
    <n v="0"/>
    <s v="Doprava - železničná infraštruktúra"/>
    <s v="A18093"/>
    <n v="0"/>
    <x v="219"/>
    <s v="-"/>
    <s v="-"/>
    <s v="-"/>
    <n v="0"/>
    <s v="Malé projekty"/>
    <s v="ŽSR"/>
    <s v="Výstavba"/>
    <s v="áno"/>
    <n v="0"/>
    <x v="3"/>
    <x v="2"/>
    <n v="24405.41"/>
    <s v="-"/>
    <x v="1"/>
    <s v="Výstavba/realizácia"/>
  </r>
  <r>
    <s v="A18095:Príprava bez MPV"/>
    <s v="MD SR"/>
    <n v="0"/>
    <s v="Doprava - železničná infraštruktúra"/>
    <s v="A18095"/>
    <n v="0"/>
    <x v="220"/>
    <s v="-"/>
    <s v="-"/>
    <s v="-"/>
    <n v="0"/>
    <s v="Malé projekty"/>
    <s v="ŽSR"/>
    <s v="Príprava bez MPV"/>
    <s v="áno"/>
    <n v="0"/>
    <x v="1"/>
    <x v="2"/>
    <n v="18410.5"/>
    <s v="-"/>
    <x v="1"/>
    <s v="Vydané stavebné povolenie"/>
  </r>
  <r>
    <s v="A18095:Príprava bez MPV"/>
    <s v="MD SR"/>
    <n v="0"/>
    <s v="Doprava - železničná infraštruktúra"/>
    <s v="A18095"/>
    <n v="0"/>
    <x v="220"/>
    <s v="-"/>
    <s v="-"/>
    <s v="-"/>
    <n v="0"/>
    <s v="Malé projekty"/>
    <s v="ŽSR"/>
    <s v="Príprava bez MPV"/>
    <s v="áno"/>
    <n v="0"/>
    <x v="3"/>
    <x v="2"/>
    <n v="115410.5"/>
    <s v="-"/>
    <x v="1"/>
    <s v="Vydané stavebné povolenie"/>
  </r>
  <r>
    <s v="A18096:Výstavba"/>
    <s v="MD SR"/>
    <n v="0"/>
    <s v="Doprava - železničná infraštruktúra"/>
    <s v="A18096"/>
    <n v="0"/>
    <x v="221"/>
    <s v="-"/>
    <s v="-"/>
    <s v="-"/>
    <n v="0"/>
    <s v="Malé projekty"/>
    <s v="ŽSR"/>
    <s v="Výstavba"/>
    <s v="nie"/>
    <n v="0"/>
    <x v="8"/>
    <x v="0"/>
    <n v="1080000"/>
    <s v="-"/>
    <x v="1"/>
    <s v="Príprava verejného obstarávania"/>
  </r>
  <r>
    <s v="A18097:Príprava bez MPV"/>
    <s v="MD SR"/>
    <n v="0"/>
    <s v="Doprava - železničná infraštruktúra"/>
    <s v="A18097"/>
    <n v="0"/>
    <x v="222"/>
    <s v="-"/>
    <s v="-"/>
    <s v="-"/>
    <n v="0"/>
    <s v="Malé projekty"/>
    <s v="ŽSR"/>
    <s v="Príprava bez MPV"/>
    <s v="áno"/>
    <n v="0"/>
    <x v="3"/>
    <x v="2"/>
    <n v="107000"/>
    <s v="-"/>
    <x v="1"/>
    <s v="Investičná činnosť"/>
  </r>
  <r>
    <s v="A18098:Príprava bez MPV"/>
    <s v="MD SR"/>
    <n v="0"/>
    <s v="Doprava - železničná infraštruktúra"/>
    <s v="A18098"/>
    <n v="0"/>
    <x v="223"/>
    <s v="-"/>
    <s v="-"/>
    <s v="-"/>
    <n v="0"/>
    <s v="Malé projekty"/>
    <s v="ŽSR"/>
    <s v="Príprava bez MPV"/>
    <s v="áno"/>
    <n v="0"/>
    <x v="1"/>
    <x v="2"/>
    <n v="12763.94"/>
    <s v="-"/>
    <x v="0"/>
    <s v="Investičná činnosť"/>
  </r>
  <r>
    <s v="A18098:Príprava bez MPV"/>
    <s v="MD SR"/>
    <n v="0"/>
    <s v="Doprava - železničná infraštruktúra"/>
    <s v="A18098"/>
    <n v="0"/>
    <x v="223"/>
    <s v="-"/>
    <s v="-"/>
    <s v="-"/>
    <n v="0"/>
    <s v="Malé projekty"/>
    <s v="ŽSR"/>
    <s v="Príprava bez MPV"/>
    <s v="áno"/>
    <n v="0"/>
    <x v="3"/>
    <x v="2"/>
    <n v="141763.94"/>
    <s v="-"/>
    <x v="0"/>
    <s v="Investičná činnosť"/>
  </r>
  <r>
    <s v="A18099:Príprava bez MPV"/>
    <s v="MD SR"/>
    <n v="0"/>
    <s v="Doprava - železničná infraštruktúra"/>
    <s v="A18099"/>
    <n v="0"/>
    <x v="224"/>
    <s v="-"/>
    <s v="-"/>
    <s v="-"/>
    <n v="0"/>
    <s v="Malé projekty"/>
    <s v="ŽSR"/>
    <s v="Príprava bez MPV"/>
    <s v="áno"/>
    <n v="0"/>
    <x v="2"/>
    <x v="0"/>
    <n v="10943.99"/>
    <s v="-"/>
    <x v="1"/>
    <s v="Vydané stavebné povolenie"/>
  </r>
  <r>
    <s v="A18099:Príprava bez MPV"/>
    <s v="MD SR"/>
    <n v="0"/>
    <s v="Doprava - železničná infraštruktúra"/>
    <s v="A18099"/>
    <n v="0"/>
    <x v="224"/>
    <s v="-"/>
    <s v="-"/>
    <s v="-"/>
    <n v="0"/>
    <s v="Malé projekty"/>
    <s v="ŽSR"/>
    <s v="Príprava bez MPV"/>
    <s v="áno"/>
    <n v="0"/>
    <x v="3"/>
    <x v="2"/>
    <n v="79500"/>
    <s v="-"/>
    <x v="1"/>
    <s v="Vydané stavebné povolenie"/>
  </r>
  <r>
    <s v="A18100:Príprava bez MPV"/>
    <s v="MD SR"/>
    <n v="0"/>
    <s v="Doprava - železničná infraštruktúra"/>
    <s v="A18100"/>
    <n v="0"/>
    <x v="225"/>
    <s v="-"/>
    <s v="-"/>
    <s v="-"/>
    <n v="0"/>
    <s v="Malé projekty"/>
    <s v="ŽSR"/>
    <s v="Príprava bez MPV"/>
    <s v="áno"/>
    <n v="0"/>
    <x v="3"/>
    <x v="2"/>
    <n v="49875"/>
    <s v="-"/>
    <x v="0"/>
    <s v="Investičná činnosť"/>
  </r>
  <r>
    <s v="A18101:Príprava bez MPV"/>
    <s v="MD SR"/>
    <n v="0"/>
    <s v="Doprava - železničná infraštruktúra"/>
    <s v="A18101"/>
    <n v="0"/>
    <x v="226"/>
    <s v="-"/>
    <s v="-"/>
    <s v="-"/>
    <n v="0"/>
    <s v="Malé projekty"/>
    <s v="ŽSR"/>
    <s v="Príprava bez MPV"/>
    <s v="áno"/>
    <n v="0"/>
    <x v="3"/>
    <x v="2"/>
    <n v="90900"/>
    <s v="-"/>
    <x v="1"/>
    <s v="Dokumentácia na stavebné povolenie a realizáciu stavby"/>
  </r>
  <r>
    <s v="A18102:Príprava bez MPV"/>
    <s v="MD SR"/>
    <n v="0"/>
    <s v="Doprava - železničná infraštruktúra"/>
    <s v="A18102"/>
    <n v="0"/>
    <x v="227"/>
    <s v="-"/>
    <s v="-"/>
    <s v="-"/>
    <n v="0"/>
    <s v="Malé projekty"/>
    <s v="ŽSR"/>
    <s v="Príprava bez MPV"/>
    <s v="áno"/>
    <n v="0"/>
    <x v="0"/>
    <x v="0"/>
    <n v="260000"/>
    <s v="-"/>
    <x v="1"/>
    <s v="Pozastavená príprava"/>
  </r>
  <r>
    <s v="A18102:Výstavba"/>
    <s v="MD SR"/>
    <n v="0"/>
    <s v="Doprava - železničná infraštruktúra"/>
    <s v="A18102"/>
    <n v="0"/>
    <x v="227"/>
    <s v="-"/>
    <s v="-"/>
    <s v="-"/>
    <n v="0"/>
    <s v="Malé projekty"/>
    <s v="ŽSR"/>
    <s v="Výstavba"/>
    <s v="nie"/>
    <n v="0"/>
    <x v="8"/>
    <x v="0"/>
    <n v="2340000"/>
    <s v="-"/>
    <x v="1"/>
    <s v="Pozastavená príprava"/>
  </r>
  <r>
    <s v="A18103:Príprava bez MPV"/>
    <s v="MD SR"/>
    <n v="0"/>
    <s v="Doprava - železničná infraštruktúra"/>
    <s v="A18103"/>
    <n v="0"/>
    <x v="228"/>
    <s v="-"/>
    <s v="-"/>
    <s v="-"/>
    <n v="0"/>
    <s v="Malé projekty"/>
    <s v="ŽSR"/>
    <s v="Príprava bez MPV"/>
    <s v="áno"/>
    <n v="0"/>
    <x v="8"/>
    <x v="0"/>
    <n v="280000"/>
    <s v="-"/>
    <x v="1"/>
    <s v="Dokumentácia pre realizáciu stavby"/>
  </r>
  <r>
    <s v="A18103:Výstavba"/>
    <s v="MD SR"/>
    <n v="0"/>
    <s v="Doprava - železničná infraštruktúra"/>
    <s v="A18103"/>
    <n v="0"/>
    <x v="228"/>
    <s v="-"/>
    <s v="-"/>
    <s v="-"/>
    <n v="0"/>
    <s v="Malé projekty"/>
    <s v="ŽSR"/>
    <s v="Výstavba"/>
    <s v="nie"/>
    <n v="0"/>
    <x v="8"/>
    <x v="0"/>
    <n v="2520000"/>
    <s v="-"/>
    <x v="1"/>
    <s v="Dokumentácia pre realizáciu stavby"/>
  </r>
  <r>
    <s v="A18104:Príprava bez MPV"/>
    <s v="MD SR"/>
    <n v="0"/>
    <s v="Doprava - železničná infraštruktúra"/>
    <s v="A18104"/>
    <n v="0"/>
    <x v="229"/>
    <s v="-"/>
    <s v="-"/>
    <s v="-"/>
    <n v="0"/>
    <s v="Malé projekty"/>
    <s v="ŽSR"/>
    <s v="Príprava bez MPV"/>
    <s v="áno"/>
    <n v="0"/>
    <x v="3"/>
    <x v="2"/>
    <n v="102005.6"/>
    <s v="-"/>
    <x v="0"/>
    <s v="Vydané stavebné povolenie"/>
  </r>
  <r>
    <s v="A18105:Príprava bez MPV"/>
    <s v="MD SR"/>
    <n v="0"/>
    <s v="Doprava - železničná infraštruktúra"/>
    <s v="A18105"/>
    <n v="0"/>
    <x v="230"/>
    <s v="-"/>
    <s v="-"/>
    <s v="-"/>
    <n v="0"/>
    <s v="Malé projekty"/>
    <s v="ŽSR"/>
    <s v="Príprava bez MPV"/>
    <s v="nie"/>
    <n v="0"/>
    <x v="0"/>
    <x v="0"/>
    <n v="98000"/>
    <s v="-"/>
    <x v="1"/>
    <s v="Nezačatá investičná akcia"/>
  </r>
  <r>
    <s v="A18105:Výstavba"/>
    <s v="MD SR"/>
    <n v="0"/>
    <s v="Doprava - železničná infraštruktúra"/>
    <s v="A18105"/>
    <n v="0"/>
    <x v="230"/>
    <s v="-"/>
    <s v="-"/>
    <s v="-"/>
    <n v="0"/>
    <s v="Malé projekty"/>
    <s v="ŽSR"/>
    <s v="Výstavba"/>
    <s v="nie"/>
    <n v="0"/>
    <x v="8"/>
    <x v="0"/>
    <n v="882000"/>
    <s v="-"/>
    <x v="1"/>
    <s v="Nezačatá investičná akcia"/>
  </r>
  <r>
    <s v="A18106:Príprava bez MPV"/>
    <s v="MD SR"/>
    <n v="0"/>
    <s v="Doprava - železničná infraštruktúra"/>
    <s v="A18106"/>
    <n v="0"/>
    <x v="231"/>
    <s v="-"/>
    <s v="-"/>
    <s v="-"/>
    <n v="0"/>
    <s v="Malé projekty"/>
    <s v="ŽSR"/>
    <s v="Príprava bez MPV"/>
    <s v="áno"/>
    <n v="0"/>
    <x v="0"/>
    <x v="0"/>
    <n v="96500"/>
    <s v="-"/>
    <x v="0"/>
    <s v="Vydané stavebné povolenie"/>
  </r>
  <r>
    <s v="A18106:Výstavba"/>
    <s v="MD SR"/>
    <n v="0"/>
    <s v="Doprava - železničná infraštruktúra"/>
    <s v="A18106"/>
    <n v="0"/>
    <x v="231"/>
    <s v="-"/>
    <s v="-"/>
    <s v="-"/>
    <n v="0"/>
    <s v="Malé projekty"/>
    <s v="ŽSR"/>
    <s v="Výstavba"/>
    <s v="nie"/>
    <n v="0"/>
    <x v="8"/>
    <x v="0"/>
    <n v="868500"/>
    <s v="-"/>
    <x v="0"/>
    <s v="Vydané stavebné povolenie"/>
  </r>
  <r>
    <s v="A18107:Výstavba"/>
    <s v="MD SR"/>
    <n v="0"/>
    <s v="Doprava - železničná infraštruktúra"/>
    <s v="A18107"/>
    <n v="0"/>
    <x v="232"/>
    <s v="-"/>
    <s v="-"/>
    <s v="-"/>
    <n v="0"/>
    <s v="Malé projekty"/>
    <s v="ŽSR"/>
    <s v="Výstavba"/>
    <s v="áno"/>
    <n v="0"/>
    <x v="2"/>
    <x v="0"/>
    <n v="2582.75"/>
    <s v="-"/>
    <x v="0"/>
    <s v="Výstavba/realizácia"/>
  </r>
  <r>
    <s v="A18108:Príprava bez MPV"/>
    <s v="MD SR"/>
    <n v="0"/>
    <s v="Doprava - železničná infraštruktúra"/>
    <s v="A18108"/>
    <n v="0"/>
    <x v="233"/>
    <s v="-"/>
    <s v="-"/>
    <s v="-"/>
    <n v="0"/>
    <s v="Malé projekty"/>
    <s v="ŽSR"/>
    <s v="Príprava bez MPV"/>
    <s v="áno"/>
    <n v="0"/>
    <x v="0"/>
    <x v="0"/>
    <n v="23300"/>
    <s v="-"/>
    <x v="1"/>
    <s v="Vydané stavebné povolenie"/>
  </r>
  <r>
    <s v="A18108:Výstavba"/>
    <s v="MD SR"/>
    <n v="0"/>
    <s v="Doprava - železničná infraštruktúra"/>
    <s v="A18108"/>
    <n v="0"/>
    <x v="233"/>
    <s v="-"/>
    <s v="-"/>
    <s v="-"/>
    <n v="0"/>
    <s v="Malé projekty"/>
    <s v="ŽSR"/>
    <s v="Výstavba"/>
    <s v="nie"/>
    <n v="0"/>
    <x v="8"/>
    <x v="0"/>
    <n v="209700"/>
    <s v="-"/>
    <x v="1"/>
    <s v="Vydané stavebné povolenie"/>
  </r>
  <r>
    <s v="A18109:Príprava bez MPV"/>
    <s v="MD SR"/>
    <n v="0"/>
    <s v="Doprava - železničná infraštruktúra"/>
    <s v="A18109"/>
    <n v="0"/>
    <x v="234"/>
    <s v="-"/>
    <s v="-"/>
    <s v="-"/>
    <n v="0"/>
    <s v="Malé projekty"/>
    <s v="ŽSR"/>
    <s v="Príprava bez MPV"/>
    <s v="áno"/>
    <n v="0"/>
    <x v="3"/>
    <x v="5"/>
    <n v="1700"/>
    <s v="-"/>
    <x v="1"/>
    <s v="V prevázdke/ukončené"/>
  </r>
  <r>
    <s v="A18109:Výstavba"/>
    <s v="MD SR"/>
    <n v="0"/>
    <s v="Doprava - železničná infraštruktúra"/>
    <s v="A18109"/>
    <n v="0"/>
    <x v="234"/>
    <s v="-"/>
    <s v="-"/>
    <s v="-"/>
    <n v="0"/>
    <s v="Malé projekty"/>
    <s v="ŽSR"/>
    <s v="Výstavba"/>
    <s v="áno"/>
    <n v="0"/>
    <x v="3"/>
    <x v="5"/>
    <n v="311335"/>
    <s v="-"/>
    <x v="1"/>
    <s v="V prevázdke/ukončené"/>
  </r>
  <r>
    <s v="A18109:Príprava bez MPV"/>
    <s v="MD SR"/>
    <n v="0"/>
    <s v="Doprava - železničná infraštruktúra"/>
    <s v="A18109"/>
    <n v="0"/>
    <x v="234"/>
    <s v="-"/>
    <s v="-"/>
    <s v="-"/>
    <n v="0"/>
    <s v="Malé projekty"/>
    <s v="ŽSR"/>
    <s v="Príprava bez MPV"/>
    <s v="áno"/>
    <n v="0"/>
    <x v="3"/>
    <x v="2"/>
    <n v="18200"/>
    <s v="-"/>
    <x v="1"/>
    <s v="V prevázdke/ukončené"/>
  </r>
  <r>
    <s v="A18109:Výstavba"/>
    <s v="MD SR"/>
    <n v="0"/>
    <s v="Doprava - železničná infraštruktúra"/>
    <s v="A18109"/>
    <n v="0"/>
    <x v="234"/>
    <s v="-"/>
    <s v="-"/>
    <s v="-"/>
    <n v="0"/>
    <s v="Malé projekty"/>
    <s v="ŽSR"/>
    <s v="Výstavba"/>
    <s v="áno"/>
    <n v="0"/>
    <x v="3"/>
    <x v="2"/>
    <n v="16365"/>
    <s v="-"/>
    <x v="1"/>
    <s v="V prevázdke/ukončené"/>
  </r>
  <r>
    <s v="A18110:Príprava bez MPV"/>
    <s v="MD SR"/>
    <n v="0"/>
    <s v="Doprava - železničná infraštruktúra"/>
    <s v="A18110"/>
    <n v="0"/>
    <x v="235"/>
    <s v="119B"/>
    <s v="-"/>
    <s v="-"/>
    <n v="0"/>
    <s v="Malé projekty"/>
    <s v="ŽSR"/>
    <s v="Príprava bez MPV"/>
    <s v="áno"/>
    <n v="0"/>
    <x v="3"/>
    <x v="5"/>
    <n v="3143.67"/>
    <s v="-"/>
    <x v="1"/>
    <s v="V prevázdke/ukončené"/>
  </r>
  <r>
    <s v="A18110:Výstavba"/>
    <s v="MD SR"/>
    <n v="0"/>
    <s v="Doprava - železničná infraštruktúra"/>
    <s v="A18110"/>
    <n v="0"/>
    <x v="235"/>
    <s v="119B"/>
    <s v="-"/>
    <s v="-"/>
    <n v="0"/>
    <s v="Malé projekty"/>
    <s v="ŽSR"/>
    <s v="Výstavba"/>
    <s v="áno"/>
    <n v="0"/>
    <x v="3"/>
    <x v="5"/>
    <n v="364668.14"/>
    <s v="-"/>
    <x v="1"/>
    <s v="V prevázdke/ukončené"/>
  </r>
  <r>
    <s v="A18110:Príprava bez MPV"/>
    <s v="MD SR"/>
    <n v="0"/>
    <s v="Doprava - železničná infraštruktúra"/>
    <s v="A18110"/>
    <n v="0"/>
    <x v="235"/>
    <s v="119B"/>
    <s v="-"/>
    <s v="-"/>
    <n v="0"/>
    <s v="Malé projekty"/>
    <s v="ŽSR"/>
    <s v="Príprava bez MPV"/>
    <s v="áno"/>
    <n v="0"/>
    <x v="3"/>
    <x v="2"/>
    <n v="14609.32"/>
    <s v="-"/>
    <x v="1"/>
    <s v="V prevázdke/ukončené"/>
  </r>
  <r>
    <s v="A18110:Výstavba"/>
    <s v="MD SR"/>
    <n v="0"/>
    <s v="Doprava - železničná infraštruktúra"/>
    <s v="A18110"/>
    <n v="0"/>
    <x v="235"/>
    <s v="119B"/>
    <s v="-"/>
    <s v="-"/>
    <n v="0"/>
    <s v="Malé projekty"/>
    <s v="ŽSR"/>
    <s v="Výstavba"/>
    <s v="áno"/>
    <n v="0"/>
    <x v="3"/>
    <x v="2"/>
    <n v="40979.54"/>
    <s v="-"/>
    <x v="1"/>
    <s v="V prevázdke/ukončené"/>
  </r>
  <r>
    <s v="A18111:Výstavba"/>
    <s v="MD SR"/>
    <n v="0"/>
    <s v="Doprava - železničná infraštruktúra"/>
    <s v="A18111"/>
    <n v="0"/>
    <x v="236"/>
    <s v="110A"/>
    <s v="-"/>
    <s v="-"/>
    <n v="0"/>
    <s v="Budovy"/>
    <s v="ŽSR"/>
    <s v="Výstavba"/>
    <s v="nie"/>
    <n v="0"/>
    <x v="8"/>
    <x v="5"/>
    <n v="1952123.67"/>
    <s v="-"/>
    <x v="0"/>
    <s v="Vydané stavebné povolenie"/>
  </r>
  <r>
    <s v="A18113:Výstavba"/>
    <s v="MD SR"/>
    <n v="0"/>
    <s v="Doprava - železničná infraštruktúra"/>
    <s v="A18113"/>
    <n v="0"/>
    <x v="237"/>
    <s v="116A"/>
    <s v="-"/>
    <s v="-"/>
    <n v="0"/>
    <s v="Malé projekty"/>
    <s v="ŽSR"/>
    <s v="Výstavba"/>
    <s v="nie"/>
    <n v="0"/>
    <x v="4"/>
    <x v="22"/>
    <n v="300000"/>
    <s v="-"/>
    <x v="1"/>
    <s v="Vydané stavebné povolenie"/>
  </r>
  <r>
    <s v="A18113:Príprava bez MPV"/>
    <s v="MD SR"/>
    <n v="0"/>
    <s v="Doprava - železničná infraštruktúra"/>
    <s v="A18113"/>
    <n v="0"/>
    <x v="237"/>
    <s v="116A"/>
    <s v="-"/>
    <s v="-"/>
    <n v="0"/>
    <s v="Malé projekty"/>
    <s v="ŽSR"/>
    <s v="Príprava bez MPV"/>
    <s v="áno"/>
    <n v="0"/>
    <x v="3"/>
    <x v="2"/>
    <n v="168600"/>
    <s v="-"/>
    <x v="1"/>
    <s v="Vydané stavebné povolenie"/>
  </r>
  <r>
    <s v="A18114:Príprava bez MPV"/>
    <s v="MD SR"/>
    <n v="0"/>
    <s v="Doprava - železničná infraštruktúra"/>
    <s v="A18114"/>
    <n v="0"/>
    <x v="238"/>
    <s v="115A"/>
    <s v="-"/>
    <s v="-"/>
    <n v="0"/>
    <s v="Malé projekty"/>
    <s v="ŽSR"/>
    <s v="Príprava bez MPV"/>
    <s v="-"/>
    <s v="-"/>
    <x v="1"/>
    <x v="2"/>
    <n v="66920"/>
    <s v="-"/>
    <x v="0"/>
    <s v="Dokumentácia na stavebné povolenie a realizáciu stavby"/>
  </r>
  <r>
    <s v="A18114:Výstavba"/>
    <s v="MD SR"/>
    <n v="0"/>
    <s v="Doprava - železničná infraštruktúra"/>
    <s v="A18114"/>
    <n v="0"/>
    <x v="238"/>
    <s v="115A"/>
    <s v="-"/>
    <s v="-"/>
    <n v="0"/>
    <s v="Malé projekty"/>
    <s v="ŽSR"/>
    <s v="Výstavba"/>
    <s v="áno"/>
    <n v="0"/>
    <x v="5"/>
    <x v="22"/>
    <n v="1112949.29"/>
    <s v="-"/>
    <x v="0"/>
    <s v="Dokumentácia na stavebné povolenie a realizáciu stavby"/>
  </r>
  <r>
    <s v="A18115:Príprava bez MPV"/>
    <s v="MD SR"/>
    <n v="0"/>
    <s v="Doprava - železničná infraštruktúra"/>
    <s v="A18115"/>
    <n v="0"/>
    <x v="239"/>
    <s v="122C"/>
    <s v="-"/>
    <s v="-"/>
    <n v="0"/>
    <s v="Malé projekty"/>
    <s v="ŽSR"/>
    <s v="Príprava bez MPV"/>
    <s v="áno"/>
    <n v="0"/>
    <x v="3"/>
    <x v="5"/>
    <n v="3295.03"/>
    <s v="-"/>
    <x v="1"/>
    <s v="V prevázdke/ukončené"/>
  </r>
  <r>
    <s v="A18115:Výstavba"/>
    <s v="MD SR"/>
    <n v="0"/>
    <s v="Doprava - železničná infraštruktúra"/>
    <s v="A18115"/>
    <n v="0"/>
    <x v="239"/>
    <s v="122C"/>
    <s v="-"/>
    <s v="-"/>
    <n v="0"/>
    <s v="Malé projekty"/>
    <s v="ŽSR"/>
    <s v="Výstavba"/>
    <s v="áno"/>
    <n v="0"/>
    <x v="3"/>
    <x v="5"/>
    <n v="380361.5"/>
    <s v="-"/>
    <x v="1"/>
    <s v="V prevázdke/ukončené"/>
  </r>
  <r>
    <s v="A18115:Príprava bez MPV"/>
    <s v="MD SR"/>
    <n v="0"/>
    <s v="Doprava - železničná infraštruktúra"/>
    <s v="A18115"/>
    <n v="0"/>
    <x v="239"/>
    <s v="122C"/>
    <s v="-"/>
    <s v="-"/>
    <n v="0"/>
    <s v="Malé projekty"/>
    <s v="ŽSR"/>
    <s v="Príprava bez MPV"/>
    <s v="áno"/>
    <n v="0"/>
    <x v="3"/>
    <x v="2"/>
    <n v="28629.8"/>
    <s v="-"/>
    <x v="1"/>
    <s v="V prevázdke/ukončené"/>
  </r>
  <r>
    <s v="A18115:Výstavba"/>
    <s v="MD SR"/>
    <n v="0"/>
    <s v="Doprava - železničná infraštruktúra"/>
    <s v="A18115"/>
    <n v="0"/>
    <x v="239"/>
    <s v="122C"/>
    <s v="-"/>
    <s v="-"/>
    <n v="0"/>
    <s v="Malé projekty"/>
    <s v="ŽSR"/>
    <s v="Výstavba"/>
    <s v="áno"/>
    <n v="0"/>
    <x v="3"/>
    <x v="2"/>
    <n v="20019.03"/>
    <s v="-"/>
    <x v="1"/>
    <s v="V prevázdke/ukončené"/>
  </r>
  <r>
    <s v="A18116:MPV"/>
    <s v="MD SR"/>
    <n v="0"/>
    <s v="Doprava - železničná infraštruktúra"/>
    <s v="A18116"/>
    <n v="0"/>
    <x v="240"/>
    <s v="119C"/>
    <s v="-"/>
    <s v="-"/>
    <n v="0"/>
    <s v="Malé projekty"/>
    <s v="ŽSR"/>
    <s v="MPV"/>
    <s v="-"/>
    <s v="-"/>
    <x v="1"/>
    <x v="2"/>
    <n v="1066"/>
    <s v="-"/>
    <x v="1"/>
    <s v="V prevázdke/ukončené"/>
  </r>
  <r>
    <s v="A18116:Výstavba"/>
    <s v="MD SR"/>
    <n v="0"/>
    <s v="Doprava - železničná infraštruktúra"/>
    <s v="A18116"/>
    <n v="0"/>
    <x v="240"/>
    <s v="119C"/>
    <s v="-"/>
    <s v="-"/>
    <n v="0"/>
    <s v="Malé projekty"/>
    <s v="ŽSR"/>
    <s v="Výstavba"/>
    <s v="áno"/>
    <n v="0"/>
    <x v="3"/>
    <x v="5"/>
    <n v="491718"/>
    <s v="-"/>
    <x v="1"/>
    <s v="V prevázdke/ukončené"/>
  </r>
  <r>
    <s v="A18116:Príprava bez MPV"/>
    <s v="MD SR"/>
    <n v="0"/>
    <s v="Doprava - železničná infraštruktúra"/>
    <s v="A18116"/>
    <n v="0"/>
    <x v="240"/>
    <s v="119C"/>
    <s v="-"/>
    <s v="-"/>
    <n v="0"/>
    <s v="Malé projekty"/>
    <s v="ŽSR"/>
    <s v="Príprava bez MPV"/>
    <s v="áno"/>
    <n v="0"/>
    <x v="3"/>
    <x v="2"/>
    <n v="22989.15"/>
    <s v="-"/>
    <x v="1"/>
    <s v="V prevázdke/ukončené"/>
  </r>
  <r>
    <s v="A18116:Výstavba"/>
    <s v="MD SR"/>
    <n v="0"/>
    <s v="Doprava - železničná infraštruktúra"/>
    <s v="A18116"/>
    <n v="0"/>
    <x v="240"/>
    <s v="119C"/>
    <s v="-"/>
    <s v="-"/>
    <n v="0"/>
    <s v="Malé projekty"/>
    <s v="ŽSR"/>
    <s v="Výstavba"/>
    <s v="áno"/>
    <n v="0"/>
    <x v="3"/>
    <x v="2"/>
    <n v="25879.89"/>
    <s v="-"/>
    <x v="1"/>
    <s v="V prevázdke/ukončené"/>
  </r>
  <r>
    <s v="A18118:Príprava bez MPV"/>
    <s v="MD SR"/>
    <n v="0"/>
    <s v="Doprava - železničná infraštruktúra"/>
    <s v="A18118"/>
    <n v="0"/>
    <x v="241"/>
    <s v="-"/>
    <s v="-"/>
    <s v="-"/>
    <n v="0"/>
    <s v="Malé projekty"/>
    <s v="ŽSR"/>
    <s v="Príprava bez MPV"/>
    <s v="nie"/>
    <n v="0"/>
    <x v="8"/>
    <x v="0"/>
    <n v="110500"/>
    <s v="-"/>
    <x v="1"/>
    <s v="Nezačatá investičná akcia"/>
  </r>
  <r>
    <s v="A18118:Výstavba"/>
    <s v="MD SR"/>
    <n v="0"/>
    <s v="Doprava - železničná infraštruktúra"/>
    <s v="A18118"/>
    <n v="0"/>
    <x v="241"/>
    <s v="-"/>
    <s v="-"/>
    <s v="-"/>
    <n v="0"/>
    <s v="Malé projekty"/>
    <s v="ŽSR"/>
    <s v="Výstavba"/>
    <s v="nie"/>
    <n v="0"/>
    <x v="8"/>
    <x v="0"/>
    <n v="994500"/>
    <s v="-"/>
    <x v="1"/>
    <s v="Nezačatá investičná akcia"/>
  </r>
  <r>
    <s v="A18120:Výstavba"/>
    <s v="MD SR"/>
    <n v="0"/>
    <s v="Doprava - železničná infraštruktúra"/>
    <s v="A18120"/>
    <n v="0"/>
    <x v="242"/>
    <s v="114A"/>
    <s v="-"/>
    <s v="-"/>
    <n v="0"/>
    <s v="Malé projekty"/>
    <s v="ŽSR"/>
    <s v="Výstavba"/>
    <s v="áno"/>
    <n v="0"/>
    <x v="1"/>
    <x v="5"/>
    <n v="83421.11"/>
    <s v="-"/>
    <x v="1"/>
    <s v="V prevázdke/ukončené"/>
  </r>
  <r>
    <s v="A18120:Príprava bez MPV"/>
    <s v="MD SR"/>
    <n v="0"/>
    <s v="Doprava - železničná infraštruktúra"/>
    <s v="A18120"/>
    <n v="0"/>
    <x v="242"/>
    <s v="114A"/>
    <s v="-"/>
    <s v="-"/>
    <n v="0"/>
    <s v="Malé projekty"/>
    <s v="ŽSR"/>
    <s v="Príprava bez MPV"/>
    <s v="áno"/>
    <n v="0"/>
    <x v="1"/>
    <x v="5"/>
    <n v="6790.6"/>
    <s v="-"/>
    <x v="1"/>
    <s v="V prevázdke/ukončené"/>
  </r>
  <r>
    <s v="A18120:Výstavba"/>
    <s v="MD SR"/>
    <n v="0"/>
    <s v="Doprava - železničná infraštruktúra"/>
    <s v="A18120"/>
    <n v="0"/>
    <x v="242"/>
    <s v="114A"/>
    <s v="-"/>
    <s v="-"/>
    <n v="0"/>
    <s v="Malé projekty"/>
    <s v="ŽSR"/>
    <s v="Výstavba"/>
    <s v="-"/>
    <s v="-"/>
    <x v="1"/>
    <x v="2"/>
    <n v="4390.59"/>
    <s v="-"/>
    <x v="1"/>
    <s v="V prevázdke/ukončené"/>
  </r>
  <r>
    <s v="A18120:Príprava bez MPV"/>
    <s v="MD SR"/>
    <n v="0"/>
    <s v="Doprava - železničná infraštruktúra"/>
    <s v="A18120"/>
    <n v="0"/>
    <x v="242"/>
    <s v="114A"/>
    <s v="-"/>
    <s v="-"/>
    <n v="0"/>
    <s v="Malé projekty"/>
    <s v="ŽSR"/>
    <s v="Príprava bez MPV"/>
    <s v="áno"/>
    <n v="0"/>
    <x v="3"/>
    <x v="5"/>
    <n v="9660.83"/>
    <s v="-"/>
    <x v="1"/>
    <s v="V prevázdke/ukončené"/>
  </r>
  <r>
    <s v="A18120:Výstavba"/>
    <s v="MD SR"/>
    <n v="0"/>
    <s v="Doprava - železničná infraštruktúra"/>
    <s v="A18120"/>
    <n v="0"/>
    <x v="242"/>
    <s v="114A"/>
    <s v="-"/>
    <s v="-"/>
    <n v="0"/>
    <s v="Malé projekty"/>
    <s v="ŽSR"/>
    <s v="Výstavba"/>
    <s v="áno"/>
    <n v="0"/>
    <x v="3"/>
    <x v="5"/>
    <n v="539471.73"/>
    <s v="-"/>
    <x v="1"/>
    <s v="V prevázdke/ukončené"/>
  </r>
  <r>
    <s v="A18120:Príprava bez MPV"/>
    <s v="MD SR"/>
    <n v="0"/>
    <s v="Doprava - železničná infraštruktúra"/>
    <s v="A18120"/>
    <n v="0"/>
    <x v="242"/>
    <s v="114A"/>
    <s v="-"/>
    <s v="-"/>
    <n v="0"/>
    <s v="Malé projekty"/>
    <s v="ŽSR"/>
    <s v="Príprava bez MPV"/>
    <s v="áno"/>
    <n v="0"/>
    <x v="3"/>
    <x v="2"/>
    <n v="20627.48"/>
    <s v="-"/>
    <x v="1"/>
    <s v="V prevázdke/ukončené"/>
  </r>
  <r>
    <s v="A18120:Výstavba"/>
    <s v="MD SR"/>
    <n v="0"/>
    <s v="Doprava - železničná infraštruktúra"/>
    <s v="A18120"/>
    <n v="0"/>
    <x v="242"/>
    <s v="114A"/>
    <s v="-"/>
    <s v="-"/>
    <n v="0"/>
    <s v="Malé projekty"/>
    <s v="ŽSR"/>
    <s v="Výstavba"/>
    <s v="áno"/>
    <n v="0"/>
    <x v="3"/>
    <x v="2"/>
    <n v="28393.26"/>
    <s v="-"/>
    <x v="1"/>
    <s v="V prevázdke/ukončené"/>
  </r>
  <r>
    <s v="A18128:Výstavba"/>
    <s v="MD SR"/>
    <n v="0"/>
    <s v="Doprava - železničná infraštruktúra"/>
    <s v="A18128"/>
    <n v="0"/>
    <x v="243"/>
    <s v="-"/>
    <s v="-"/>
    <s v="-"/>
    <n v="0"/>
    <s v="Budovy"/>
    <s v="ŽSR"/>
    <s v="Výstavba"/>
    <s v="áno"/>
    <n v="0"/>
    <x v="1"/>
    <x v="2"/>
    <n v="58235.92"/>
    <s v="-"/>
    <x v="0"/>
    <s v="V prevázdke/ukončené"/>
  </r>
  <r>
    <s v="A18128:Príprava bez MPV"/>
    <s v="MD SR"/>
    <n v="0"/>
    <s v="Doprava - železničná infraštruktúra"/>
    <s v="A18128"/>
    <n v="0"/>
    <x v="243"/>
    <s v="-"/>
    <s v="-"/>
    <s v="-"/>
    <n v="0"/>
    <s v="Budovy"/>
    <s v="ŽSR"/>
    <s v="Príprava bez MPV"/>
    <s v="áno"/>
    <n v="0"/>
    <x v="3"/>
    <x v="2"/>
    <n v="81074.78"/>
    <s v="-"/>
    <x v="0"/>
    <s v="V prevázdke/ukončené"/>
  </r>
  <r>
    <s v="A18128:Výstavba"/>
    <s v="MD SR"/>
    <n v="0"/>
    <s v="Doprava - železničná infraštruktúra"/>
    <s v="A18128"/>
    <n v="0"/>
    <x v="243"/>
    <s v="-"/>
    <s v="-"/>
    <s v="-"/>
    <n v="0"/>
    <s v="Budovy"/>
    <s v="ŽSR"/>
    <s v="Výstavba"/>
    <s v="áno"/>
    <n v="0"/>
    <x v="3"/>
    <x v="2"/>
    <n v="1017123.2"/>
    <s v="-"/>
    <x v="0"/>
    <s v="V prevázdke/ukončené"/>
  </r>
  <r>
    <s v="A18197:Príprava bez MPV"/>
    <s v="MD SR"/>
    <n v="0"/>
    <s v="Doprava - železničná infraštruktúra"/>
    <s v="A18197"/>
    <n v="0"/>
    <x v="244"/>
    <s v="106F"/>
    <s v="-"/>
    <s v="-"/>
    <n v="0"/>
    <s v="Malé projekty"/>
    <s v="ŽSR"/>
    <s v="Príprava bez MPV"/>
    <s v="áno"/>
    <n v="0"/>
    <x v="5"/>
    <x v="0"/>
    <n v="11795"/>
    <s v="-"/>
    <x v="1"/>
    <s v="Vydané stavebné povolenie"/>
  </r>
  <r>
    <s v="A18197:Výstavba"/>
    <s v="MD SR"/>
    <n v="0"/>
    <s v="Doprava - železničná infraštruktúra"/>
    <s v="A18197"/>
    <n v="0"/>
    <x v="244"/>
    <s v="106F"/>
    <s v="-"/>
    <s v="-"/>
    <n v="0"/>
    <s v="Malé projekty"/>
    <s v="ŽSR"/>
    <s v="Výstavba"/>
    <s v="nie"/>
    <n v="0"/>
    <x v="8"/>
    <x v="0"/>
    <n v="106155"/>
    <s v="-"/>
    <x v="1"/>
    <s v="Vydané stavebné povolenie"/>
  </r>
  <r>
    <s v="A18199:Príprava bez MPV"/>
    <s v="MD SR"/>
    <n v="0"/>
    <s v="Doprava - železničná infraštruktúra"/>
    <s v="A18199"/>
    <n v="0"/>
    <x v="245"/>
    <s v="105A"/>
    <s v="-"/>
    <s v="-"/>
    <n v="0"/>
    <s v="Malé projekty"/>
    <s v="ŽSR"/>
    <s v="Príprava bez MPV"/>
    <s v="áno"/>
    <n v="0"/>
    <x v="6"/>
    <x v="0"/>
    <n v="9800"/>
    <s v="-"/>
    <x v="1"/>
    <s v="Vydané stavebné povolenie"/>
  </r>
  <r>
    <s v="A18199:Výstavba"/>
    <s v="MD SR"/>
    <n v="0"/>
    <s v="Doprava - železničná infraštruktúra"/>
    <s v="A18199"/>
    <n v="0"/>
    <x v="245"/>
    <s v="105A"/>
    <s v="-"/>
    <s v="-"/>
    <n v="0"/>
    <s v="Malé projekty"/>
    <s v="ŽSR"/>
    <s v="Výstavba"/>
    <s v="nie"/>
    <n v="0"/>
    <x v="8"/>
    <x v="0"/>
    <n v="88200"/>
    <s v="-"/>
    <x v="1"/>
    <s v="Vydané stavebné povolenie"/>
  </r>
  <r>
    <s v="A18200:MPV"/>
    <s v="MD SR"/>
    <n v="0"/>
    <s v="Doprava - železničná infraštruktúra"/>
    <s v="A18200"/>
    <n v="0"/>
    <x v="246"/>
    <s v="119A"/>
    <s v="-"/>
    <s v="-"/>
    <n v="0"/>
    <s v="Malé projekty"/>
    <s v="ŽSR"/>
    <s v="MPV"/>
    <s v="-"/>
    <s v="-"/>
    <x v="1"/>
    <x v="5"/>
    <n v="138.6"/>
    <s v="-"/>
    <x v="1"/>
    <s v="Výstavba/realizácia"/>
  </r>
  <r>
    <s v="A18200:Príprava bez MPV"/>
    <s v="MD SR"/>
    <n v="0"/>
    <s v="Doprava - železničná infraštruktúra"/>
    <s v="A18200"/>
    <n v="0"/>
    <x v="246"/>
    <s v="119A"/>
    <s v="-"/>
    <s v="-"/>
    <n v="0"/>
    <s v="Malé projekty"/>
    <s v="ŽSR"/>
    <s v="Príprava bez MPV"/>
    <s v="áno"/>
    <n v="0"/>
    <x v="3"/>
    <x v="5"/>
    <n v="2700"/>
    <s v="-"/>
    <x v="1"/>
    <s v="Výstavba/realizácia"/>
  </r>
  <r>
    <s v="A18200:Príprava bez MPV"/>
    <s v="MD SR"/>
    <n v="0"/>
    <s v="Doprava - železničná infraštruktúra"/>
    <s v="A18200"/>
    <n v="0"/>
    <x v="246"/>
    <s v="119A"/>
    <s v="-"/>
    <s v="-"/>
    <n v="0"/>
    <s v="Malé projekty"/>
    <s v="ŽSR"/>
    <s v="Príprava bez MPV"/>
    <s v="áno"/>
    <n v="0"/>
    <x v="3"/>
    <x v="2"/>
    <n v="23480"/>
    <s v="-"/>
    <x v="1"/>
    <s v="Výstavba/realizácia"/>
  </r>
  <r>
    <s v="A18200:Príprava bez MPV"/>
    <s v="MD SR"/>
    <n v="0"/>
    <s v="Doprava - železničná infraštruktúra"/>
    <s v="A18200"/>
    <n v="0"/>
    <x v="246"/>
    <s v="119A"/>
    <s v="-"/>
    <s v="-"/>
    <n v="0"/>
    <s v="Malé projekty"/>
    <s v="ŽSR"/>
    <s v="Príprava bez MPV"/>
    <s v="áno"/>
    <n v="0"/>
    <x v="3"/>
    <x v="2"/>
    <n v="128.19999999999999"/>
    <s v="-"/>
    <x v="1"/>
    <s v="Výstavba/realizácia"/>
  </r>
  <r>
    <s v="A18200:Výstavba"/>
    <s v="MD SR"/>
    <n v="0"/>
    <s v="Doprava - železničná infraštruktúra"/>
    <s v="A18200"/>
    <n v="0"/>
    <x v="246"/>
    <s v="119A"/>
    <s v="-"/>
    <s v="-"/>
    <n v="0"/>
    <s v="Malé projekty"/>
    <s v="ŽSR"/>
    <s v="Výstavba"/>
    <s v="áno"/>
    <n v="0"/>
    <x v="3"/>
    <x v="5"/>
    <n v="381339.97"/>
    <s v="-"/>
    <x v="1"/>
    <s v="Výstavba/realizácia"/>
  </r>
  <r>
    <m/>
    <m/>
    <m/>
    <m/>
    <s v="A18200"/>
    <m/>
    <x v="246"/>
    <m/>
    <m/>
    <m/>
    <m/>
    <m/>
    <s v="ŽSR"/>
    <s v="MPV"/>
    <s v="áno"/>
    <m/>
    <x v="2"/>
    <x v="5"/>
    <n v="112"/>
    <m/>
    <x v="1"/>
    <s v="Výstavba/realizácia"/>
  </r>
  <r>
    <s v="A18201:Príprava bez MPV"/>
    <s v="MD SR"/>
    <n v="0"/>
    <s v="Doprava - železničná infraštruktúra"/>
    <s v="A18201"/>
    <n v="0"/>
    <x v="247"/>
    <s v="119A"/>
    <s v="-"/>
    <s v="-"/>
    <n v="0"/>
    <s v="Malé projekty"/>
    <s v="ŽSR"/>
    <s v="Príprava bez MPV"/>
    <s v="áno"/>
    <n v="0"/>
    <x v="3"/>
    <x v="5"/>
    <n v="5375"/>
    <s v="-"/>
    <x v="1"/>
    <s v="V prevázdke/ukončené"/>
  </r>
  <r>
    <s v="A18201:Výstavba"/>
    <s v="MD SR"/>
    <n v="0"/>
    <s v="Doprava - železničná infraštruktúra"/>
    <s v="A18201"/>
    <n v="0"/>
    <x v="247"/>
    <s v="119A"/>
    <s v="-"/>
    <s v="-"/>
    <n v="0"/>
    <s v="Malé projekty"/>
    <s v="ŽSR"/>
    <s v="Výstavba"/>
    <s v="áno"/>
    <n v="0"/>
    <x v="3"/>
    <x v="5"/>
    <n v="366906.55"/>
    <s v="-"/>
    <x v="1"/>
    <s v="V prevázdke/ukončené"/>
  </r>
  <r>
    <s v="A18201:Príprava bez MPV"/>
    <s v="MD SR"/>
    <n v="0"/>
    <s v="Doprava - železničná infraštruktúra"/>
    <s v="A18201"/>
    <n v="0"/>
    <x v="247"/>
    <s v="119A"/>
    <s v="-"/>
    <s v="-"/>
    <n v="0"/>
    <s v="Malé projekty"/>
    <s v="ŽSR"/>
    <s v="Príprava bez MPV"/>
    <s v="áno"/>
    <n v="0"/>
    <x v="3"/>
    <x v="2"/>
    <n v="29620"/>
    <s v="-"/>
    <x v="1"/>
    <s v="V prevázdke/ukončené"/>
  </r>
  <r>
    <s v="A18201:Výstavba"/>
    <s v="MD SR"/>
    <n v="0"/>
    <s v="Doprava - železničná infraštruktúra"/>
    <s v="A18201"/>
    <n v="0"/>
    <x v="247"/>
    <s v="119A"/>
    <s v="-"/>
    <s v="-"/>
    <n v="0"/>
    <s v="Malé projekty"/>
    <s v="ŽSR"/>
    <s v="Výstavba"/>
    <s v="áno"/>
    <n v="0"/>
    <x v="3"/>
    <x v="2"/>
    <n v="9404.0499999999993"/>
    <s v="-"/>
    <x v="1"/>
    <s v="V prevázdke/ukončené"/>
  </r>
  <r>
    <s v="A18202:Výstavba"/>
    <s v="MD SR"/>
    <n v="0"/>
    <s v="Doprava - železničná infraštruktúra"/>
    <s v="A18202"/>
    <n v="0"/>
    <x v="248"/>
    <s v="119A"/>
    <s v="-"/>
    <s v="-"/>
    <n v="0"/>
    <s v="Malé projekty"/>
    <s v="ŽSR"/>
    <s v="Výstavba"/>
    <s v="áno"/>
    <n v="0"/>
    <x v="1"/>
    <x v="2"/>
    <n v="4936.47"/>
    <s v="-"/>
    <x v="0"/>
    <s v="Pozastavená príprava"/>
  </r>
  <r>
    <s v="A18203:Príprava bez MPV"/>
    <s v="MD SR"/>
    <n v="0"/>
    <s v="Doprava - železničná infraštruktúra"/>
    <s v="A18203"/>
    <n v="0"/>
    <x v="249"/>
    <s v="119A"/>
    <s v="-"/>
    <s v="-"/>
    <n v="0"/>
    <s v="Malé projekty"/>
    <s v="ŽSR"/>
    <s v="Príprava bez MPV"/>
    <s v="áno"/>
    <n v="0"/>
    <x v="3"/>
    <x v="5"/>
    <n v="35462.5"/>
    <s v="-"/>
    <x v="1"/>
    <s v="Vydané stavebné povolenie"/>
  </r>
  <r>
    <s v="A18203:Výstavba"/>
    <s v="MD SR"/>
    <n v="0"/>
    <s v="Doprava - železničná infraštruktúra"/>
    <s v="A18203"/>
    <n v="0"/>
    <x v="249"/>
    <s v="119A"/>
    <s v="-"/>
    <s v="-"/>
    <n v="0"/>
    <s v="Malé projekty"/>
    <s v="ŽSR"/>
    <s v="Výstavba"/>
    <s v="áno"/>
    <n v="0"/>
    <x v="3"/>
    <x v="5"/>
    <n v="392567.02"/>
    <s v="-"/>
    <x v="1"/>
    <s v="Vydané stavebné povolenie"/>
  </r>
  <r>
    <s v="A18203:MPV"/>
    <s v="MD SR"/>
    <n v="0"/>
    <s v="Doprava - železničná infraštruktúra"/>
    <s v="A18203"/>
    <n v="0"/>
    <x v="249"/>
    <s v="119A"/>
    <s v="-"/>
    <s v="-"/>
    <n v="0"/>
    <s v="Malé projekty"/>
    <s v="ŽSR"/>
    <s v="MPV"/>
    <s v="áno"/>
    <n v="0"/>
    <x v="3"/>
    <x v="5"/>
    <n v="1128.76"/>
    <s v="-"/>
    <x v="1"/>
    <s v="Vydané stavebné povolenie"/>
  </r>
  <r>
    <s v="A19000:Príprava bez 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Príprava bez MPV"/>
    <s v="áno"/>
    <n v="329.37400000000002"/>
    <x v="1"/>
    <x v="9"/>
    <n v="93721"/>
    <s v="-"/>
    <x v="1"/>
    <s v="Výstavba/realizácia"/>
  </r>
  <r>
    <s v="A19000: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MPV"/>
    <s v="áno"/>
    <n v="329.37400000000002"/>
    <x v="1"/>
    <x v="7"/>
    <n v="877.5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1"/>
    <x v="9"/>
    <n v="6192777.4699999997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1"/>
    <x v="8"/>
    <n v="798419.99"/>
    <s v="-"/>
    <x v="1"/>
    <s v="Výstavba/realizácia"/>
  </r>
  <r>
    <s v="A19000:Príprava bez 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Príprava bez MPV"/>
    <s v="áno"/>
    <n v="329.37400000000002"/>
    <x v="1"/>
    <x v="8"/>
    <n v="13389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1"/>
    <x v="2"/>
    <n v="276548.42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1"/>
    <x v="7"/>
    <n v="985.5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1"/>
    <x v="2"/>
    <n v="161.66999999999999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2"/>
    <x v="11"/>
    <n v="7247878.3700000001"/>
    <s v="CEF EÚ zo zálohy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2"/>
    <x v="8"/>
    <n v="3088580.92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2"/>
    <x v="7"/>
    <n v="2944868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2"/>
    <x v="12"/>
    <n v="10254081.850000001"/>
    <s v="potreba dočas. Krytia EU zdroja"/>
    <x v="1"/>
    <s v="Výstavba/realizácia"/>
  </r>
  <r>
    <s v="A19000:Príprava bez 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Príprava bez MPV"/>
    <s v="áno"/>
    <n v="329.37400000000002"/>
    <x v="2"/>
    <x v="7"/>
    <n v="24800"/>
    <s v="-"/>
    <x v="1"/>
    <s v="Výstavba/realizácia"/>
  </r>
  <r>
    <s v="A19000: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2"/>
    <x v="10"/>
    <n v="9590233.3499999996"/>
    <s v="-"/>
    <x v="1"/>
    <s v="Výstavba/realizácia"/>
  </r>
  <r>
    <s v="A19000:Výstavba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Výstavba"/>
    <s v="áno"/>
    <n v="329.37400000000002"/>
    <x v="4"/>
    <x v="7"/>
    <n v="9797433.3599999994"/>
    <s v="-"/>
    <x v="1"/>
    <s v="Výstavba/realizácia"/>
  </r>
  <r>
    <s v="A19000: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MPV"/>
    <s v="áno"/>
    <n v="329.37400000000002"/>
    <x v="3"/>
    <x v="5"/>
    <n v="1592.02"/>
    <s v="-"/>
    <x v="1"/>
    <s v="Výstavba/realizácia"/>
  </r>
  <r>
    <s v="A19000:Príprava bez 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Príprava bez MPV"/>
    <s v="áno"/>
    <n v="329.37400000000002"/>
    <x v="3"/>
    <x v="5"/>
    <n v="880"/>
    <s v="-"/>
    <x v="1"/>
    <s v="Výstavba/realizácia"/>
  </r>
  <r>
    <s v="A19000:Príprava bez 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Príprava bez MPV"/>
    <s v="áno"/>
    <n v="329.37400000000002"/>
    <x v="3"/>
    <x v="9"/>
    <n v="1323654"/>
    <s v="-"/>
    <x v="1"/>
    <s v="Výstavba/realizácia"/>
  </r>
  <r>
    <s v="A19000:Príprava bez 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Príprava bez MPV"/>
    <s v="áno"/>
    <n v="329.37400000000002"/>
    <x v="3"/>
    <x v="8"/>
    <n v="236736"/>
    <s v="-"/>
    <x v="1"/>
    <s v="Výstavba/realizácia"/>
  </r>
  <r>
    <s v="A19000: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MPV"/>
    <s v="áno"/>
    <n v="329.37400000000002"/>
    <x v="3"/>
    <x v="6"/>
    <n v="86.86"/>
    <s v="-"/>
    <x v="1"/>
    <s v="Výstavba/realizácia"/>
  </r>
  <r>
    <s v="A19000:Príprava bez MPV"/>
    <s v="MD SR"/>
    <n v="0"/>
    <s v="Doprava - železničná infraštruktúra"/>
    <s v="A19000"/>
    <s v="časť projektov DOZZ pre trate 180 a 190"/>
    <x v="250"/>
    <s v="-"/>
    <s v="-"/>
    <s v="-"/>
    <n v="0"/>
    <s v="Veľké projekty"/>
    <s v="ŽSR"/>
    <s v="Príprava bez MPV"/>
    <s v="áno"/>
    <n v="329.37400000000002"/>
    <x v="3"/>
    <x v="6"/>
    <n v="8807.4599999999991"/>
    <s v="-"/>
    <x v="1"/>
    <s v="Výstavba/realizácia"/>
  </r>
  <r>
    <s v="A19013:Príprava bez MPV"/>
    <s v="MD SR"/>
    <n v="0"/>
    <s v="Doprava - železničná infraštruktúra"/>
    <s v="A19013"/>
    <n v="0"/>
    <x v="251"/>
    <s v="111A"/>
    <s v="-"/>
    <s v="-"/>
    <n v="0"/>
    <s v="Malé projekty"/>
    <s v="ŽSR"/>
    <s v="Príprava bez MPV"/>
    <s v="nie"/>
    <n v="0"/>
    <x v="0"/>
    <x v="0"/>
    <n v="20000"/>
    <s v="-"/>
    <x v="1"/>
    <s v="Nezačatá investičná akcia"/>
  </r>
  <r>
    <s v="A19013:Výstavba"/>
    <s v="MD SR"/>
    <n v="0"/>
    <s v="Doprava - železničná infraštruktúra"/>
    <s v="A19013"/>
    <n v="0"/>
    <x v="251"/>
    <s v="111A"/>
    <s v="-"/>
    <s v="-"/>
    <n v="0"/>
    <s v="Malé projekty"/>
    <s v="ŽSR"/>
    <s v="Výstavba"/>
    <s v="nie"/>
    <n v="0"/>
    <x v="8"/>
    <x v="0"/>
    <n v="180000"/>
    <s v="-"/>
    <x v="1"/>
    <s v="Nezačatá investičná akcia"/>
  </r>
  <r>
    <s v="A19014:Príprava bez MPV"/>
    <s v="MD SR"/>
    <n v="0"/>
    <s v="Doprava - železničná infraštruktúra"/>
    <s v="A19014"/>
    <n v="0"/>
    <x v="252"/>
    <s v="111A"/>
    <s v="-"/>
    <s v="-"/>
    <n v="0"/>
    <s v="Malé projekty"/>
    <s v="ŽSR"/>
    <s v="Príprava bez MPV"/>
    <s v="nie"/>
    <n v="0"/>
    <x v="0"/>
    <x v="0"/>
    <n v="13000"/>
    <s v="-"/>
    <x v="1"/>
    <s v="Nezačatá investičná akcia"/>
  </r>
  <r>
    <s v="A19014:Výstavba"/>
    <s v="MD SR"/>
    <n v="0"/>
    <s v="Doprava - železničná infraštruktúra"/>
    <s v="A19014"/>
    <n v="0"/>
    <x v="252"/>
    <s v="111A"/>
    <s v="-"/>
    <s v="-"/>
    <n v="0"/>
    <s v="Malé projekty"/>
    <s v="ŽSR"/>
    <s v="Výstavba"/>
    <s v="nie"/>
    <n v="0"/>
    <x v="8"/>
    <x v="0"/>
    <n v="117000"/>
    <s v="-"/>
    <x v="1"/>
    <s v="Nezačatá investičná akcia"/>
  </r>
  <r>
    <s v="A19016:Príprava bez MPV"/>
    <s v="MD SR"/>
    <n v="0"/>
    <s v="Doprava - železničná infraštruktúra"/>
    <s v="A19016"/>
    <n v="0"/>
    <x v="253"/>
    <s v="107A"/>
    <s v="-"/>
    <s v="-"/>
    <n v="0"/>
    <s v="Malé projekty"/>
    <s v="ŽSR"/>
    <s v="Príprava bez MPV"/>
    <s v="nie"/>
    <n v="0"/>
    <x v="0"/>
    <x v="0"/>
    <n v="25000"/>
    <s v="-"/>
    <x v="1"/>
    <s v="Nezačatá investičná akcia"/>
  </r>
  <r>
    <s v="A19016:Výstavba"/>
    <s v="MD SR"/>
    <n v="0"/>
    <s v="Doprava - železničná infraštruktúra"/>
    <s v="A19016"/>
    <n v="0"/>
    <x v="253"/>
    <s v="107A"/>
    <s v="-"/>
    <s v="-"/>
    <n v="0"/>
    <s v="Malé projekty"/>
    <s v="ŽSR"/>
    <s v="Výstavba"/>
    <s v="nie"/>
    <n v="0"/>
    <x v="8"/>
    <x v="0"/>
    <n v="225000"/>
    <s v="-"/>
    <x v="1"/>
    <s v="Nezačatá investičná akcia"/>
  </r>
  <r>
    <s v="A19017:Príprava bez MPV"/>
    <s v="MD SR"/>
    <n v="0"/>
    <s v="Doprava - železničná infraštruktúra"/>
    <s v="A19017"/>
    <n v="0"/>
    <x v="254"/>
    <s v="111C"/>
    <s v="-"/>
    <s v="-"/>
    <n v="0"/>
    <s v="Malé projekty"/>
    <s v="ŽSR"/>
    <s v="Príprava bez MPV"/>
    <s v="nie"/>
    <n v="0"/>
    <x v="0"/>
    <x v="0"/>
    <n v="25500"/>
    <s v="-"/>
    <x v="1"/>
    <s v="Nezačatá investičná akcia"/>
  </r>
  <r>
    <s v="A19017:Výstavba"/>
    <s v="MD SR"/>
    <n v="0"/>
    <s v="Doprava - železničná infraštruktúra"/>
    <s v="A19017"/>
    <n v="0"/>
    <x v="254"/>
    <s v="111C"/>
    <s v="-"/>
    <s v="-"/>
    <n v="0"/>
    <s v="Malé projekty"/>
    <s v="ŽSR"/>
    <s v="Výstavba"/>
    <s v="nie"/>
    <n v="0"/>
    <x v="8"/>
    <x v="0"/>
    <n v="229500"/>
    <s v="-"/>
    <x v="1"/>
    <s v="Nezačatá investičná akcia"/>
  </r>
  <r>
    <s v="A19018:Príprava bez MPV"/>
    <s v="MD SR"/>
    <n v="0"/>
    <s v="Doprava - železničná infraštruktúra"/>
    <s v="A19018"/>
    <n v="0"/>
    <x v="255"/>
    <s v="104D"/>
    <s v="-"/>
    <s v="-"/>
    <n v="0"/>
    <s v="Malé projekty"/>
    <s v="ŽSR"/>
    <s v="Príprava bez MPV"/>
    <s v="nie"/>
    <n v="0"/>
    <x v="0"/>
    <x v="0"/>
    <n v="13000"/>
    <s v="-"/>
    <x v="1"/>
    <s v="Nezačatá investičná akcia"/>
  </r>
  <r>
    <s v="A19018:Výstavba"/>
    <s v="MD SR"/>
    <n v="0"/>
    <s v="Doprava - železničná infraštruktúra"/>
    <s v="A19018"/>
    <n v="0"/>
    <x v="255"/>
    <s v="104D"/>
    <s v="-"/>
    <s v="-"/>
    <n v="0"/>
    <s v="Malé projekty"/>
    <s v="ŽSR"/>
    <s v="Výstavba"/>
    <s v="nie"/>
    <n v="0"/>
    <x v="8"/>
    <x v="0"/>
    <n v="117000"/>
    <s v="-"/>
    <x v="1"/>
    <s v="Nezačatá investičná akcia"/>
  </r>
  <r>
    <s v="A19022:Výstavba"/>
    <s v="MD SR"/>
    <n v="0"/>
    <s v="Doprava - železničná infraštruktúra"/>
    <s v="A19022"/>
    <n v="0"/>
    <x v="256"/>
    <s v="123A"/>
    <s v="-"/>
    <s v="-"/>
    <n v="0"/>
    <s v="Malé projekty"/>
    <s v="ŽSR"/>
    <s v="Príprava bez MPV"/>
    <s v="áno"/>
    <n v="0"/>
    <x v="2"/>
    <x v="5"/>
    <n v="2681.66"/>
    <s v="-"/>
    <x v="0"/>
    <s v="Vydané stavebné povolenie"/>
  </r>
  <r>
    <s v="A19024:Výstavba"/>
    <s v="MD SR"/>
    <n v="0"/>
    <s v="Doprava - železničná infraštruktúra"/>
    <s v="A19024"/>
    <n v="0"/>
    <x v="257"/>
    <s v="-"/>
    <s v="-"/>
    <s v="-"/>
    <n v="0"/>
    <s v="Malé projekty"/>
    <s v="ŽSR"/>
    <s v="Výstavba"/>
    <s v="áno"/>
    <n v="0"/>
    <x v="1"/>
    <x v="2"/>
    <n v="180000"/>
    <s v="-"/>
    <x v="0"/>
    <s v="V prevázdke/ukončené"/>
  </r>
  <r>
    <s v="A19025:Príprava bez MPV"/>
    <s v="MD SR"/>
    <n v="0"/>
    <s v="Doprava - železničná infraštruktúra"/>
    <s v="A19025"/>
    <n v="0"/>
    <x v="258"/>
    <s v="-"/>
    <s v="-"/>
    <s v="-"/>
    <n v="0"/>
    <s v="Malé projekty"/>
    <s v="ŽSR"/>
    <s v="Príprava bez MPV"/>
    <s v="nie"/>
    <n v="0"/>
    <x v="0"/>
    <x v="0"/>
    <n v="35000"/>
    <s v="-"/>
    <x v="1"/>
    <s v="Nezačatá investičná akcia"/>
  </r>
  <r>
    <s v="A19025:Výstavba"/>
    <s v="MD SR"/>
    <n v="0"/>
    <s v="Doprava - železničná infraštruktúra"/>
    <s v="A19025"/>
    <n v="0"/>
    <x v="258"/>
    <s v="-"/>
    <s v="-"/>
    <s v="-"/>
    <n v="0"/>
    <s v="Malé projekty"/>
    <s v="ŽSR"/>
    <s v="Výstavba"/>
    <s v="nie"/>
    <n v="0"/>
    <x v="8"/>
    <x v="0"/>
    <n v="315000"/>
    <s v="-"/>
    <x v="1"/>
    <s v="Nezačatá investičná akcia"/>
  </r>
  <r>
    <s v="A19026:Príprava bez MPV"/>
    <s v="MD SR"/>
    <n v="0"/>
    <s v="Doprava - železničná infraštruktúra"/>
    <s v="A19026"/>
    <n v="0"/>
    <x v="259"/>
    <s v="123A"/>
    <s v="-"/>
    <s v="-"/>
    <n v="0"/>
    <s v="Malé projekty"/>
    <s v="ŽSR"/>
    <s v="Príprava bez MPV"/>
    <s v="áno"/>
    <n v="0"/>
    <x v="1"/>
    <x v="2"/>
    <n v="224200"/>
    <s v="-"/>
    <x v="1"/>
    <s v="Dokumentácia na stavebné povolenie a realizáciu stavby"/>
  </r>
  <r>
    <s v="A19026:Výstavba"/>
    <s v="MD SR"/>
    <n v="0"/>
    <s v="Doprava - železničná infraštruktúra"/>
    <s v="A19026"/>
    <n v="0"/>
    <x v="259"/>
    <s v="123A"/>
    <s v="-"/>
    <s v="-"/>
    <n v="0"/>
    <s v="Malé projekty"/>
    <s v="ŽSR"/>
    <s v="Výstavba"/>
    <s v="nie"/>
    <n v="0"/>
    <x v="6"/>
    <x v="5"/>
    <n v="10918689.029999999"/>
    <s v="-"/>
    <x v="1"/>
    <s v="Dokumentácia na stavebné povolenie a realizáciu stavby"/>
  </r>
  <r>
    <s v="A19026:Výstavba"/>
    <s v="MD SR"/>
    <n v="0"/>
    <s v="Doprava - železničná infraštruktúra"/>
    <s v="A19026"/>
    <n v="0"/>
    <x v="259"/>
    <s v="123A"/>
    <s v="-"/>
    <s v="-"/>
    <n v="0"/>
    <s v="Malé projekty"/>
    <s v="ŽSR"/>
    <s v="Výstavba"/>
    <s v="nie"/>
    <n v="0"/>
    <x v="6"/>
    <x v="5"/>
    <n v="5000000"/>
    <s v="-"/>
    <x v="1"/>
    <s v="Dokumentácia na stavebné povolenie a realizáciu stavby"/>
  </r>
  <r>
    <s v="A19026:Príprava bez MPV"/>
    <s v="MD SR"/>
    <n v="0"/>
    <s v="Doprava - železničná infraštruktúra"/>
    <s v="A19026"/>
    <n v="0"/>
    <x v="259"/>
    <s v="123A"/>
    <s v="-"/>
    <s v="-"/>
    <n v="0"/>
    <s v="Malé projekty"/>
    <s v="ŽSR"/>
    <s v="Príprava bez MPV"/>
    <s v="áno"/>
    <n v="0"/>
    <x v="3"/>
    <x v="2"/>
    <n v="10000"/>
    <s v="-"/>
    <x v="1"/>
    <s v="Dokumentácia na stavebné povolenie a realizáciu stavby"/>
  </r>
  <r>
    <s v="A19027:Príprava bez MPV"/>
    <s v="MD SR"/>
    <n v="0"/>
    <s v="Doprava - železničná infraštruktúra"/>
    <s v="A19027"/>
    <n v="0"/>
    <x v="260"/>
    <s v="-"/>
    <s v="-"/>
    <s v="-"/>
    <n v="0"/>
    <s v="Malé projekty"/>
    <s v="ŽSR"/>
    <s v="Príprava bez MPV"/>
    <s v="nie"/>
    <n v="0"/>
    <x v="0"/>
    <x v="0"/>
    <n v="200000"/>
    <s v="-"/>
    <x v="1"/>
    <s v="Nezačatá investičná akcia"/>
  </r>
  <r>
    <s v="A19027:Výstavba"/>
    <s v="MD SR"/>
    <n v="0"/>
    <s v="Doprava - železničná infraštruktúra"/>
    <s v="A19027"/>
    <n v="0"/>
    <x v="260"/>
    <s v="-"/>
    <s v="-"/>
    <s v="-"/>
    <n v="0"/>
    <s v="Malé projekty"/>
    <s v="ŽSR"/>
    <s v="Výstavba"/>
    <s v="nie"/>
    <n v="0"/>
    <x v="8"/>
    <x v="0"/>
    <n v="1800000"/>
    <s v="-"/>
    <x v="1"/>
    <s v="Nezačatá investičná akcia"/>
  </r>
  <r>
    <s v="A19029:Výstavba"/>
    <s v="MD SR"/>
    <n v="0"/>
    <s v="Doprava - železničná infraštruktúra"/>
    <s v="A19029"/>
    <n v="0"/>
    <x v="261"/>
    <s v="113A"/>
    <s v="-"/>
    <s v="-"/>
    <n v="0"/>
    <s v="Malé projekty"/>
    <s v="ŽSR"/>
    <s v="Výstavba"/>
    <s v="áno"/>
    <n v="0"/>
    <x v="3"/>
    <x v="5"/>
    <n v="2691000"/>
    <s v="-"/>
    <x v="1"/>
    <s v="V prevázdke/ukončené"/>
  </r>
  <r>
    <s v="A19029:Výstavba"/>
    <s v="MD SR"/>
    <n v="0"/>
    <s v="Doprava - železničná infraštruktúra"/>
    <s v="A19029"/>
    <n v="0"/>
    <x v="261"/>
    <s v="113A"/>
    <s v="-"/>
    <s v="-"/>
    <n v="0"/>
    <s v="Malé projekty"/>
    <s v="ŽSR"/>
    <s v="Výstavba"/>
    <s v="áno"/>
    <n v="0"/>
    <x v="3"/>
    <x v="2"/>
    <n v="113000"/>
    <s v="-"/>
    <x v="1"/>
    <s v="V prevázdke/ukončené"/>
  </r>
  <r>
    <s v="A19030:Výstavba"/>
    <s v="MD SR"/>
    <n v="0"/>
    <s v="Doprava - železničná infraštruktúra"/>
    <s v="A19030"/>
    <n v="0"/>
    <x v="262"/>
    <s v="113A"/>
    <s v="-"/>
    <s v="-"/>
    <n v="0"/>
    <s v="Malé projekty"/>
    <s v="ŽSR"/>
    <s v="Výstavba"/>
    <s v="áno"/>
    <n v="0"/>
    <x v="3"/>
    <x v="5"/>
    <n v="1907359.5"/>
    <s v="-"/>
    <x v="1"/>
    <s v="V prevázdke/ukončené"/>
  </r>
  <r>
    <s v="A19030:Príprava bez MPV"/>
    <s v="MD SR"/>
    <n v="0"/>
    <s v="Doprava - železničná infraštruktúra"/>
    <s v="A19030"/>
    <n v="0"/>
    <x v="262"/>
    <s v="113A"/>
    <s v="-"/>
    <s v="-"/>
    <n v="0"/>
    <s v="Malé projekty"/>
    <s v="ŽSR"/>
    <s v="Príprava bez MPV"/>
    <s v="áno"/>
    <n v="0"/>
    <x v="3"/>
    <x v="2"/>
    <n v="126500"/>
    <s v="-"/>
    <x v="1"/>
    <s v="V prevázdke/ukončené"/>
  </r>
  <r>
    <s v="A19036:Výstavba"/>
    <s v="MD SR"/>
    <n v="0"/>
    <s v="Doprava - železničná infraštruktúra"/>
    <s v="A19036"/>
    <n v="0"/>
    <x v="263"/>
    <s v="-"/>
    <s v="-"/>
    <s v="-"/>
    <s v="n/a"/>
    <s v="Malé projekty"/>
    <s v="ŽSR"/>
    <s v="Výstavba"/>
    <s v="áno"/>
    <n v="0"/>
    <x v="0"/>
    <x v="0"/>
    <n v="2500000"/>
    <s v="-"/>
    <x v="0"/>
    <s v="Nezačatá investičná akcia"/>
  </r>
  <r>
    <s v="A19037:Výstavba"/>
    <s v="MD SR"/>
    <n v="0"/>
    <s v="Doprava - železničná infraštruktúra"/>
    <s v="A19037"/>
    <n v="0"/>
    <x v="264"/>
    <s v="-"/>
    <s v="-"/>
    <s v="-"/>
    <s v="n/a"/>
    <s v="Malé projekty"/>
    <s v="ŽSR"/>
    <s v="Výstavba"/>
    <s v="áno"/>
    <n v="0"/>
    <x v="0"/>
    <x v="0"/>
    <n v="1500000"/>
    <s v="-"/>
    <x v="0"/>
    <s v="Nezačatá investičná akcia"/>
  </r>
  <r>
    <s v="A19037:Výstavba"/>
    <s v="MD SR"/>
    <n v="0"/>
    <s v="Doprava - železničná infraštruktúra"/>
    <s v="A19037"/>
    <n v="0"/>
    <x v="264"/>
    <s v="-"/>
    <s v="-"/>
    <s v="-"/>
    <s v="n/a"/>
    <s v="Malé projekty"/>
    <s v="ŽSR"/>
    <s v="Výstavba"/>
    <s v="áno"/>
    <n v="0"/>
    <x v="0"/>
    <x v="0"/>
    <n v="1500000"/>
    <s v="-"/>
    <x v="0"/>
    <s v="Nezačatá investičná akcia"/>
  </r>
  <r>
    <s v="A19040:Výstavba"/>
    <s v="MD SR"/>
    <n v="0"/>
    <s v="Doprava - železničná infraštruktúra"/>
    <s v="A19040"/>
    <n v="0"/>
    <x v="265"/>
    <s v="-"/>
    <s v="-"/>
    <s v="-"/>
    <s v="n/a"/>
    <s v="Malé projekty"/>
    <s v="ŽSR"/>
    <s v="Výstavba"/>
    <s v="áno"/>
    <n v="0"/>
    <x v="7"/>
    <x v="0"/>
    <n v="2000000"/>
    <s v="-"/>
    <x v="0"/>
    <s v="Nezačatá investičná akcia"/>
  </r>
  <r>
    <s v="A19041:Príprava bez MPV"/>
    <s v="MD SR"/>
    <n v="0"/>
    <s v="Doprava - železničná infraštruktúra"/>
    <s v="A19041"/>
    <n v="0"/>
    <x v="266"/>
    <s v="-"/>
    <s v="-"/>
    <s v="-"/>
    <n v="0"/>
    <s v="Malé projekty"/>
    <s v="ŽSR"/>
    <s v="Príprava bez MPV"/>
    <s v="nie"/>
    <n v="0"/>
    <x v="0"/>
    <x v="0"/>
    <n v="650000"/>
    <s v="-"/>
    <x v="1"/>
    <s v="Nezačatá investičná akcia"/>
  </r>
  <r>
    <s v="A19041:Výstavba"/>
    <s v="MD SR"/>
    <n v="0"/>
    <s v="Doprava - železničná infraštruktúra"/>
    <s v="A19041"/>
    <n v="0"/>
    <x v="266"/>
    <s v="-"/>
    <s v="-"/>
    <s v="-"/>
    <n v="0"/>
    <s v="Malé projekty"/>
    <s v="ŽSR"/>
    <s v="Výstavba"/>
    <s v="nie"/>
    <n v="0"/>
    <x v="8"/>
    <x v="0"/>
    <n v="5850000"/>
    <s v="-"/>
    <x v="1"/>
    <s v="Nezačatá investičná akcia"/>
  </r>
  <r>
    <s v="A19042:Výstavba"/>
    <s v="MD SR"/>
    <n v="0"/>
    <s v="Doprava - železničná infraštruktúra"/>
    <s v="A19042"/>
    <n v="0"/>
    <x v="267"/>
    <s v="-"/>
    <s v="-"/>
    <s v="-"/>
    <n v="0"/>
    <s v="Malé projekty"/>
    <s v="ŽSR"/>
    <s v="Výstavba"/>
    <s v="áno"/>
    <n v="0"/>
    <x v="1"/>
    <x v="2"/>
    <n v="10192.92"/>
    <s v="-"/>
    <x v="0"/>
    <s v="Dokumentácia na stavebné povolenie a realizáciu stavby"/>
  </r>
  <r>
    <s v="A19042:Výstavba"/>
    <s v="MD SR"/>
    <n v="0"/>
    <s v="Doprava - železničná infraštruktúra"/>
    <s v="A19042"/>
    <n v="0"/>
    <x v="267"/>
    <s v="-"/>
    <s v="-"/>
    <s v="-"/>
    <n v="0"/>
    <s v="Malé projekty"/>
    <s v="ŽSR"/>
    <s v="Výstavba"/>
    <s v="nie"/>
    <s v="-"/>
    <x v="2"/>
    <x v="0"/>
    <n v="138619.54"/>
    <s v="-"/>
    <x v="0"/>
    <s v="Dokumentácia na stavebné povolenie a realizáciu stavby"/>
  </r>
  <r>
    <s v="A19045:Výstavba"/>
    <s v="MD SR"/>
    <n v="0"/>
    <s v="Doprava - železničná infraštruktúra"/>
    <s v="A19045"/>
    <n v="0"/>
    <x v="268"/>
    <s v="-"/>
    <s v="-"/>
    <s v="-"/>
    <s v="n/a"/>
    <s v="Budovy"/>
    <s v="ŽSR"/>
    <s v="Výstavba"/>
    <s v="áno"/>
    <n v="0"/>
    <x v="0"/>
    <x v="0"/>
    <n v="250000"/>
    <s v="-"/>
    <x v="0"/>
    <s v="Nezačatá investičná akcia"/>
  </r>
  <r>
    <s v="A19046:Výstavba"/>
    <s v="MD SR"/>
    <n v="0"/>
    <s v="Doprava - železničná infraštruktúra"/>
    <s v="A19046"/>
    <n v="0"/>
    <x v="269"/>
    <s v="-"/>
    <s v="-"/>
    <s v="-"/>
    <s v="n/a"/>
    <s v="Budovy"/>
    <s v="ŽSR"/>
    <s v="Výstavba"/>
    <s v="nie"/>
    <n v="0"/>
    <x v="0"/>
    <x v="0"/>
    <n v="125000"/>
    <s v="-"/>
    <x v="0"/>
    <s v="Nezačatá investičná akcia"/>
  </r>
  <r>
    <s v="A19047:Výstavba"/>
    <s v="MD SR"/>
    <n v="0"/>
    <s v="Doprava - železničná infraštruktúra"/>
    <s v="A19047"/>
    <n v="0"/>
    <x v="270"/>
    <s v="-"/>
    <s v="-"/>
    <s v="-"/>
    <s v="n/a"/>
    <s v="Budovy"/>
    <s v="ŽSR"/>
    <s v="Výstavba"/>
    <s v="nie"/>
    <n v="0"/>
    <x v="0"/>
    <x v="0"/>
    <n v="125000"/>
    <s v="-"/>
    <x v="0"/>
    <s v="Nezačatá investičná akcia"/>
  </r>
  <r>
    <s v="A19048:Výstavba"/>
    <s v="MD SR"/>
    <n v="0"/>
    <s v="Doprava - železničná infraštruktúra"/>
    <s v="A19048"/>
    <n v="0"/>
    <x v="271"/>
    <s v="-"/>
    <s v="-"/>
    <s v="-"/>
    <n v="0"/>
    <s v="Budovy"/>
    <s v="ŽSR"/>
    <s v="Výstavba"/>
    <s v="áno"/>
    <n v="0"/>
    <x v="1"/>
    <x v="2"/>
    <n v="19000"/>
    <s v="-"/>
    <x v="0"/>
    <s v="Dokumentácia na stavebné povolenie a realizáciu stavby"/>
  </r>
  <r>
    <s v="A19048:Príprava bez MPV"/>
    <s v="MD SR"/>
    <n v="0"/>
    <s v="Doprava - železničná infraštruktúra"/>
    <s v="A19048"/>
    <n v="0"/>
    <x v="271"/>
    <s v="-"/>
    <s v="-"/>
    <s v="-"/>
    <n v="0"/>
    <s v="Budovy"/>
    <s v="ŽSR"/>
    <s v="Príprava bez MPV"/>
    <s v="áno"/>
    <n v="0"/>
    <x v="2"/>
    <x v="0"/>
    <n v="7017.03"/>
    <s v="-"/>
    <x v="0"/>
    <s v="Dokumentácia na stavebné povolenie a realizáciu stavby"/>
  </r>
  <r>
    <s v="A19049:Výstavba"/>
    <s v="MD SR"/>
    <n v="0"/>
    <s v="Doprava - železničná infraštruktúra"/>
    <s v="A19049"/>
    <n v="0"/>
    <x v="272"/>
    <s v="-"/>
    <s v="-"/>
    <s v="-"/>
    <n v="0"/>
    <s v="Malé projekty"/>
    <s v="ŽSR"/>
    <s v="Výstavba"/>
    <s v="áno"/>
    <n v="0"/>
    <x v="1"/>
    <x v="2"/>
    <n v="17335"/>
    <s v="-"/>
    <x v="0"/>
    <s v="Nezačatá investičná akcia"/>
  </r>
  <r>
    <s v="A19050:Príprava bez MPV"/>
    <s v="MD SR"/>
    <n v="0"/>
    <s v="Doprava - železničná infraštruktúra"/>
    <s v="A19050"/>
    <n v="0"/>
    <x v="273"/>
    <s v="-"/>
    <s v="-"/>
    <s v="-"/>
    <s v="n/a"/>
    <s v="Malé projekty"/>
    <s v="ŽSR"/>
    <s v="Príprava bez MPV"/>
    <s v="-"/>
    <s v="-"/>
    <x v="1"/>
    <x v="2"/>
    <n v="29065"/>
    <s v="-"/>
    <x v="0"/>
    <s v="Nezačatá investičná akcia"/>
  </r>
  <r>
    <s v="A19051:Príprava bez MPV"/>
    <s v="MD SR"/>
    <n v="0"/>
    <s v="Doprava - železničná infraštruktúra"/>
    <s v="A19051"/>
    <n v="0"/>
    <x v="274"/>
    <s v="-"/>
    <s v="-"/>
    <s v="-"/>
    <s v="n/a"/>
    <s v="Malé projekty"/>
    <s v="ŽSR"/>
    <s v="Príprava bez MPV"/>
    <s v="-"/>
    <s v="-"/>
    <x v="1"/>
    <x v="2"/>
    <n v="35100"/>
    <s v="-"/>
    <x v="0"/>
    <s v="Dokumentácia na stavebné povolenie a realizáciu stavby"/>
  </r>
  <r>
    <s v="A19085:Príprava bez MPV"/>
    <s v="MD SR"/>
    <n v="0"/>
    <s v="Doprava - železničná infraštruktúra"/>
    <s v="A19085"/>
    <n v="0"/>
    <x v="275"/>
    <s v="-"/>
    <s v="-"/>
    <s v="-"/>
    <n v="0"/>
    <s v="Malé projekty"/>
    <s v="ŽSR"/>
    <s v="Príprava bez MPV"/>
    <s v="áno"/>
    <n v="0"/>
    <x v="0"/>
    <x v="0"/>
    <n v="650"/>
    <s v="-"/>
    <x v="1"/>
    <s v="Nezačatá investičná akcia"/>
  </r>
  <r>
    <s v="A19085:Výstavba"/>
    <s v="MD SR"/>
    <n v="0"/>
    <s v="Doprava - železničná infraštruktúra"/>
    <s v="A19085"/>
    <n v="0"/>
    <x v="275"/>
    <s v="-"/>
    <s v="-"/>
    <s v="-"/>
    <n v="0"/>
    <s v="Malé projekty"/>
    <s v="ŽSR"/>
    <s v="Výstavba"/>
    <s v="nie"/>
    <n v="0"/>
    <x v="9"/>
    <x v="0"/>
    <n v="5850"/>
    <s v="-"/>
    <x v="1"/>
    <s v="Nezačatá investičná akcia"/>
  </r>
  <r>
    <s v="A19105:Príprava bez MPV"/>
    <s v="MD SR"/>
    <n v="0"/>
    <s v="Doprava - železničná infraštruktúra"/>
    <s v="A19105"/>
    <n v="0"/>
    <x v="276"/>
    <s v="-"/>
    <s v="-"/>
    <s v="-"/>
    <n v="0"/>
    <s v="Malé projekty"/>
    <s v="ŽSR"/>
    <s v="Príprava bez MPV"/>
    <s v="nie"/>
    <n v="0"/>
    <x v="0"/>
    <x v="0"/>
    <n v="350000"/>
    <s v="-"/>
    <x v="1"/>
    <s v="Nezačatá investičná akcia"/>
  </r>
  <r>
    <s v="A19105:Výstavba"/>
    <s v="MD SR"/>
    <n v="0"/>
    <s v="Doprava - železničná infraštruktúra"/>
    <s v="A19105"/>
    <n v="0"/>
    <x v="276"/>
    <s v="-"/>
    <s v="-"/>
    <s v="-"/>
    <n v="0"/>
    <s v="Malé projekty"/>
    <s v="ŽSR"/>
    <s v="Výstavba"/>
    <s v="nie"/>
    <n v="0"/>
    <x v="8"/>
    <x v="0"/>
    <n v="3150000"/>
    <s v="-"/>
    <x v="1"/>
    <s v="Nezačatá investičná akcia"/>
  </r>
  <r>
    <s v="A19106:Príprava bez MPV"/>
    <s v="MD SR"/>
    <n v="0"/>
    <s v="Doprava - železničná infraštruktúra"/>
    <s v="A19106"/>
    <n v="0"/>
    <x v="277"/>
    <s v="-"/>
    <s v="-"/>
    <s v="-"/>
    <n v="0"/>
    <s v="Malé projekty"/>
    <s v="ŽSR"/>
    <s v="Príprava bez MPV"/>
    <s v="nie"/>
    <n v="0"/>
    <x v="0"/>
    <x v="0"/>
    <n v="190000"/>
    <s v="-"/>
    <x v="1"/>
    <s v="Nezačatá investičná akcia"/>
  </r>
  <r>
    <s v="A19106:Výstavba"/>
    <s v="MD SR"/>
    <n v="0"/>
    <s v="Doprava - železničná infraštruktúra"/>
    <s v="A19106"/>
    <n v="0"/>
    <x v="277"/>
    <s v="-"/>
    <s v="-"/>
    <s v="-"/>
    <n v="0"/>
    <s v="Malé projekty"/>
    <s v="ŽSR"/>
    <s v="Výstavba"/>
    <s v="nie"/>
    <n v="0"/>
    <x v="8"/>
    <x v="0"/>
    <n v="1710000"/>
    <s v="-"/>
    <x v="1"/>
    <s v="Nezačatá investičná akcia"/>
  </r>
  <r>
    <s v="A19107:Príprava bez MPV"/>
    <s v="MD SR"/>
    <n v="0"/>
    <s v="Doprava - železničná infraštruktúra"/>
    <s v="A19107"/>
    <n v="0"/>
    <x v="278"/>
    <s v="-"/>
    <s v="-"/>
    <s v="-"/>
    <n v="0"/>
    <s v="Malé projekty"/>
    <s v="ŽSR"/>
    <s v="Príprava bez MPV"/>
    <s v="nie"/>
    <n v="0"/>
    <x v="0"/>
    <x v="0"/>
    <n v="150000"/>
    <s v="-"/>
    <x v="1"/>
    <s v="Nezačatá investičná akcia"/>
  </r>
  <r>
    <s v="A19107:Výstavba"/>
    <s v="MD SR"/>
    <n v="0"/>
    <s v="Doprava - železničná infraštruktúra"/>
    <s v="A19107"/>
    <n v="0"/>
    <x v="278"/>
    <s v="-"/>
    <s v="-"/>
    <s v="-"/>
    <n v="0"/>
    <s v="Malé projekty"/>
    <s v="ŽSR"/>
    <s v="Výstavba"/>
    <s v="nie"/>
    <n v="0"/>
    <x v="8"/>
    <x v="0"/>
    <n v="1350000"/>
    <s v="-"/>
    <x v="1"/>
    <s v="Nezačatá investičná akcia"/>
  </r>
  <r>
    <s v="A19108:Príprava bez MPV"/>
    <s v="MD SR"/>
    <n v="0"/>
    <s v="Doprava - železničná infraštruktúra"/>
    <s v="A19108"/>
    <n v="0"/>
    <x v="279"/>
    <s v="-"/>
    <s v="-"/>
    <s v="-"/>
    <n v="0"/>
    <s v="Malé projekty"/>
    <s v="ŽSR"/>
    <s v="Príprava bez MPV"/>
    <s v="nie"/>
    <n v="0"/>
    <x v="0"/>
    <x v="0"/>
    <n v="545000"/>
    <s v="-"/>
    <x v="1"/>
    <s v="Nezačatá investičná akcia"/>
  </r>
  <r>
    <s v="A19108:Výstavba"/>
    <s v="MD SR"/>
    <n v="0"/>
    <s v="Doprava - železničná infraštruktúra"/>
    <s v="A19108"/>
    <n v="0"/>
    <x v="279"/>
    <s v="-"/>
    <s v="-"/>
    <s v="-"/>
    <n v="0"/>
    <s v="Malé projekty"/>
    <s v="ŽSR"/>
    <s v="Výstavba"/>
    <s v="nie"/>
    <n v="0"/>
    <x v="8"/>
    <x v="0"/>
    <n v="4905000"/>
    <s v="-"/>
    <x v="1"/>
    <s v="Nezačatá investičná akcia"/>
  </r>
  <r>
    <s v="A19109:Príprava bez MPV"/>
    <s v="MD SR"/>
    <n v="0"/>
    <s v="Doprava - železničná infraštruktúra"/>
    <s v="A19109"/>
    <n v="0"/>
    <x v="280"/>
    <s v="-"/>
    <s v="-"/>
    <s v="-"/>
    <n v="0"/>
    <s v="Malé projekty"/>
    <s v="ŽSR"/>
    <s v="Príprava bez MPV"/>
    <s v="nie"/>
    <n v="0"/>
    <x v="0"/>
    <x v="0"/>
    <n v="28000"/>
    <s v="-"/>
    <x v="1"/>
    <s v="Nezačatá investičná akcia"/>
  </r>
  <r>
    <s v="A19109:Výstavba"/>
    <s v="MD SR"/>
    <n v="0"/>
    <s v="Doprava - železničná infraštruktúra"/>
    <s v="A19109"/>
    <n v="0"/>
    <x v="280"/>
    <s v="-"/>
    <s v="-"/>
    <s v="-"/>
    <n v="0"/>
    <s v="Malé projekty"/>
    <s v="ŽSR"/>
    <s v="Výstavba"/>
    <s v="nie"/>
    <n v="0"/>
    <x v="8"/>
    <x v="0"/>
    <n v="252000"/>
    <s v="-"/>
    <x v="1"/>
    <s v="Nezačatá investičná akcia"/>
  </r>
  <r>
    <s v="A19111:Výstavba"/>
    <s v="MD SR"/>
    <n v="0"/>
    <s v="Doprava - železničná infraštruktúra"/>
    <s v="A19111"/>
    <n v="0"/>
    <x v="281"/>
    <s v="111A"/>
    <s v="-"/>
    <s v="-"/>
    <n v="0"/>
    <s v="Malé projekty"/>
    <s v="ŽSR"/>
    <s v="Výstavba"/>
    <s v="áno"/>
    <n v="0"/>
    <x v="1"/>
    <x v="2"/>
    <n v="63294.729999999996"/>
    <s v="-"/>
    <x v="0"/>
    <s v="V prevázdke/ukončené"/>
  </r>
  <r>
    <s v="A19112:Príprava bez MPV"/>
    <s v="MD SR"/>
    <n v="0"/>
    <s v="Doprava - železničná infraštruktúra"/>
    <s v="A19112"/>
    <n v="0"/>
    <x v="282"/>
    <s v="-"/>
    <s v="-"/>
    <s v="-"/>
    <s v="n/a"/>
    <s v="Malé projekty"/>
    <s v="ŽSR"/>
    <s v="Príprava bez MPV"/>
    <s v="-"/>
    <s v="-"/>
    <x v="1"/>
    <x v="2"/>
    <n v="32450"/>
    <s v="-"/>
    <x v="0"/>
    <s v="Nezačatá investičná akcia"/>
  </r>
  <r>
    <s v="A19113:Výstavba"/>
    <s v="MD SR"/>
    <n v="0"/>
    <s v="Doprava - železničná infraštruktúra"/>
    <s v="A19113"/>
    <n v="0"/>
    <x v="283"/>
    <s v="104B"/>
    <s v="-"/>
    <s v="-"/>
    <s v="n/a"/>
    <s v="Malé projekty"/>
    <s v="ŽSR"/>
    <s v="Výstavba"/>
    <s v="-"/>
    <s v="-"/>
    <x v="1"/>
    <x v="2"/>
    <n v="476664.70999999996"/>
    <s v="-"/>
    <x v="0"/>
    <s v="V prevázdke/ukončené"/>
  </r>
  <r>
    <s v="A19115:Výstavba"/>
    <s v="MD SR"/>
    <n v="0"/>
    <s v="Doprava - železničná infraštruktúra"/>
    <s v="A19115"/>
    <n v="0"/>
    <x v="284"/>
    <s v="-"/>
    <s v="-"/>
    <s v="-"/>
    <n v="0"/>
    <s v="Malé projekty"/>
    <s v="ŽSR"/>
    <s v="Výstavba"/>
    <s v="nie"/>
    <n v="0"/>
    <x v="0"/>
    <x v="0"/>
    <n v="1350000"/>
    <s v="-"/>
    <x v="1"/>
    <s v="Vydané stavebné povolenie"/>
  </r>
  <r>
    <s v="A19115:Príprava bez MPV"/>
    <s v="MD SR"/>
    <n v="0"/>
    <s v="Doprava - železničná infraštruktúra"/>
    <s v="A19115"/>
    <n v="0"/>
    <x v="284"/>
    <s v="-"/>
    <s v="-"/>
    <s v="-"/>
    <n v="0"/>
    <s v="Malé projekty"/>
    <s v="ŽSR"/>
    <s v="Príprava bez MPV"/>
    <s v="áno"/>
    <n v="0"/>
    <x v="3"/>
    <x v="2"/>
    <n v="19149"/>
    <s v="-"/>
    <x v="1"/>
    <s v="Vydané stavebné povolenie"/>
  </r>
  <r>
    <s v="A19118:Príprava bez MPV"/>
    <s v="MD SR"/>
    <n v="0"/>
    <s v="Doprava - železničná infraštruktúra"/>
    <s v="A19118"/>
    <n v="0"/>
    <x v="285"/>
    <s v="-"/>
    <s v="-"/>
    <s v="-"/>
    <n v="0"/>
    <s v="Malé projekty"/>
    <s v="ŽSR"/>
    <s v="Príprava bez MPV"/>
    <s v="nie"/>
    <n v="0"/>
    <x v="6"/>
    <x v="0"/>
    <n v="245000"/>
    <s v="-"/>
    <x v="1"/>
    <s v="Nezačatá investičná akcia"/>
  </r>
  <r>
    <s v="A19118:Výstavba"/>
    <s v="MD SR"/>
    <n v="0"/>
    <s v="Doprava - železničná infraštruktúra"/>
    <s v="A19118"/>
    <n v="0"/>
    <x v="285"/>
    <s v="-"/>
    <s v="-"/>
    <s v="-"/>
    <n v="0"/>
    <s v="Malé projekty"/>
    <s v="ŽSR"/>
    <s v="Výstavba"/>
    <s v="nie"/>
    <n v="0"/>
    <x v="8"/>
    <x v="0"/>
    <n v="2205000"/>
    <s v="-"/>
    <x v="1"/>
    <s v="Nezačatá investičná akcia"/>
  </r>
  <r>
    <s v="A19120:Príprava bez MPV"/>
    <s v="MD SR"/>
    <n v="0"/>
    <s v="Doprava - železničná infraštruktúra"/>
    <s v="A19120"/>
    <n v="0"/>
    <x v="286"/>
    <s v="116A"/>
    <s v="-"/>
    <s v="-"/>
    <n v="0"/>
    <s v="Malé projekty"/>
    <s v="ŽSR"/>
    <s v="Príprava bez MPV"/>
    <s v="-"/>
    <s v="-"/>
    <x v="1"/>
    <x v="2"/>
    <n v="7000"/>
    <s v="-"/>
    <x v="1"/>
    <s v="Dokumentácia na stavebné povolenie a realizáciu stavby"/>
  </r>
  <r>
    <s v="A19120:Príprava bez MPV"/>
    <s v="MD SR"/>
    <n v="0"/>
    <s v="Doprava - železničná infraštruktúra"/>
    <s v="A19120"/>
    <n v="0"/>
    <x v="286"/>
    <s v="116A"/>
    <s v="-"/>
    <s v="-"/>
    <n v="0"/>
    <s v="Malé projekty"/>
    <s v="ŽSR"/>
    <s v="Príprava bez MPV"/>
    <s v="-"/>
    <n v="0"/>
    <x v="0"/>
    <x v="0"/>
    <n v="502000"/>
    <s v="-"/>
    <x v="1"/>
    <s v="Dokumentácia na stavebné povolenie a realizáciu stavby"/>
  </r>
  <r>
    <s v="A19121:Príprava bez MPV"/>
    <s v="MD SR"/>
    <n v="0"/>
    <s v="Doprava - železničná infraštruktúra"/>
    <s v="A19121"/>
    <n v="0"/>
    <x v="287"/>
    <s v="121A"/>
    <s v="-"/>
    <s v="-"/>
    <n v="0"/>
    <s v="Malé projekty"/>
    <s v="ŽSR"/>
    <s v="Príprava bez MPV"/>
    <s v="áno"/>
    <n v="0"/>
    <x v="1"/>
    <x v="2"/>
    <n v="30400"/>
    <s v="-"/>
    <x v="2"/>
    <s v="Výstavba/realizácia"/>
  </r>
  <r>
    <s v="A19121:Výstavba"/>
    <s v="MD SR"/>
    <n v="0"/>
    <s v="Doprava - železničná infraštruktúra"/>
    <s v="A19121"/>
    <n v="0"/>
    <x v="287"/>
    <s v="121A"/>
    <s v="-"/>
    <s v="-"/>
    <n v="0"/>
    <s v="Malé projekty"/>
    <s v="ŽSR"/>
    <s v="Výstavba"/>
    <s v="áno"/>
    <n v="0"/>
    <x v="2"/>
    <x v="0"/>
    <n v="331378.39"/>
    <s v="-"/>
    <x v="2"/>
    <s v="Výstavba/realizácia"/>
  </r>
  <r>
    <s v="A19122:Príprava bez MPV"/>
    <s v="MD SR"/>
    <n v="0"/>
    <s v="Doprava - železničná infraštruktúra"/>
    <s v="A19122"/>
    <n v="0"/>
    <x v="288"/>
    <s v="119B"/>
    <s v="-"/>
    <s v="-"/>
    <n v="0"/>
    <s v="Malé projekty"/>
    <s v="ŽSR"/>
    <s v="Príprava bez MPV"/>
    <s v="áno"/>
    <n v="0"/>
    <x v="1"/>
    <x v="2"/>
    <n v="47850"/>
    <s v="-"/>
    <x v="0"/>
    <s v="Výstavba/realizácia"/>
  </r>
  <r>
    <s v="A19122:Výstavba"/>
    <s v="MD SR"/>
    <n v="0"/>
    <s v="Doprava - železničná infraštruktúra"/>
    <s v="A19122"/>
    <n v="0"/>
    <x v="288"/>
    <s v="119B"/>
    <s v="-"/>
    <s v="-"/>
    <n v="0"/>
    <s v="Malé projekty"/>
    <s v="ŽSR"/>
    <s v="Výstavba"/>
    <s v="áno"/>
    <n v="0"/>
    <x v="2"/>
    <x v="5"/>
    <n v="427539.39"/>
    <s v="-"/>
    <x v="0"/>
    <s v="Výstavba/realizácia"/>
  </r>
  <r>
    <s v="A19124:Výstavba"/>
    <s v="MD SR"/>
    <n v="0"/>
    <s v="Doprava - železničná infraštruktúra"/>
    <s v="A19124"/>
    <n v="0"/>
    <x v="289"/>
    <s v="-"/>
    <s v="-"/>
    <s v="-"/>
    <n v="0"/>
    <s v="Malé projekty"/>
    <s v="ŽSR"/>
    <s v="Výstavba"/>
    <s v="-"/>
    <s v="-"/>
    <x v="4"/>
    <x v="16"/>
    <n v="500000"/>
    <s v="-"/>
    <x v="1"/>
    <s v="Nezačatá investičná akcia"/>
  </r>
  <r>
    <s v="A19126:Príprava bez MPV"/>
    <s v="MD SR"/>
    <n v="0"/>
    <s v="Doprava - železničná infraštruktúra"/>
    <s v="A19126"/>
    <n v="0"/>
    <x v="290"/>
    <s v="120B"/>
    <s v="-"/>
    <s v="-"/>
    <s v="n/a"/>
    <s v="Malé projekty"/>
    <s v="ŽSR"/>
    <s v="Príprava bez MPV"/>
    <s v="áno"/>
    <n v="0"/>
    <x v="1"/>
    <x v="2"/>
    <n v="30800"/>
    <s v="-"/>
    <x v="0"/>
    <s v="Výstavba/realizácia"/>
  </r>
  <r>
    <s v="A19126:Príprava bez MPV"/>
    <s v="MD SR"/>
    <n v="0"/>
    <s v="Doprava - železničná infraštruktúra"/>
    <s v="A19126"/>
    <n v="0"/>
    <x v="290"/>
    <s v="120B"/>
    <s v="-"/>
    <s v="-"/>
    <s v="n/a"/>
    <s v="Malé projekty"/>
    <s v="ŽSR"/>
    <s v="Príprava bez MPV"/>
    <s v="áno"/>
    <n v="0"/>
    <x v="2"/>
    <x v="5"/>
    <n v="7700"/>
    <s v="-"/>
    <x v="0"/>
    <s v="Výstavba/realizácia"/>
  </r>
  <r>
    <s v="A19126:Výstavba"/>
    <s v="MD SR"/>
    <n v="0"/>
    <s v="Doprava - železničná infraštruktúra"/>
    <s v="A19126"/>
    <n v="0"/>
    <x v="290"/>
    <s v="120B"/>
    <s v="-"/>
    <s v="-"/>
    <s v="n/a"/>
    <s v="Malé projekty"/>
    <s v="ŽSR"/>
    <s v="Výstavba"/>
    <s v="áno"/>
    <n v="0"/>
    <x v="4"/>
    <x v="5"/>
    <n v="363314"/>
    <s v="-"/>
    <x v="0"/>
    <s v="Výstavba/realizácia"/>
  </r>
  <r>
    <s v="A19127 :Príprava bez MPV"/>
    <s v="MD SR"/>
    <n v="0"/>
    <s v="Doprava - železničná infraštruktúra"/>
    <s v="A19127 "/>
    <n v="0"/>
    <x v="291"/>
    <s v="-"/>
    <s v="-"/>
    <s v="-"/>
    <n v="0"/>
    <s v="Malé projekty"/>
    <s v="ŽSR"/>
    <s v="Príprava bez MPV"/>
    <s v="nie"/>
    <n v="0"/>
    <x v="6"/>
    <x v="0"/>
    <n v="60000"/>
    <s v="-"/>
    <x v="1"/>
    <s v="Príprava verejného obstarávania"/>
  </r>
  <r>
    <s v="A19127 :Výstavba"/>
    <s v="MD SR"/>
    <n v="0"/>
    <s v="Doprava - železničná infraštruktúra"/>
    <s v="A19127 "/>
    <n v="0"/>
    <x v="291"/>
    <s v="-"/>
    <s v="-"/>
    <s v="-"/>
    <n v="0"/>
    <s v="Malé projekty"/>
    <s v="ŽSR"/>
    <s v="Výstavba"/>
    <s v="nie"/>
    <n v="0"/>
    <x v="8"/>
    <x v="0"/>
    <n v="540000"/>
    <s v="-"/>
    <x v="1"/>
    <s v="Príprava verejného obstarávania"/>
  </r>
  <r>
    <s v="A19130 :Príprava bez MPV"/>
    <s v="MD SR"/>
    <n v="0"/>
    <s v="Doprava - železničná infraštruktúra"/>
    <s v="A19130 "/>
    <n v="0"/>
    <x v="292"/>
    <s v="-"/>
    <s v="-"/>
    <s v="-"/>
    <n v="0"/>
    <s v="Malé projekty"/>
    <s v="ŽSR"/>
    <s v="Príprava bez MPV"/>
    <s v="nie"/>
    <n v="0"/>
    <x v="6"/>
    <x v="0"/>
    <n v="300000"/>
    <s v="-"/>
    <x v="1"/>
    <s v="Nezačatá investičná akcia"/>
  </r>
  <r>
    <s v="A19130 :Výstavba"/>
    <s v="MD SR"/>
    <n v="0"/>
    <s v="Doprava - železničná infraštruktúra"/>
    <s v="A19130 "/>
    <n v="0"/>
    <x v="292"/>
    <s v="-"/>
    <s v="-"/>
    <s v="-"/>
    <n v="0"/>
    <s v="Malé projekty"/>
    <s v="ŽSR"/>
    <s v="Výstavba"/>
    <s v="nie"/>
    <n v="0"/>
    <x v="8"/>
    <x v="0"/>
    <n v="2700000"/>
    <s v="-"/>
    <x v="1"/>
    <s v="Nezačatá investičná akcia"/>
  </r>
  <r>
    <s v="A19131:Výstavba"/>
    <s v="MD SR"/>
    <n v="0"/>
    <s v="Doprava - železničná infraštruktúra"/>
    <s v="A19131"/>
    <n v="0"/>
    <x v="293"/>
    <s v="-"/>
    <s v="-"/>
    <s v="-"/>
    <n v="0"/>
    <s v="Malé projekty"/>
    <s v="ŽSR"/>
    <s v="Výstavba"/>
    <s v="áno"/>
    <n v="0"/>
    <x v="0"/>
    <x v="0"/>
    <n v="676850"/>
    <s v="-"/>
    <x v="1"/>
    <s v="Dokumentácia na stavebné povolenie a realizáciu stavby"/>
  </r>
  <r>
    <s v="A19136:Príprava bez MPV"/>
    <s v="MD SR"/>
    <n v="0"/>
    <s v="Doprava - železničná infraštruktúra"/>
    <s v="A19136"/>
    <n v="0"/>
    <x v="294"/>
    <s v="-"/>
    <s v="-"/>
    <s v="-"/>
    <n v="0"/>
    <s v="Malé projekty"/>
    <s v="ŽSR"/>
    <s v="Príprava bez MPV"/>
    <s v="nie"/>
    <n v="0"/>
    <x v="6"/>
    <x v="0"/>
    <n v="320100"/>
    <s v="-"/>
    <x v="1"/>
    <s v="Nezačatá investičná akcia"/>
  </r>
  <r>
    <s v="A19136:Výstavba"/>
    <s v="MD SR"/>
    <n v="0"/>
    <s v="Doprava - železničná infraštruktúra"/>
    <s v="A19136"/>
    <n v="0"/>
    <x v="294"/>
    <s v="-"/>
    <s v="-"/>
    <s v="-"/>
    <n v="0"/>
    <s v="Malé projekty"/>
    <s v="ŽSR"/>
    <s v="Výstavba"/>
    <s v="nie"/>
    <n v="0"/>
    <x v="8"/>
    <x v="0"/>
    <n v="2880900"/>
    <s v="-"/>
    <x v="1"/>
    <s v="Nezačatá investičná akcia"/>
  </r>
  <r>
    <s v="A19138:Výstavba"/>
    <s v="MD SR"/>
    <n v="0"/>
    <s v="Doprava - železničná infraštruktúra"/>
    <s v="A19138"/>
    <n v="0"/>
    <x v="295"/>
    <s v="-"/>
    <s v="-"/>
    <s v="-"/>
    <s v="n/a"/>
    <s v="Budovy"/>
    <s v="ŽSR"/>
    <s v="Výstavba"/>
    <s v="áno"/>
    <n v="0"/>
    <x v="0"/>
    <x v="0"/>
    <n v="300000"/>
    <s v="-"/>
    <x v="0"/>
    <s v="Vydané stavebné povolenie"/>
  </r>
  <r>
    <s v="A19140:Príprava bez MPV"/>
    <s v="MD SR"/>
    <n v="0"/>
    <s v="Doprava - železničná infraštruktúra"/>
    <s v="A19140"/>
    <n v="0"/>
    <x v="296"/>
    <s v="-"/>
    <s v="-"/>
    <s v="-"/>
    <n v="0"/>
    <s v="Malé projekty"/>
    <s v="ŽSR"/>
    <s v="Príprava bez MPV"/>
    <s v="nie"/>
    <n v="0"/>
    <x v="6"/>
    <x v="0"/>
    <n v="32000"/>
    <s v="-"/>
    <x v="1"/>
    <s v="Nezačatá investičná akcia"/>
  </r>
  <r>
    <s v="A19140:Výstavba"/>
    <s v="MD SR"/>
    <n v="0"/>
    <s v="Doprava - železničná infraštruktúra"/>
    <s v="A19140"/>
    <n v="0"/>
    <x v="296"/>
    <s v="-"/>
    <s v="-"/>
    <s v="-"/>
    <n v="0"/>
    <s v="Malé projekty"/>
    <s v="ŽSR"/>
    <s v="Výstavba"/>
    <s v="nie"/>
    <n v="0"/>
    <x v="8"/>
    <x v="0"/>
    <n v="288000"/>
    <s v="-"/>
    <x v="1"/>
    <s v="Nezačatá investičná akcia"/>
  </r>
  <r>
    <s v="A19143:Výstavba"/>
    <s v="MD SR"/>
    <n v="0"/>
    <s v="Doprava - železničná infraštruktúra"/>
    <s v="A19143"/>
    <n v="0"/>
    <x v="297"/>
    <s v="-"/>
    <s v="-"/>
    <s v="-"/>
    <s v="n/a"/>
    <s v="Malé projekty"/>
    <s v="ŽSR"/>
    <s v="Výstavba"/>
    <s v="áno"/>
    <n v="0"/>
    <x v="0"/>
    <x v="0"/>
    <n v="100000"/>
    <s v="-"/>
    <x v="0"/>
    <s v="Dokumentácia na stavebné povolenie a realizáciu stavby"/>
  </r>
  <r>
    <s v="A19157: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1"/>
    <x v="7"/>
    <n v="1797668.49"/>
    <s v="-"/>
    <x v="1"/>
    <s v="Výstavba/realizácia"/>
  </r>
  <r>
    <s v="A19157: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1"/>
    <x v="2"/>
    <n v="378947.48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x v="7"/>
    <n v="2827.38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x v="2"/>
    <n v="136530.62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x v="8"/>
    <n v="2331678.3099999996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x v="9"/>
    <n v="7992284.5599999996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1"/>
    <x v="8"/>
    <n v="637058.02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x v="2"/>
    <n v="466674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x v="9"/>
    <n v="8913708.3399999999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x v="8"/>
    <n v="2607725.3499999996"/>
    <s v="-"/>
    <x v="1"/>
    <s v="Výstavba/realizácia"/>
  </r>
  <r>
    <s v="A19157:Výstavba"/>
    <s v="MD SR"/>
    <s v="-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x v="7"/>
    <n v="4114179.61"/>
    <s v="-"/>
    <x v="1"/>
    <s v="Výstavba/realizácia"/>
  </r>
  <r>
    <s v="A19157:MPV"/>
    <s v="MD SR"/>
    <s v="-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2"/>
    <x v="8"/>
    <n v="5859"/>
    <s v="-"/>
    <x v="1"/>
    <s v="Výstavba/realizácia"/>
  </r>
  <r>
    <s v="A19157:MPV"/>
    <s v="MD SR"/>
    <s v="-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2"/>
    <x v="7"/>
    <n v="2182019.5700000003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x v="7"/>
    <n v="508549.98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x v="11"/>
    <n v="36262696.119999997"/>
    <s v="GD2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x v="8"/>
    <n v="267459.07"/>
    <s v="GD1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x v="12"/>
    <n v="738026.15"/>
    <s v="GD1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x v="8"/>
    <n v="6399299.3200000003"/>
    <s v="GD2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x v="7"/>
    <n v="393924.76"/>
    <s v="GD1"/>
    <x v="1"/>
    <s v="Výstavba/realizácia"/>
  </r>
  <r>
    <s v="A19157: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4"/>
    <x v="7"/>
    <n v="4000000"/>
    <s v="-"/>
    <x v="1"/>
    <s v="Výstavba/realizácia"/>
  </r>
  <r>
    <s v="A19157:Výstavba"/>
    <s v="MD SR"/>
    <s v="-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4"/>
    <x v="7"/>
    <n v="70000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5"/>
    <x v="12"/>
    <n v="34911173.229999997"/>
    <s v="potreba dočas. Krytia EU zdroja"/>
    <x v="1"/>
    <s v="Výstavba/realizácia"/>
  </r>
  <r>
    <s v="A19157:Výstavba"/>
    <s v="MD SR"/>
    <s v="-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5"/>
    <x v="7"/>
    <n v="1899020.83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5"/>
    <x v="11"/>
    <n v="46444980.990000002"/>
    <s v="potreba dočas. Krytia EU zdroja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5"/>
    <x v="8"/>
    <n v="14356968.390000001"/>
    <s v="potreba dočas. Krytia EU zdroja"/>
    <x v="1"/>
    <s v="Výstavba/realizácia"/>
  </r>
  <r>
    <s v="A19157:Výstavba"/>
    <s v="MD SR"/>
    <s v="-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6"/>
    <x v="7"/>
    <n v="57580146.990000002"/>
    <s v="-"/>
    <x v="1"/>
    <s v="Výstavba/realizácia"/>
  </r>
  <r>
    <s v="A19157: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3"/>
    <x v="5"/>
    <n v="44984.53"/>
    <s v="-"/>
    <x v="1"/>
    <s v="Výstavba/realizácia"/>
  </r>
  <r>
    <s v="A19157:Príprava bez 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x v="9"/>
    <n v="3464622.84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3"/>
    <x v="9"/>
    <n v="5810153.3200000003"/>
    <s v="-"/>
    <x v="1"/>
    <s v="Výstavba/realizácia"/>
  </r>
  <r>
    <s v="A19157:Príprava bez 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x v="8"/>
    <n v="1255571.76"/>
    <s v="-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3"/>
    <x v="8"/>
    <n v="2105586.89"/>
    <s v="-"/>
    <x v="1"/>
    <s v="Výstavba/realizácia"/>
  </r>
  <r>
    <s v="A19157:Príprava bez 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x v="3"/>
    <n v="306002.55"/>
    <s v="OPII"/>
    <x v="1"/>
    <s v="Výstavba/realizácia"/>
  </r>
  <r>
    <s v="A19157:Príprava bez MPV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x v="4"/>
    <n v="54000.45"/>
    <s v="OPII"/>
    <x v="1"/>
    <s v="Výstavba/realizácia"/>
  </r>
  <r>
    <s v="A19157:Výstavba"/>
    <s v="MD SR"/>
    <n v="0"/>
    <s v="Doprava - železničná infraštruktúra"/>
    <s v="A19157"/>
    <s v="D110a_, D110b_, D110c_; T110aE, T110bE, T110cE; T110aM, T110bM, T110cM"/>
    <x v="298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3"/>
    <x v="6"/>
    <n v="230576.54"/>
    <s v="-"/>
    <x v="1"/>
    <s v="Výstavba/realizácia"/>
  </r>
  <r>
    <m/>
    <m/>
    <m/>
    <m/>
    <s v="A19157"/>
    <m/>
    <x v="298"/>
    <m/>
    <m/>
    <m/>
    <n v="0"/>
    <s v="Veľké projekty"/>
    <s v="ŽSR"/>
    <s v="Výstavba"/>
    <m/>
    <m/>
    <x v="6"/>
    <x v="12"/>
    <n v="42971065.450000003"/>
    <m/>
    <x v="1"/>
    <s v="Výstavba/realizácia"/>
  </r>
  <r>
    <m/>
    <m/>
    <m/>
    <m/>
    <s v="A19157"/>
    <m/>
    <x v="298"/>
    <m/>
    <m/>
    <m/>
    <n v="0"/>
    <s v="Veľké projekty"/>
    <s v="ŽSR"/>
    <s v="Výstavba"/>
    <m/>
    <m/>
    <x v="6"/>
    <x v="8"/>
    <n v="7583129.2000000002"/>
    <m/>
    <x v="1"/>
    <s v="Výstavba/realizácia"/>
  </r>
  <r>
    <m/>
    <m/>
    <m/>
    <m/>
    <s v="A19157"/>
    <m/>
    <x v="298"/>
    <m/>
    <m/>
    <m/>
    <m/>
    <m/>
    <s v="ŽSR"/>
    <s v="Príprava bez MPV"/>
    <s v="áno"/>
    <m/>
    <x v="2"/>
    <x v="7"/>
    <n v="353566.47"/>
    <m/>
    <x v="1"/>
    <s v="Výstavba/realizácia"/>
  </r>
  <r>
    <m/>
    <m/>
    <m/>
    <m/>
    <s v="A19157"/>
    <m/>
    <x v="298"/>
    <m/>
    <m/>
    <m/>
    <m/>
    <m/>
    <s v="ŽSR"/>
    <s v="MPV"/>
    <m/>
    <m/>
    <x v="4"/>
    <x v="16"/>
    <n v="1000000"/>
    <m/>
    <x v="1"/>
    <s v="Výstavba/realizácia"/>
  </r>
  <r>
    <m/>
    <m/>
    <m/>
    <m/>
    <s v="A19157"/>
    <m/>
    <x v="298"/>
    <m/>
    <m/>
    <m/>
    <n v="0"/>
    <m/>
    <s v="ŽSR"/>
    <s v="Výstavba"/>
    <m/>
    <m/>
    <x v="7"/>
    <x v="7"/>
    <n v="5334284.42"/>
    <m/>
    <x v="1"/>
    <s v="Výstavba/realizácia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1"/>
    <x v="8"/>
    <n v="3996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1"/>
    <x v="9"/>
    <n v="24769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2"/>
    <x v="7"/>
    <n v="36892.75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2"/>
    <x v="9"/>
    <n v="525126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2"/>
    <x v="8"/>
    <n v="343194"/>
    <s v="-"/>
    <x v="1"/>
    <s v="Majetkoprávne vysporiadanie"/>
  </r>
  <r>
    <s v="A19158:MPV"/>
    <s v="MD SR"/>
    <s v="-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s v="-"/>
    <s v="-"/>
    <s v="ŽSR"/>
    <s v="MPV"/>
    <s v="áno"/>
    <n v="42.42"/>
    <x v="4"/>
    <x v="16"/>
    <n v="650000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4"/>
    <x v="7"/>
    <n v="8100"/>
    <s v="-"/>
    <x v="1"/>
    <s v="Majetkoprávne vysporiadanie"/>
  </r>
  <r>
    <s v="A19158:MPV"/>
    <s v="MD SR"/>
    <s v="-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s v="-"/>
    <s v="-"/>
    <s v="ŽSR"/>
    <s v="MPV"/>
    <s v="áno"/>
    <n v="42.42"/>
    <x v="4"/>
    <x v="7"/>
    <n v="100000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5"/>
    <x v="7"/>
    <n v="11090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5"/>
    <x v="12"/>
    <n v="18700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5"/>
    <x v="8"/>
    <n v="3300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áno"/>
    <n v="42.42"/>
    <x v="10"/>
    <x v="7"/>
    <n v="2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10"/>
    <x v="8"/>
    <n v="9000000"/>
    <s v="-"/>
    <x v="1"/>
    <s v="Majetkoprávne vysporiadanie"/>
  </r>
  <r>
    <s v="A19158:MPV"/>
    <s v="MD SR"/>
    <s v="-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áno"/>
    <n v="42.42"/>
    <x v="10"/>
    <x v="12"/>
    <n v="51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7"/>
    <x v="11"/>
    <n v="51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7"/>
    <x v="8"/>
    <n v="9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9"/>
    <x v="12"/>
    <n v="85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0"/>
    <x v="11"/>
    <n v="68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0"/>
    <x v="8"/>
    <n v="12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9"/>
    <x v="8"/>
    <n v="15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8"/>
    <x v="11"/>
    <n v="5100000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áno"/>
    <n v="42.42"/>
    <x v="8"/>
    <x v="7"/>
    <n v="3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8"/>
    <x v="12"/>
    <n v="34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8"/>
    <x v="8"/>
    <n v="15000000"/>
    <s v="-"/>
    <x v="1"/>
    <s v="Majetkoprávne vysporiadanie"/>
  </r>
  <r>
    <s v="A19158:Výstavba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Výstavba"/>
    <s v="nie"/>
    <n v="42.42"/>
    <x v="9"/>
    <x v="7"/>
    <n v="300000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3"/>
    <x v="9"/>
    <n v="2018750"/>
    <s v="-"/>
    <x v="1"/>
    <s v="Majetkoprávne vysporiadanie"/>
  </r>
  <r>
    <s v="A19158:Príprava bez MPV"/>
    <s v="MD SR"/>
    <n v="0"/>
    <s v="Doprava - železničná infraštruktúra"/>
    <s v="A19158"/>
    <s v="D110a_, D110b_, D110c_; T110aE, T110bE, T110cE; T110aM, T110bM, T110cM"/>
    <x v="299"/>
    <s v="110 a,180b, 180c"/>
    <s v="3, 7, 13 v 1b; 4,5,10 v 3a; 8, 11 a 14 v 3b"/>
    <s v="1b; 3a; 3b"/>
    <n v="0"/>
    <s v="Veľké projekty"/>
    <s v="ŽSR"/>
    <s v="Príprava bez MPV"/>
    <s v="áno"/>
    <n v="42.42"/>
    <x v="3"/>
    <x v="8"/>
    <n v="356250"/>
    <s v="-"/>
    <x v="1"/>
    <s v="Majetkoprávne vysporiadanie"/>
  </r>
  <r>
    <m/>
    <m/>
    <m/>
    <m/>
    <s v="A19158"/>
    <m/>
    <x v="299"/>
    <m/>
    <m/>
    <m/>
    <n v="0"/>
    <s v="Veľké projekty"/>
    <s v="ŽSR"/>
    <s v="Výstavba"/>
    <m/>
    <m/>
    <x v="0"/>
    <x v="7"/>
    <n v="2500000"/>
    <m/>
    <x v="1"/>
    <s v="Majetkoprávne vysporiadanie"/>
  </r>
  <r>
    <s v="A19159:Výstavba"/>
    <s v="MD SR"/>
    <n v="0"/>
    <s v="Doprava - železničná infraštruktúra"/>
    <s v="A19159"/>
    <s v="E111a1"/>
    <x v="300"/>
    <s v="111a"/>
    <s v="1 v 4a; 20 v 2a"/>
    <s v="2a; 4a"/>
    <s v="11,3; 11,3"/>
    <s v="Malé projekty"/>
    <s v="ŽSR"/>
    <s v="Výstavba"/>
    <s v="áno"/>
    <n v="2.3809999999999998"/>
    <x v="3"/>
    <x v="2"/>
    <n v="817100"/>
    <s v="-"/>
    <x v="1"/>
    <s v="V prevázdke/ukončené"/>
  </r>
  <r>
    <s v="A19160:Príprava bez MPV"/>
    <s v="MD SR"/>
    <n v="0"/>
    <s v="Doprava - železničná infraštruktúra"/>
    <s v="A19160"/>
    <n v="0"/>
    <x v="301"/>
    <s v="-"/>
    <s v="-"/>
    <s v="-"/>
    <n v="0"/>
    <s v="Malé projekty"/>
    <s v="ŽSR"/>
    <s v="Príprava bez MPV"/>
    <s v="nie"/>
    <n v="0"/>
    <x v="6"/>
    <x v="0"/>
    <n v="24500"/>
    <s v="-"/>
    <x v="1"/>
    <s v="Nezačatá investičná akcia"/>
  </r>
  <r>
    <s v="A19160:Výstavba"/>
    <s v="MD SR"/>
    <n v="0"/>
    <s v="Doprava - železničná infraštruktúra"/>
    <s v="A19160"/>
    <n v="0"/>
    <x v="301"/>
    <s v="-"/>
    <s v="-"/>
    <s v="-"/>
    <n v="0"/>
    <s v="Malé projekty"/>
    <s v="ŽSR"/>
    <s v="Výstavba"/>
    <s v="nie"/>
    <n v="0"/>
    <x v="8"/>
    <x v="0"/>
    <n v="220500"/>
    <s v="-"/>
    <x v="1"/>
    <s v="Nezačatá investičná akcia"/>
  </r>
  <r>
    <s v="A19161:Výstavba"/>
    <s v="MD SR"/>
    <n v="0"/>
    <s v="Doprava - železničná infraštruktúra"/>
    <s v="A19161"/>
    <n v="0"/>
    <x v="302"/>
    <s v="112A"/>
    <s v="-"/>
    <s v="-"/>
    <n v="0"/>
    <s v="Malé projekty"/>
    <s v="ŽSR"/>
    <s v="Výstavba"/>
    <s v="áno"/>
    <n v="0"/>
    <x v="5"/>
    <x v="5"/>
    <n v="3684297.61"/>
    <s v="-"/>
    <x v="0"/>
    <s v="Investičná činnosť"/>
  </r>
  <r>
    <s v="A19162:Príprava bez MPV"/>
    <s v="MD SR"/>
    <n v="0"/>
    <s v="Doprava - železničná infraštruktúra"/>
    <s v="A19162"/>
    <n v="0"/>
    <x v="303"/>
    <s v="-"/>
    <s v="-"/>
    <s v="-"/>
    <n v="0"/>
    <s v="Malé projekty"/>
    <s v="ŽSR"/>
    <s v="Príprava bez MPV"/>
    <s v="nie"/>
    <n v="0"/>
    <x v="8"/>
    <x v="0"/>
    <n v="14500"/>
    <s v="-"/>
    <x v="1"/>
    <s v="Nezačatá investičná akcia"/>
  </r>
  <r>
    <s v="A19162:Výstavba"/>
    <s v="MD SR"/>
    <n v="0"/>
    <s v="Doprava - železničná infraštruktúra"/>
    <s v="A19162"/>
    <n v="0"/>
    <x v="303"/>
    <s v="-"/>
    <s v="-"/>
    <s v="-"/>
    <n v="0"/>
    <s v="Malé projekty"/>
    <s v="ŽSR"/>
    <s v="Výstavba"/>
    <s v="nie"/>
    <n v="0"/>
    <x v="8"/>
    <x v="0"/>
    <n v="130500"/>
    <s v="-"/>
    <x v="1"/>
    <s v="Nezačatá investičná akcia"/>
  </r>
  <r>
    <s v="A19242:Výstavba"/>
    <s v="MD SR"/>
    <n v="0"/>
    <s v="Doprava - železničná infraštruktúra"/>
    <s v="A19242"/>
    <n v="0"/>
    <x v="304"/>
    <s v="-"/>
    <s v="-"/>
    <s v="-"/>
    <n v="0"/>
    <s v="Malé projekty"/>
    <s v="ŽSR"/>
    <s v="Výstavba"/>
    <s v="áno"/>
    <n v="0"/>
    <x v="1"/>
    <x v="2"/>
    <n v="21000"/>
    <s v="-"/>
    <x v="0"/>
    <s v="Vydané stavebné povolenie"/>
  </r>
  <r>
    <s v="A19243:Príprava bez MPV"/>
    <s v="MD SR"/>
    <n v="0"/>
    <s v="Doprava - železničná infraštruktúra"/>
    <s v="A19243"/>
    <n v="0"/>
    <x v="305"/>
    <s v="102A"/>
    <s v="-"/>
    <s v="-"/>
    <n v="0"/>
    <s v="Malé projekty"/>
    <s v="ŽSR"/>
    <s v="Príprava bez MPV"/>
    <s v="nie"/>
    <n v="0"/>
    <x v="6"/>
    <x v="0"/>
    <n v="10000"/>
    <s v="-"/>
    <x v="1"/>
    <s v="Pozastavená príprava"/>
  </r>
  <r>
    <s v="A19243:Výstavba"/>
    <s v="MD SR"/>
    <n v="0"/>
    <s v="Doprava - železničná infraštruktúra"/>
    <s v="A19243"/>
    <n v="0"/>
    <x v="305"/>
    <s v="102A"/>
    <s v="-"/>
    <s v="-"/>
    <n v="0"/>
    <s v="Malé projekty"/>
    <s v="ŽSR"/>
    <s v="Výstavba"/>
    <s v="nie"/>
    <n v="0"/>
    <x v="9"/>
    <x v="0"/>
    <n v="90000"/>
    <s v="-"/>
    <x v="1"/>
    <s v="Pozastavená príprava"/>
  </r>
  <r>
    <s v="A19244:Príprava bez MPV"/>
    <s v="MD SR"/>
    <n v="0"/>
    <s v="Doprava - železničná infraštruktúra"/>
    <s v="A19244"/>
    <n v="0"/>
    <x v="306"/>
    <s v="107A"/>
    <s v="-"/>
    <s v="-"/>
    <n v="0"/>
    <s v="Malé projekty"/>
    <s v="ŽSR"/>
    <s v="Príprava bez MPV"/>
    <s v="áno"/>
    <n v="0"/>
    <x v="2"/>
    <x v="5"/>
    <n v="16251.27"/>
    <s v="-"/>
    <x v="1"/>
    <s v="Výstavba/realizácia"/>
  </r>
  <r>
    <s v="A19244:Výstavba"/>
    <s v="MD SR"/>
    <n v="0"/>
    <s v="Doprava - železničná infraštruktúra"/>
    <s v="A19244"/>
    <n v="0"/>
    <x v="306"/>
    <s v="107A"/>
    <s v="-"/>
    <s v="-"/>
    <n v="0"/>
    <s v="Malé projekty"/>
    <s v="ŽSR"/>
    <s v="Výstavba"/>
    <s v="áno"/>
    <n v="0"/>
    <x v="2"/>
    <x v="5"/>
    <n v="585899.98"/>
    <s v="-"/>
    <x v="1"/>
    <s v="Výstavba/realizácia"/>
  </r>
  <r>
    <s v="A19244:Príprava bez MPV"/>
    <s v="MD SR"/>
    <n v="0"/>
    <s v="Doprava - železničná infraštruktúra"/>
    <s v="A19244"/>
    <n v="0"/>
    <x v="306"/>
    <s v="107A"/>
    <s v="-"/>
    <s v="-"/>
    <n v="0"/>
    <s v="Malé projekty"/>
    <s v="ŽSR"/>
    <s v="Príprava bez MPV"/>
    <s v="áno"/>
    <n v="0"/>
    <x v="3"/>
    <x v="5"/>
    <n v="78840"/>
    <s v="-"/>
    <x v="1"/>
    <s v="Výstavba/realizácia"/>
  </r>
  <r>
    <s v="A19246:Príprava bez MPV"/>
    <s v="MD SR"/>
    <n v="0"/>
    <s v="Doprava - železničná infraštruktúra"/>
    <s v="A19246"/>
    <n v="0"/>
    <x v="307"/>
    <s v="124A"/>
    <s v="-"/>
    <s v="-"/>
    <s v="n/a"/>
    <s v="Malé projekty"/>
    <s v="ŽSR"/>
    <s v="Príprava bez MPV"/>
    <s v="áno"/>
    <n v="0"/>
    <x v="2"/>
    <x v="5"/>
    <n v="12250.01"/>
    <s v="-"/>
    <x v="0"/>
    <s v="Dokumentácia na stavebné povolenie a realizáciu stavby"/>
  </r>
  <r>
    <s v="A19246:Príprava bez MPV"/>
    <s v="MD SR"/>
    <n v="0"/>
    <s v="Doprava - železničná infraštruktúra"/>
    <s v="A19246"/>
    <n v="0"/>
    <x v="307"/>
    <s v="124A"/>
    <s v="-"/>
    <s v="-"/>
    <s v="n/a"/>
    <s v="Malé projekty"/>
    <s v="ŽSR"/>
    <s v="Príprava bez MPV"/>
    <s v="áno"/>
    <n v="0"/>
    <x v="5"/>
    <x v="5"/>
    <n v="1800"/>
    <s v="-"/>
    <x v="0"/>
    <s v="Dokumentácia na stavebné povolenie a realizáciu stavby"/>
  </r>
  <r>
    <s v="A19246:Príprava bez MPV"/>
    <s v="MD SR"/>
    <n v="0"/>
    <s v="Doprava - železničná infraštruktúra"/>
    <s v="A19246"/>
    <n v="0"/>
    <x v="307"/>
    <s v="124A"/>
    <s v="-"/>
    <s v="-"/>
    <s v="n/a"/>
    <s v="Malé projekty"/>
    <s v="ŽSR"/>
    <s v="Príprava bez MPV"/>
    <s v="áno"/>
    <n v="0"/>
    <x v="5"/>
    <x v="5"/>
    <n v="189220.02"/>
    <s v="-"/>
    <x v="0"/>
    <s v="Dokumentácia na stavebné povolenie a realizáciu stavby"/>
  </r>
  <r>
    <s v="A19251:Príprava bez MPV"/>
    <s v="MD SR"/>
    <n v="0"/>
    <s v="Doprava - železničná infraštruktúra"/>
    <s v="A19251"/>
    <n v="0"/>
    <x v="308"/>
    <s v="-"/>
    <s v="-"/>
    <s v="-"/>
    <n v="0"/>
    <s v="Malé projekty"/>
    <s v="ŽSR"/>
    <s v="Príprava bez MPV"/>
    <s v="nie"/>
    <n v="0"/>
    <x v="8"/>
    <x v="0"/>
    <n v="55000"/>
    <s v="-"/>
    <x v="1"/>
    <s v="Nezačatá investičná akcia"/>
  </r>
  <r>
    <s v="A19251:Výstavba"/>
    <s v="MD SR"/>
    <n v="0"/>
    <s v="Doprava - železničná infraštruktúra"/>
    <s v="A19251"/>
    <n v="0"/>
    <x v="308"/>
    <s v="-"/>
    <s v="-"/>
    <s v="-"/>
    <n v="0"/>
    <s v="Malé projekty"/>
    <s v="ŽSR"/>
    <s v="Výstavba"/>
    <s v="nie"/>
    <n v="0"/>
    <x v="8"/>
    <x v="0"/>
    <n v="495000"/>
    <s v="-"/>
    <x v="1"/>
    <s v="Nezačatá investičná akcia"/>
  </r>
  <r>
    <s v="A19253:MPV"/>
    <s v="MD SR"/>
    <n v="0"/>
    <s v="Doprava - železničná infraštruktúra"/>
    <s v="A19253"/>
    <s v="časť 131a"/>
    <x v="309"/>
    <s v="131a"/>
    <s v="-"/>
    <s v="1b"/>
    <s v="8,9 pre 131a"/>
    <s v="Malé projekty"/>
    <s v="ŽSR"/>
    <s v="MPV"/>
    <s v="áno"/>
    <n v="1.9730000000000001"/>
    <x v="2"/>
    <x v="0"/>
    <n v="378414.10999999993"/>
    <s v="-"/>
    <x v="1"/>
    <s v="Investičný zámer"/>
  </r>
  <r>
    <s v="A19253:Výstavba"/>
    <s v="MD SR"/>
    <n v="0"/>
    <s v="Doprava - železničná infraštruktúra"/>
    <s v="A19253"/>
    <s v="časť 131a"/>
    <x v="309"/>
    <s v="131a"/>
    <s v="-"/>
    <s v="1b"/>
    <s v="8,9 pre 131a"/>
    <s v="Malé projekty"/>
    <s v="ŽSR"/>
    <s v="Výstavba"/>
    <s v="nie"/>
    <n v="1.9730000000000001"/>
    <x v="5"/>
    <x v="14"/>
    <n v="2075493.672"/>
    <s v="-"/>
    <x v="1"/>
    <s v="Investičný zámer"/>
  </r>
  <r>
    <s v="A19253:Výstavba"/>
    <s v="MD SR"/>
    <n v="0"/>
    <s v="Doprava - železničná infraštruktúra"/>
    <s v="A19253"/>
    <s v="časť 131a"/>
    <x v="309"/>
    <s v="131a"/>
    <s v="-"/>
    <s v="1b"/>
    <s v="8,9 pre 131a"/>
    <s v="Malé projekty"/>
    <s v="ŽSR"/>
    <s v="Výstavba"/>
    <s v="nie"/>
    <n v="1.9730000000000001"/>
    <x v="5"/>
    <x v="13"/>
    <n v="11761130.808"/>
    <s v="-"/>
    <x v="1"/>
    <s v="Investičný zámer"/>
  </r>
  <r>
    <s v="A19253:Príprava bez MPV"/>
    <s v="MD SR"/>
    <n v="0"/>
    <s v="Doprava - železničná infraštruktúra"/>
    <s v="A19253"/>
    <s v="časť 131a"/>
    <x v="309"/>
    <s v="131a"/>
    <s v="-"/>
    <s v="1b"/>
    <s v="8,9 pre 131a"/>
    <s v="Malé projekty"/>
    <s v="ŽSR"/>
    <s v="Príprava bez MPV"/>
    <s v="áno"/>
    <n v="1.9730000000000001"/>
    <x v="3"/>
    <x v="2"/>
    <n v="243000"/>
    <s v="-"/>
    <x v="1"/>
    <s v="Investičný zámer"/>
  </r>
  <r>
    <s v="A19253:Výstavba"/>
    <s v="MD SR"/>
    <n v="0"/>
    <s v="Doprava - železničná infraštruktúra"/>
    <s v="A19253"/>
    <s v="časť 131a"/>
    <x v="309"/>
    <s v="131a"/>
    <s v="-"/>
    <s v="1b"/>
    <s v="8,9 pre 131a"/>
    <s v="Malé projekty"/>
    <s v="ŽSR"/>
    <s v="Výstavba"/>
    <s v="nie"/>
    <n v="1.9730000000000001"/>
    <x v="3"/>
    <x v="2"/>
    <n v="21265.200000000001"/>
    <s v="-"/>
    <x v="1"/>
    <s v="Investičný zámer"/>
  </r>
  <r>
    <s v="A19255:Výstavba"/>
    <s v="MD SR"/>
    <n v="0"/>
    <s v="Doprava - železničná infraštruktúra"/>
    <s v="A19255"/>
    <n v="0"/>
    <x v="310"/>
    <s v="-"/>
    <s v="-"/>
    <s v="-"/>
    <n v="0"/>
    <s v="Malé projekty"/>
    <s v="ŽSR"/>
    <s v="Výstavba"/>
    <s v="nie"/>
    <n v="0"/>
    <x v="9"/>
    <x v="0"/>
    <n v="90000"/>
    <s v="-"/>
    <x v="1"/>
    <s v="Posudzovanie vplyvov na ŽP"/>
  </r>
  <r>
    <s v="A19264:Príprava bez MPV"/>
    <s v="MD SR"/>
    <n v="0"/>
    <s v="Doprava - železničná infraštruktúra"/>
    <s v="A19264"/>
    <n v="0"/>
    <x v="311"/>
    <s v="-"/>
    <s v="-"/>
    <s v="-"/>
    <n v="0"/>
    <s v="Malé projekty"/>
    <s v="ŽSR"/>
    <s v="Príprava bez MPV"/>
    <s v="nie"/>
    <n v="0"/>
    <x v="8"/>
    <x v="0"/>
    <n v="400000"/>
    <s v="-"/>
    <x v="1"/>
    <s v="Nezačatá investičná akcia"/>
  </r>
  <r>
    <s v="A19264:Výstavba"/>
    <s v="MD SR"/>
    <n v="0"/>
    <s v="Doprava - železničná infraštruktúra"/>
    <s v="A19264"/>
    <n v="0"/>
    <x v="311"/>
    <s v="-"/>
    <s v="-"/>
    <s v="-"/>
    <n v="0"/>
    <s v="Malé projekty"/>
    <s v="ŽSR"/>
    <s v="Výstavba"/>
    <s v="nie"/>
    <n v="0"/>
    <x v="8"/>
    <x v="0"/>
    <n v="3600000"/>
    <s v="-"/>
    <x v="1"/>
    <s v="Nezačatá investičná akcia"/>
  </r>
  <r>
    <s v="A19265:Príprava bez MPV"/>
    <s v="MD SR"/>
    <n v="0"/>
    <s v="Doprava - železničná infraštruktúra"/>
    <s v="A19265"/>
    <n v="0"/>
    <x v="312"/>
    <s v="-"/>
    <s v="-"/>
    <s v="-"/>
    <n v="0"/>
    <s v="Malé projekty"/>
    <s v="ŽSR"/>
    <s v="Príprava bez MPV"/>
    <s v="nie"/>
    <n v="0"/>
    <x v="0"/>
    <x v="0"/>
    <n v="435000"/>
    <s v="-"/>
    <x v="1"/>
    <s v="Nezačatá investičná akcia"/>
  </r>
  <r>
    <s v="A19265:Výstavba"/>
    <s v="MD SR"/>
    <n v="0"/>
    <s v="Doprava - železničná infraštruktúra"/>
    <s v="A19265"/>
    <n v="0"/>
    <x v="312"/>
    <s v="-"/>
    <s v="-"/>
    <s v="-"/>
    <n v="0"/>
    <s v="Malé projekty"/>
    <s v="ŽSR"/>
    <s v="Výstavba"/>
    <s v="nie"/>
    <n v="0"/>
    <x v="8"/>
    <x v="0"/>
    <n v="3915000"/>
    <s v="-"/>
    <x v="1"/>
    <s v="Nezačatá investičná akcia"/>
  </r>
  <r>
    <s v="A19266:Príprava bez MPV"/>
    <s v="MD SR"/>
    <n v="0"/>
    <s v="Doprava - železničná infraštruktúra"/>
    <s v="A19266"/>
    <n v="0"/>
    <x v="313"/>
    <s v="-"/>
    <s v="-"/>
    <s v="-"/>
    <n v="0"/>
    <s v="Malé projekty"/>
    <s v="ŽSR"/>
    <s v="Príprava bez MPV"/>
    <s v="nie"/>
    <n v="0"/>
    <x v="0"/>
    <x v="0"/>
    <n v="400000"/>
    <s v="-"/>
    <x v="1"/>
    <s v="Nezačatá investičná akcia"/>
  </r>
  <r>
    <s v="A19266:Výstavba"/>
    <s v="MD SR"/>
    <n v="0"/>
    <s v="Doprava - železničná infraštruktúra"/>
    <s v="A19266"/>
    <n v="0"/>
    <x v="313"/>
    <s v="-"/>
    <s v="-"/>
    <s v="-"/>
    <n v="0"/>
    <s v="Malé projekty"/>
    <s v="ŽSR"/>
    <s v="Výstavba"/>
    <s v="nie"/>
    <n v="0"/>
    <x v="8"/>
    <x v="0"/>
    <n v="3600000"/>
    <s v="-"/>
    <x v="1"/>
    <s v="Nezačatá investičná akcia"/>
  </r>
  <r>
    <s v="A20002:Príprava bez MPV"/>
    <s v="MD SR"/>
    <n v="0"/>
    <s v="Doprava - železničná infraštruktúra"/>
    <s v="A20002"/>
    <n v="0"/>
    <x v="314"/>
    <s v="-"/>
    <s v="-"/>
    <s v="-"/>
    <n v="0"/>
    <s v="Malé projekty"/>
    <s v="ŽSR"/>
    <s v="Príprava bez MPV"/>
    <s v="-"/>
    <s v="-"/>
    <x v="5"/>
    <x v="5"/>
    <n v="500000"/>
    <s v="-"/>
    <x v="1"/>
    <s v="Štúdia uskutočniteľnosti"/>
  </r>
  <r>
    <s v="A20004:Príprava bez MPV"/>
    <s v="MD SR"/>
    <n v="0"/>
    <s v="Doprava - železničná infraštruktúra"/>
    <s v="A20004"/>
    <n v="0"/>
    <x v="315"/>
    <s v="-"/>
    <s v="-"/>
    <s v="-"/>
    <n v="0"/>
    <s v="Malé projekty"/>
    <s v="ŽSR"/>
    <s v="Príprava bez MPV"/>
    <s v="nie"/>
    <n v="0"/>
    <x v="5"/>
    <x v="5"/>
    <n v="200000"/>
    <s v="-"/>
    <x v="1"/>
    <s v="Nezačatá investičná akcia"/>
  </r>
  <r>
    <s v="A20004:Príprava bez MPV"/>
    <s v="MD SR"/>
    <n v="0"/>
    <s v="Doprava - železničná infraštruktúra"/>
    <s v="A20004"/>
    <n v="0"/>
    <x v="315"/>
    <s v="-"/>
    <s v="-"/>
    <s v="-"/>
    <n v="0"/>
    <s v="Malé projekty"/>
    <s v="ŽSR"/>
    <s v="Príprava bez MPV"/>
    <s v="nie"/>
    <n v="0"/>
    <x v="6"/>
    <x v="5"/>
    <n v="200000"/>
    <s v="-"/>
    <x v="1"/>
    <s v="Nezačatá investičná akcia"/>
  </r>
  <r>
    <s v="A20004:Príprava bez MPV"/>
    <s v="MD SR"/>
    <n v="0"/>
    <s v="Doprava - železničná infraštruktúra"/>
    <s v="A20004"/>
    <n v="0"/>
    <x v="315"/>
    <s v="-"/>
    <s v="-"/>
    <s v="-"/>
    <n v="0"/>
    <s v="Malé projekty"/>
    <s v="ŽSR"/>
    <s v="Príprava bez MPV"/>
    <s v="nie"/>
    <n v="0"/>
    <x v="7"/>
    <x v="5"/>
    <n v="200000"/>
    <s v="-"/>
    <x v="1"/>
    <s v="Nezačatá investičná akcia"/>
  </r>
  <r>
    <s v="A20004:Príprava bez MPV"/>
    <s v="MD SR"/>
    <n v="0"/>
    <s v="Doprava - železničná infraštruktúra"/>
    <s v="A20004"/>
    <n v="0"/>
    <x v="315"/>
    <s v="-"/>
    <s v="-"/>
    <s v="-"/>
    <n v="0"/>
    <s v="Malé projekty"/>
    <s v="ŽSR"/>
    <s v="Príprava bez MPV"/>
    <s v="nie"/>
    <n v="0"/>
    <x v="0"/>
    <x v="5"/>
    <n v="200000"/>
    <s v="-"/>
    <x v="1"/>
    <s v="Nezačatá investičná akcia"/>
  </r>
  <r>
    <s v="A20004:Príprava bez MPV"/>
    <s v="MD SR"/>
    <n v="0"/>
    <s v="Doprava - železničná infraštruktúra"/>
    <s v="A20004"/>
    <n v="0"/>
    <x v="315"/>
    <s v="-"/>
    <s v="-"/>
    <s v="-"/>
    <n v="0"/>
    <s v="Malé projekty"/>
    <s v="ŽSR"/>
    <s v="Príprava bez MPV"/>
    <s v="nie"/>
    <n v="0"/>
    <x v="8"/>
    <x v="5"/>
    <n v="200000"/>
    <s v="-"/>
    <x v="1"/>
    <s v="Nezačatá investičná akcia"/>
  </r>
  <r>
    <s v="A20004:Príprava bez MPV"/>
    <s v="MD SR"/>
    <n v="0"/>
    <s v="Doprava - železničná infraštruktúra"/>
    <s v="A20004"/>
    <n v="0"/>
    <x v="315"/>
    <s v="-"/>
    <s v="-"/>
    <s v="-"/>
    <n v="0"/>
    <s v="Malé projekty"/>
    <s v="ŽSR"/>
    <s v="Príprava bez MPV"/>
    <s v="nie"/>
    <n v="0"/>
    <x v="9"/>
    <x v="5"/>
    <n v="200000"/>
    <s v="-"/>
    <x v="1"/>
    <s v="Nezačatá investičná akcia"/>
  </r>
  <r>
    <s v="A20055:Výstavba"/>
    <s v="MD SR"/>
    <n v="0"/>
    <s v="Doprava - železničná infraštruktúra"/>
    <s v="A20055"/>
    <n v="0"/>
    <x v="316"/>
    <s v="-"/>
    <s v="-"/>
    <s v="-"/>
    <n v="0"/>
    <s v="Malé projekty"/>
    <s v="ŽSR"/>
    <s v="Výstavba"/>
    <s v="áno"/>
    <n v="0"/>
    <x v="4"/>
    <x v="5"/>
    <n v="481575"/>
    <s v="-"/>
    <x v="1"/>
    <s v="Dokumentácia na stavebné povolenie a realizáciu stavby"/>
  </r>
  <r>
    <s v="A20055:Príprava bez MPV"/>
    <s v="MD SR"/>
    <n v="0"/>
    <s v="Doprava - železničná infraštruktúra"/>
    <s v="A20055"/>
    <n v="0"/>
    <x v="316"/>
    <s v="-"/>
    <s v="-"/>
    <s v="-"/>
    <n v="0"/>
    <s v="Malé projekty"/>
    <s v="ŽSR"/>
    <s v="Príprava bez MPV"/>
    <s v="áno"/>
    <n v="0"/>
    <x v="3"/>
    <x v="5"/>
    <n v="34175"/>
    <s v="-"/>
    <x v="1"/>
    <s v="Dokumentácia na stavebné povolenie a realizáciu stavby"/>
  </r>
  <r>
    <s v="A21026:Výstavba"/>
    <s v="MD SR"/>
    <n v="0"/>
    <s v="Doprava - železničná infraštruktúra"/>
    <s v="A21026"/>
    <n v="0"/>
    <x v="317"/>
    <s v="-"/>
    <s v="-"/>
    <s v="-"/>
    <n v="0"/>
    <s v="Budovy"/>
    <s v="ŽSR"/>
    <s v="Výstavba"/>
    <s v="áno"/>
    <n v="0"/>
    <x v="1"/>
    <x v="2"/>
    <n v="163000"/>
    <s v="-"/>
    <x v="0"/>
    <s v="Príprava verejného obstarávania"/>
  </r>
  <r>
    <s v="A21026:Výstavba"/>
    <s v="MD SR"/>
    <n v="0"/>
    <s v="Doprava - železničná infraštruktúra"/>
    <s v="A21026"/>
    <n v="0"/>
    <x v="317"/>
    <s v="-"/>
    <s v="-"/>
    <s v="-"/>
    <n v="0"/>
    <s v="Budovy"/>
    <s v="ŽSR"/>
    <s v="Príprava bez MPV"/>
    <s v="nie"/>
    <n v="0"/>
    <x v="2"/>
    <x v="0"/>
    <n v="16164.65"/>
    <s v="-"/>
    <x v="0"/>
    <s v="Príprava verejného obstarávania"/>
  </r>
  <r>
    <s v="A21028:Výstavba"/>
    <s v="MD SR"/>
    <n v="0"/>
    <s v="Doprava - železničná infraštruktúra"/>
    <s v="A21028"/>
    <n v="0"/>
    <x v="318"/>
    <s v="-"/>
    <s v="-"/>
    <s v="-"/>
    <n v="0"/>
    <s v="Malé projekty"/>
    <s v="ŽSR"/>
    <s v="Výstavba"/>
    <s v="áno"/>
    <n v="0"/>
    <x v="1"/>
    <x v="2"/>
    <n v="771921.89"/>
    <s v="-"/>
    <x v="1"/>
    <s v="V prevázdke/ukončené"/>
  </r>
  <r>
    <s v="A21029:Výstavba"/>
    <s v="MD SR"/>
    <n v="0"/>
    <s v="Doprava - železničná infraštruktúra"/>
    <s v="A21029"/>
    <n v="0"/>
    <x v="319"/>
    <s v="-"/>
    <s v="-"/>
    <s v="-"/>
    <n v="0"/>
    <s v="Malé projekty"/>
    <s v="ŽSR"/>
    <s v="Príprava bez MPV"/>
    <s v="áno"/>
    <n v="0"/>
    <x v="4"/>
    <x v="5"/>
    <n v="39500"/>
    <s v="-"/>
    <x v="1"/>
    <s v="Dokumentácia na stavebné povolenie a realizáciu stavby"/>
  </r>
  <r>
    <s v="A21032 :Príprava bez MPV"/>
    <s v="MD SR"/>
    <n v="0"/>
    <s v="Doprava - železničná infraštruktúra"/>
    <s v="A21032 "/>
    <n v="0"/>
    <x v="320"/>
    <s v="106F"/>
    <s v="-"/>
    <s v="-"/>
    <n v="0"/>
    <s v="Malé projekty"/>
    <s v="ŽSR"/>
    <s v="Príprava bez MPV"/>
    <s v="nie"/>
    <n v="0"/>
    <x v="6"/>
    <x v="0"/>
    <n v="12000"/>
    <s v="-"/>
    <x v="1"/>
    <s v="Nezačatá investičná akcia"/>
  </r>
  <r>
    <s v="A21032 :Výstavba"/>
    <s v="MD SR"/>
    <n v="0"/>
    <s v="Doprava - železničná infraštruktúra"/>
    <s v="A21032 "/>
    <n v="0"/>
    <x v="320"/>
    <s v="106F"/>
    <s v="-"/>
    <s v="-"/>
    <n v="0"/>
    <s v="Malé projekty"/>
    <s v="ŽSR"/>
    <s v="Výstavba"/>
    <s v="nie"/>
    <n v="0"/>
    <x v="9"/>
    <x v="0"/>
    <n v="108000"/>
    <s v="-"/>
    <x v="1"/>
    <s v="Nezačatá investičná akcia"/>
  </r>
  <r>
    <s v="A21033:Výstavba"/>
    <s v="MD SR"/>
    <n v="0"/>
    <s v="Doprava - železničná infraštruktúra"/>
    <s v="A21033"/>
    <n v="0"/>
    <x v="321"/>
    <s v="115A"/>
    <s v="-"/>
    <s v="-"/>
    <s v="n/a"/>
    <s v="Budovy"/>
    <s v="ŽSR"/>
    <s v="Výstavba"/>
    <s v="-"/>
    <s v="-"/>
    <x v="1"/>
    <x v="2"/>
    <n v="608208.03"/>
    <s v="-"/>
    <x v="0"/>
    <s v="V prevázdke/ukončené"/>
  </r>
  <r>
    <s v="A21034:Príprava bez MPV"/>
    <s v="MD SR"/>
    <n v="0"/>
    <s v="Doprava - železničná infraštruktúra"/>
    <s v="A21034"/>
    <n v="0"/>
    <x v="322"/>
    <s v="115A"/>
    <s v="-"/>
    <s v="-"/>
    <n v="0"/>
    <s v="Budovy"/>
    <s v="ŽSR"/>
    <s v="Príprava bez MPV"/>
    <s v="áno"/>
    <n v="0"/>
    <x v="1"/>
    <x v="2"/>
    <n v="7900"/>
    <s v="-"/>
    <x v="0"/>
    <s v="Dokumentácia na stavebné povolenie a realizáciu stavby"/>
  </r>
  <r>
    <s v="A21035:Príprava bez MPV"/>
    <s v="MD SR"/>
    <n v="0"/>
    <s v="Doprava - železničná infraštruktúra"/>
    <s v="A21035"/>
    <n v="0"/>
    <x v="323"/>
    <s v="-"/>
    <s v="-"/>
    <s v="-"/>
    <n v="0"/>
    <s v="Budovy"/>
    <s v="ŽSR"/>
    <s v="Príprava bez MPV"/>
    <s v="áno"/>
    <n v="0"/>
    <x v="1"/>
    <x v="2"/>
    <n v="24900"/>
    <s v="-"/>
    <x v="1"/>
    <s v="Dokumentácia na stavebné povolenie a realizáciu stavby"/>
  </r>
  <r>
    <m/>
    <m/>
    <m/>
    <m/>
    <s v="A21035"/>
    <m/>
    <x v="323"/>
    <m/>
    <m/>
    <m/>
    <m/>
    <m/>
    <s v="ŽSR"/>
    <s v="Výstavba"/>
    <m/>
    <m/>
    <x v="5"/>
    <x v="5"/>
    <n v="3600000"/>
    <m/>
    <x v="1"/>
    <s v="Dokumentácia na stavebné povolenie a realizáciu stavby"/>
  </r>
  <r>
    <s v="A22000:Príprava bez MPV"/>
    <s v="MD SR"/>
    <n v="0"/>
    <s v="Doprava - železničná infraštruktúra"/>
    <s v="A22000"/>
    <n v="0"/>
    <x v="324"/>
    <s v="-"/>
    <s v="-"/>
    <s v="-"/>
    <n v="0"/>
    <s v="Malé projekty"/>
    <s v="ŽSR"/>
    <s v="Príprava bez MPV"/>
    <s v="nie"/>
    <n v="0"/>
    <x v="6"/>
    <x v="0"/>
    <n v="31500"/>
    <s v="-"/>
    <x v="1"/>
    <s v="Nezačatá investičná akcia"/>
  </r>
  <r>
    <s v="A22000:Výstavba"/>
    <s v="MD SR"/>
    <n v="0"/>
    <s v="Doprava - železničná infraštruktúra"/>
    <s v="A22000"/>
    <n v="0"/>
    <x v="324"/>
    <s v="-"/>
    <s v="-"/>
    <s v="-"/>
    <n v="0"/>
    <s v="Malé projekty"/>
    <s v="ŽSR"/>
    <s v="Výstavba"/>
    <s v="nie"/>
    <n v="0"/>
    <x v="9"/>
    <x v="0"/>
    <n v="283500"/>
    <s v="-"/>
    <x v="1"/>
    <s v="Nezačatá investičná akcia"/>
  </r>
  <r>
    <s v="A22006:Príprava bez MPV"/>
    <s v="MD SR"/>
    <n v="0"/>
    <s v="Doprava - železničná infraštruktúra"/>
    <s v="A22006"/>
    <n v="0"/>
    <x v="325"/>
    <s v="-"/>
    <s v="-"/>
    <s v="-"/>
    <n v="0"/>
    <s v="Budovy"/>
    <s v="ŽSR"/>
    <s v="Príprava bez MPV"/>
    <s v="áno"/>
    <n v="0"/>
    <x v="1"/>
    <x v="2"/>
    <n v="52000"/>
    <s v="-"/>
    <x v="0"/>
    <s v="Štúdia uskutočniteľnosti"/>
  </r>
  <r>
    <s v="A22039:Výstavba"/>
    <s v="MD SR"/>
    <n v="0"/>
    <s v="Doprava - železničná infraštruktúra"/>
    <s v="A22039"/>
    <n v="0"/>
    <x v="326"/>
    <s v="-"/>
    <s v="-"/>
    <s v="-"/>
    <n v="0"/>
    <s v="Budovy"/>
    <s v="ŽSR"/>
    <s v="Výstavba"/>
    <s v="áno"/>
    <n v="0"/>
    <x v="1"/>
    <x v="2"/>
    <n v="484209.53"/>
    <s v="-"/>
    <x v="0"/>
    <s v="V prevázdke/ukončené"/>
  </r>
  <r>
    <s v="A22039:Výstavba"/>
    <s v="MD SR"/>
    <n v="0"/>
    <s v="Doprava - železničná infraštruktúra"/>
    <s v="A22039"/>
    <n v="0"/>
    <x v="326"/>
    <s v="-"/>
    <s v="-"/>
    <s v="-"/>
    <n v="0"/>
    <s v="Budovy"/>
    <s v="ŽSR"/>
    <s v="Výstavba"/>
    <s v="áno"/>
    <n v="0"/>
    <x v="0"/>
    <x v="0"/>
    <n v="487500"/>
    <s v="-"/>
    <x v="0"/>
    <s v="V prevázdke/ukončené"/>
  </r>
  <r>
    <s v="A22055:Príprava bez MPV"/>
    <s v="MD SR"/>
    <n v="0"/>
    <s v="Doprava - železničná infraštruktúra"/>
    <s v="A22055"/>
    <n v="0"/>
    <x v="327"/>
    <s v="-"/>
    <s v="-"/>
    <s v="-"/>
    <s v="n/a"/>
    <s v="Malé projekty"/>
    <s v="ŽSR"/>
    <s v="Príprava bez MPV"/>
    <s v="nie"/>
    <e v="#N/A"/>
    <x v="6"/>
    <x v="0"/>
    <n v="3000"/>
    <s v="-"/>
    <x v="2"/>
    <s v="Nezačatá investičná akcia"/>
  </r>
  <r>
    <s v="A22055:Výstavba"/>
    <s v="MD SR"/>
    <n v="0"/>
    <s v="Doprava - železničná infraštruktúra"/>
    <s v="A22055"/>
    <n v="0"/>
    <x v="327"/>
    <s v="-"/>
    <s v="-"/>
    <s v="-"/>
    <s v="n/a"/>
    <s v="Malé projekty"/>
    <s v="ŽSR"/>
    <s v="Výstavba"/>
    <s v="nie"/>
    <e v="#N/A"/>
    <x v="9"/>
    <x v="0"/>
    <n v="27000"/>
    <s v="-"/>
    <x v="2"/>
    <s v="Nezačatá investičná akcia"/>
  </r>
  <r>
    <s v="A22056:Výstavba"/>
    <s v="MD SR"/>
    <n v="0"/>
    <s v="Doprava - železničná infraštruktúra"/>
    <s v="A22056"/>
    <n v="0"/>
    <x v="328"/>
    <s v="-"/>
    <s v="-"/>
    <s v="-"/>
    <n v="0"/>
    <s v="Malé projekty"/>
    <s v="ŽSR"/>
    <s v="Výstavba"/>
    <s v="áno"/>
    <n v="0"/>
    <x v="0"/>
    <x v="0"/>
    <n v="585000"/>
    <s v="-"/>
    <x v="1"/>
    <s v="Príprava verejného obstarávania"/>
  </r>
  <r>
    <s v="A23000:Príprava bez MPV"/>
    <s v="MD SR"/>
    <n v="0"/>
    <s v="Doprava - železničná infraštruktúra"/>
    <s v="A23000"/>
    <n v="0"/>
    <x v="329"/>
    <s v="-"/>
    <s v="-"/>
    <s v="-"/>
    <n v="0"/>
    <s v="Malé projekty"/>
    <s v="ŽSR"/>
    <s v="Príprava bez MPV"/>
    <s v="-"/>
    <s v="-"/>
    <x v="1"/>
    <x v="2"/>
    <n v="6250"/>
    <s v="-"/>
    <x v="0"/>
    <s v="Vydané stavebné povolenie"/>
  </r>
  <r>
    <s v="A23000:Príprava bez MPV"/>
    <s v="MD SR"/>
    <n v="0"/>
    <s v="Doprava - železničná infraštruktúra"/>
    <s v="A23000"/>
    <n v="0"/>
    <x v="329"/>
    <s v="-"/>
    <s v="-"/>
    <s v="-"/>
    <n v="0"/>
    <s v="Malé projekty"/>
    <s v="ŽSR"/>
    <s v="Príprava bez MPV"/>
    <s v="nie"/>
    <n v="0"/>
    <x v="2"/>
    <x v="0"/>
    <n v="49799.439999999995"/>
    <s v="-"/>
    <x v="0"/>
    <s v="Vydané stavebné povolenie"/>
  </r>
  <r>
    <s v="A23002:Príprava bez MPV"/>
    <s v="MD SR"/>
    <n v="0"/>
    <s v="Doprava - železničná infraštruktúra"/>
    <s v="A23002"/>
    <n v="0"/>
    <x v="330"/>
    <s v="-"/>
    <s v="-"/>
    <s v="-"/>
    <n v="0"/>
    <s v="Budovy"/>
    <s v="ŽSR"/>
    <s v="Príprava bez MPV"/>
    <s v="áno"/>
    <n v="0"/>
    <x v="1"/>
    <x v="2"/>
    <n v="35200"/>
    <s v="-"/>
    <x v="1"/>
    <s v="Dokumentácia na stavebné povolenie a realizáciu stavby"/>
  </r>
  <r>
    <s v="A23002:Príprava bez MPV"/>
    <s v="MD SR"/>
    <n v="0"/>
    <s v="Doprava - železničná infraštruktúra"/>
    <s v="A23002"/>
    <n v="0"/>
    <x v="330"/>
    <s v="-"/>
    <s v="-"/>
    <s v="-"/>
    <n v="0"/>
    <s v="Budovy"/>
    <s v="ŽSR"/>
    <s v="Príprava bez MPV"/>
    <s v="-"/>
    <s v="-"/>
    <x v="2"/>
    <x v="0"/>
    <n v="14427.58"/>
    <s v="-"/>
    <x v="1"/>
    <s v="Dokumentácia na stavebné povolenie a realizáciu stavby"/>
  </r>
  <r>
    <s v="A23002:Výstavba"/>
    <s v="MD SR"/>
    <n v="0"/>
    <s v="Doprava - železničná infraštruktúra"/>
    <s v="A23002"/>
    <n v="0"/>
    <x v="330"/>
    <s v="-"/>
    <s v="-"/>
    <s v="-"/>
    <n v="0"/>
    <s v="Budovy"/>
    <s v="ŽSR"/>
    <s v="Výstavba"/>
    <s v="-"/>
    <s v="-"/>
    <x v="4"/>
    <x v="5"/>
    <n v="500000"/>
    <s v="-"/>
    <x v="1"/>
    <s v="Dokumentácia na stavebné povolenie a realizáciu stavby"/>
  </r>
  <r>
    <s v="A23005:Príprava bez MPV"/>
    <s v="MD SR"/>
    <n v="0"/>
    <s v="Doprava - železničná infraštruktúra"/>
    <s v="A23005"/>
    <n v="0"/>
    <x v="331"/>
    <s v="-"/>
    <s v="-"/>
    <s v="-"/>
    <n v="0"/>
    <s v="Malé projekty"/>
    <s v="ŽSR"/>
    <s v="Príprava bez MPV"/>
    <s v="nie"/>
    <n v="0"/>
    <x v="6"/>
    <x v="0"/>
    <n v="15400"/>
    <s v="-"/>
    <x v="0"/>
    <s v="Investičná činnosť"/>
  </r>
  <r>
    <s v="A23005:Výstavba"/>
    <s v="MD SR"/>
    <n v="0"/>
    <s v="Doprava - železničná infraštruktúra"/>
    <s v="A23005"/>
    <n v="0"/>
    <x v="331"/>
    <s v="-"/>
    <s v="-"/>
    <s v="-"/>
    <n v="0"/>
    <s v="Malé projekty"/>
    <s v="ŽSR"/>
    <s v="Výstavba"/>
    <s v="nie"/>
    <n v="0"/>
    <x v="8"/>
    <x v="0"/>
    <n v="138600"/>
    <s v="-"/>
    <x v="0"/>
    <s v="Investičná činnosť"/>
  </r>
  <r>
    <s v="A23050:Výstavba"/>
    <s v="MD SR"/>
    <n v="0"/>
    <s v="Doprava - železničná infraštruktúra"/>
    <s v="A23050"/>
    <n v="0"/>
    <x v="332"/>
    <s v="-"/>
    <s v="-"/>
    <s v="-"/>
    <n v="0"/>
    <s v="Budovy"/>
    <s v="ŽSR"/>
    <s v="Výstavba"/>
    <s v="áno"/>
    <n v="0"/>
    <x v="2"/>
    <x v="0"/>
    <n v="581474.64"/>
    <s v="-"/>
    <x v="0"/>
    <s v="V prevázdke/ukončené"/>
  </r>
  <r>
    <s v="A23051:Výstavba"/>
    <s v="MD SR"/>
    <n v="0"/>
    <s v="Doprava - železničná infraštruktúra"/>
    <s v="A23051"/>
    <n v="0"/>
    <x v="333"/>
    <s v="-"/>
    <s v="-"/>
    <s v="-"/>
    <s v="n/a"/>
    <s v="Budovy"/>
    <s v="ŽSR"/>
    <s v="Výstavba"/>
    <s v="-"/>
    <s v="-"/>
    <x v="1"/>
    <x v="2"/>
    <n v="13101.6"/>
    <s v="-"/>
    <x v="0"/>
    <s v="V prevázdke/ukončené"/>
  </r>
  <r>
    <s v="A23051:Výstavba"/>
    <s v="MD SR"/>
    <n v="0"/>
    <s v="Doprava - železničná infraštruktúra"/>
    <s v="A23051"/>
    <n v="0"/>
    <x v="333"/>
    <s v="-"/>
    <s v="-"/>
    <s v="-"/>
    <s v="n/a"/>
    <s v="Budovy"/>
    <s v="ŽSR"/>
    <s v="Výstavba"/>
    <s v="áno"/>
    <n v="0"/>
    <x v="2"/>
    <x v="0"/>
    <n v="811528.69"/>
    <s v="-"/>
    <x v="0"/>
    <s v="V prevázdke/ukončené"/>
  </r>
  <r>
    <s v="A23054:Príprava bez MPV"/>
    <s v="MD SR"/>
    <n v="0"/>
    <s v="Doprava - železničná infraštruktúra"/>
    <s v="A23054"/>
    <n v="0"/>
    <x v="334"/>
    <s v="-"/>
    <s v="-"/>
    <s v="-"/>
    <s v="n/a"/>
    <s v="Malé projekty"/>
    <s v="ŽSR"/>
    <s v="Príprava bez MPV"/>
    <s v="áno"/>
    <n v="0"/>
    <x v="1"/>
    <x v="2"/>
    <n v="46000"/>
    <s v="-"/>
    <x v="0"/>
    <s v="Vydané stavebné povolenie"/>
  </r>
  <r>
    <s v="A23054:Príprava bez MPV"/>
    <s v="MD SR"/>
    <n v="0"/>
    <s v="Doprava - železničná infraštruktúra"/>
    <s v="A23054"/>
    <n v="0"/>
    <x v="334"/>
    <s v="-"/>
    <s v="-"/>
    <s v="-"/>
    <s v="n/a"/>
    <s v="Malé projekty"/>
    <s v="ŽSR"/>
    <s v="Príprava bez MPV"/>
    <s v="áno"/>
    <n v="0"/>
    <x v="2"/>
    <x v="0"/>
    <n v="6114.87"/>
    <s v="-"/>
    <x v="0"/>
    <s v="Vydané stavebné povolenie"/>
  </r>
  <r>
    <s v="A23054:Príprava bez MPV"/>
    <s v="MD SR"/>
    <n v="0"/>
    <s v="Doprava - železničná infraštruktúra"/>
    <s v="A23054"/>
    <n v="0"/>
    <x v="334"/>
    <s v="-"/>
    <s v="-"/>
    <s v="-"/>
    <s v="n/a"/>
    <s v="Malé projekty"/>
    <s v="ŽSR"/>
    <s v="Príprava bez MPV"/>
    <s v="áno"/>
    <n v="0"/>
    <x v="0"/>
    <x v="0"/>
    <n v="8000"/>
    <s v="-"/>
    <x v="0"/>
    <s v="Vydané stavebné povolenie"/>
  </r>
  <r>
    <s v="A23054:Výstavba"/>
    <s v="MD SR"/>
    <n v="0"/>
    <s v="Doprava - železničná infraštruktúra"/>
    <s v="A23054"/>
    <n v="0"/>
    <x v="334"/>
    <s v="-"/>
    <s v="-"/>
    <s v="-"/>
    <s v="n/a"/>
    <s v="Malé projekty"/>
    <s v="ŽSR"/>
    <s v="Výstavba"/>
    <s v="áno"/>
    <n v="0"/>
    <x v="0"/>
    <x v="0"/>
    <n v="1382551.88"/>
    <s v="-"/>
    <x v="0"/>
    <s v="Vydané stavebné povolenie"/>
  </r>
  <r>
    <s v="A23074:Príprava bez MPV"/>
    <s v="MD SR"/>
    <n v="0"/>
    <s v="Doprava - železničná infraštruktúra"/>
    <s v="A23074"/>
    <n v="0"/>
    <x v="335"/>
    <s v="-"/>
    <s v="-"/>
    <s v="-"/>
    <s v="n/a"/>
    <s v="Budovy"/>
    <s v="ŽSR"/>
    <s v="Príprava bez MPV"/>
    <s v="áno"/>
    <n v="0"/>
    <x v="0"/>
    <x v="0"/>
    <n v="2000"/>
    <s v="-"/>
    <x v="0"/>
    <s v="Verejné obstarávanie na zhotoviteľa"/>
  </r>
  <r>
    <s v="A23092:Príprava bez MPV"/>
    <s v="MD SR"/>
    <n v="0"/>
    <s v="Doprava - železničná infraštruktúra"/>
    <s v="A23092"/>
    <n v="0"/>
    <x v="336"/>
    <s v="-"/>
    <s v="-"/>
    <s v="-"/>
    <s v="n/a"/>
    <s v="Budovy"/>
    <s v="ŽSR"/>
    <s v="Príprava bez MPV"/>
    <s v="-"/>
    <s v="-"/>
    <x v="0"/>
    <x v="0"/>
    <n v="1300"/>
    <s v="-"/>
    <x v="0"/>
    <s v="Príprava verejného obstarávania"/>
  </r>
  <r>
    <s v="A23092:Príprava bez MPV"/>
    <s v="MD SR"/>
    <n v="0"/>
    <s v="Doprava - železničná infraštruktúra"/>
    <s v="A23092"/>
    <n v="0"/>
    <x v="336"/>
    <s v="-"/>
    <s v="-"/>
    <s v="-"/>
    <s v="n/a"/>
    <s v="Budovy"/>
    <s v="ŽSR"/>
    <s v="Príprava bez MPV"/>
    <s v="-"/>
    <s v="-"/>
    <x v="5"/>
    <x v="0"/>
    <n v="9029"/>
    <s v="-"/>
    <x v="0"/>
    <s v="Príprava verejného obstarávania"/>
  </r>
  <r>
    <s v="A24002:Výstavba"/>
    <s v="MD SR"/>
    <n v="0"/>
    <s v="Doprava - železničná infraštruktúra"/>
    <s v="A24002"/>
    <n v="0"/>
    <x v="337"/>
    <s v="-"/>
    <s v="-"/>
    <s v="-"/>
    <s v="n/a"/>
    <s v="Projekty podľa priorizácie"/>
    <s v="ŽSR"/>
    <s v="Výstavba"/>
    <s v="nie"/>
    <e v="#N/A"/>
    <x v="2"/>
    <x v="0"/>
    <n v="1276319.17"/>
    <s v="-"/>
    <x v="0"/>
    <s v="Vydané stavebné povolenie"/>
  </r>
  <r>
    <s v="A41688:MPV"/>
    <s v="MD SR"/>
    <n v="0"/>
    <s v="Doprava - železničná infraštruktúra"/>
    <s v="A41688"/>
    <n v="0"/>
    <x v="338"/>
    <s v="-"/>
    <s v="-"/>
    <s v="-"/>
    <n v="0"/>
    <s v="Malé projekty"/>
    <s v="ŽSR"/>
    <s v="MPV"/>
    <s v="áno"/>
    <n v="0"/>
    <x v="1"/>
    <x v="2"/>
    <n v="75147.209999999992"/>
    <s v="-"/>
    <x v="0"/>
    <s v="Výstavba/realizácia"/>
  </r>
  <r>
    <m/>
    <m/>
    <m/>
    <m/>
    <s v="A41688"/>
    <m/>
    <x v="338"/>
    <m/>
    <m/>
    <m/>
    <m/>
    <m/>
    <s v="ŽSR"/>
    <s v="Výstavba"/>
    <m/>
    <m/>
    <x v="0"/>
    <x v="0"/>
    <n v="75000"/>
    <m/>
    <x v="0"/>
    <s v="Výstavba/realizácia"/>
  </r>
  <r>
    <s v="A98408S:Výstavba"/>
    <s v="MD SR"/>
    <n v="0"/>
    <s v="Doprava - železničná infraštruktúra"/>
    <s v="A98408S"/>
    <n v="0"/>
    <x v="339"/>
    <s v="116A"/>
    <s v="-"/>
    <s v="-"/>
    <n v="0"/>
    <s v="Malé projekty"/>
    <s v="ŽSR"/>
    <s v="Výstavba"/>
    <s v="áno"/>
    <n v="0"/>
    <x v="0"/>
    <x v="0"/>
    <n v="797598.37"/>
    <s v="-"/>
    <x v="1"/>
    <s v="Vydané stavebné povolenie"/>
  </r>
  <r>
    <s v="B15010:Výstavba"/>
    <s v="MD SR"/>
    <n v="0"/>
    <s v="Doprava - železničná infraštruktúra"/>
    <s v="B15010"/>
    <n v="0"/>
    <x v="340"/>
    <s v="105A"/>
    <s v="-"/>
    <s v="-"/>
    <n v="0"/>
    <s v="Malé projekty"/>
    <s v="ŽSR"/>
    <s v="Výstavba"/>
    <s v="áno"/>
    <n v="0"/>
    <x v="0"/>
    <x v="0"/>
    <n v="177363.59"/>
    <s v="-"/>
    <x v="0"/>
    <s v="Dokumentácia na stavebné povolenie a realizáciu stavby"/>
  </r>
  <r>
    <s v="B15018:Výstavba"/>
    <s v="MD SR"/>
    <n v="0"/>
    <s v="Doprava - železničná infraštruktúra"/>
    <s v="B15018"/>
    <n v="0"/>
    <x v="341"/>
    <s v="127A"/>
    <s v="-"/>
    <s v="-"/>
    <n v="0"/>
    <s v="Budovy"/>
    <s v="ŽSR"/>
    <s v="Výstavba"/>
    <s v="áno"/>
    <n v="0"/>
    <x v="1"/>
    <x v="2"/>
    <n v="22200"/>
    <s v="-"/>
    <x v="0"/>
    <s v="Vydané stavebné povolenie"/>
  </r>
  <r>
    <s v="B17007:Výstavba"/>
    <s v="MD SR"/>
    <n v="0"/>
    <s v="Doprava - železničná infraštruktúra"/>
    <s v="B17007"/>
    <n v="0"/>
    <x v="342"/>
    <s v="112E"/>
    <s v="-"/>
    <s v="-"/>
    <n v="0"/>
    <s v="Budovy"/>
    <s v="ŽSR"/>
    <s v="Výstavba"/>
    <s v="áno"/>
    <n v="0"/>
    <x v="1"/>
    <x v="2"/>
    <n v="35966.67"/>
    <s v="-"/>
    <x v="0"/>
    <s v="V prevázdke/ukončené"/>
  </r>
  <r>
    <s v="B17016:Výstavba"/>
    <s v="MD SR"/>
    <n v="0"/>
    <s v="Doprava - železničná infraštruktúra"/>
    <s v="B17016"/>
    <n v="0"/>
    <x v="343"/>
    <s v="-"/>
    <s v="-"/>
    <s v="-"/>
    <s v="n/a"/>
    <s v="Budovy"/>
    <s v="ŽSR"/>
    <s v="Výstavba"/>
    <s v="áno"/>
    <n v="0"/>
    <x v="6"/>
    <x v="0"/>
    <n v="263000"/>
    <s v="-"/>
    <x v="0"/>
    <s v="Nezačatá investičná akcia"/>
  </r>
  <r>
    <s v="B17022:Výstavba"/>
    <s v="MD SR"/>
    <n v="0"/>
    <s v="Doprava - železničná infraštruktúra"/>
    <s v="B17022"/>
    <n v="0"/>
    <x v="344"/>
    <s v="127A"/>
    <s v="-"/>
    <s v="-"/>
    <n v="0"/>
    <s v="Budovy"/>
    <s v="ŽSR"/>
    <s v="Výstavba"/>
    <s v="áno"/>
    <n v="0"/>
    <x v="1"/>
    <x v="2"/>
    <n v="1000"/>
    <s v="-"/>
    <x v="0"/>
    <s v="V prevázdke/ukončené"/>
  </r>
  <r>
    <s v="B19001:Náklady technologickej časti diela"/>
    <s v="MD SR"/>
    <n v="1"/>
    <s v="Doprava - železničná infraštruktúra"/>
    <s v="B19001"/>
    <n v="0"/>
    <x v="345"/>
    <s v="-"/>
    <s v="-"/>
    <s v="-"/>
    <s v="n/a"/>
    <s v="IT"/>
    <s v="ŽSR"/>
    <s v="Náklady technologickej časti diela"/>
    <s v="-"/>
    <s v="-"/>
    <x v="2"/>
    <x v="0"/>
    <n v="3895"/>
    <s v="-"/>
    <x v="2"/>
    <s v="Nešpecifikované"/>
  </r>
  <r>
    <s v="C11005:Náklady technologickej časti diela"/>
    <s v="MD SR"/>
    <n v="0"/>
    <s v="Doprava - železničná infraštruktúra"/>
    <s v="C11005"/>
    <n v="0"/>
    <x v="346"/>
    <s v="TTP"/>
    <s v="-"/>
    <s v="-"/>
    <n v="0"/>
    <s v="SZNR"/>
    <s v="ŽSR"/>
    <s v="Náklady technologickej časti diela"/>
    <s v="áno"/>
    <n v="0"/>
    <x v="1"/>
    <x v="2"/>
    <n v="70051.16"/>
    <s v="-"/>
    <x v="0"/>
    <s v="Výstavba/realizácia"/>
  </r>
  <r>
    <s v="C11005:Výstavba"/>
    <s v="MD SR"/>
    <n v="0"/>
    <s v="Doprava - železničná infraštruktúra"/>
    <s v="C11005"/>
    <n v="0"/>
    <x v="346"/>
    <s v="TTP"/>
    <s v="-"/>
    <s v="-"/>
    <n v="0"/>
    <s v="SZNR"/>
    <s v="ŽSR"/>
    <s v="Výstavba"/>
    <s v="nie"/>
    <n v="0"/>
    <x v="2"/>
    <x v="0"/>
    <n v="800214.04999999993"/>
    <s v="-"/>
    <x v="0"/>
    <s v="Výstavba/realizácia"/>
  </r>
  <r>
    <s v="C11005:Výstavba"/>
    <s v="MD SR"/>
    <n v="0"/>
    <s v="Doprava - železničná infraštruktúra"/>
    <s v="C11005"/>
    <n v="0"/>
    <x v="346"/>
    <s v="TTP"/>
    <s v="-"/>
    <s v="-"/>
    <n v="0"/>
    <s v="SZNR"/>
    <s v="ŽSR"/>
    <s v="Výstavba"/>
    <s v="áno"/>
    <n v="0"/>
    <x v="4"/>
    <x v="0"/>
    <n v="2900000"/>
    <s v="-"/>
    <x v="0"/>
    <s v="Výstavba/realizácia"/>
  </r>
  <r>
    <s v="C11005:Výstavba"/>
    <s v="MD SR"/>
    <n v="0"/>
    <s v="Doprava - železničná infraštruktúra"/>
    <s v="C11005"/>
    <n v="0"/>
    <x v="346"/>
    <s v="TTP"/>
    <s v="-"/>
    <s v="-"/>
    <n v="0"/>
    <s v="SZNR"/>
    <s v="ŽSR"/>
    <s v="Výstavba"/>
    <s v="áno"/>
    <n v="0"/>
    <x v="5"/>
    <x v="0"/>
    <n v="1500000"/>
    <s v="-"/>
    <x v="0"/>
    <s v="Výstavba/realizácia"/>
  </r>
  <r>
    <s v="C14000:Výstavba"/>
    <s v="MD SR"/>
    <n v="0"/>
    <s v="Doprava - železničná infraštruktúra"/>
    <s v="C14000"/>
    <n v="0"/>
    <x v="347"/>
    <s v="-"/>
    <s v="-"/>
    <s v="-"/>
    <n v="0"/>
    <s v="SZNR"/>
    <s v="ŽSR"/>
    <s v="Výstavba"/>
    <s v="nie"/>
    <n v="0"/>
    <x v="2"/>
    <x v="0"/>
    <n v="414030"/>
    <s v="-"/>
    <x v="0"/>
    <s v="Nezačatá investičná akcia"/>
  </r>
  <r>
    <s v="C14000:Výstavba"/>
    <s v="MD SR"/>
    <n v="0"/>
    <s v="Doprava - železničná infraštruktúra"/>
    <s v="C14000"/>
    <n v="0"/>
    <x v="347"/>
    <s v="-"/>
    <s v="-"/>
    <s v="-"/>
    <n v="0"/>
    <s v="SZNR"/>
    <s v="ŽSR"/>
    <s v="Výstavba"/>
    <s v="áno"/>
    <n v="0"/>
    <x v="0"/>
    <x v="0"/>
    <n v="20000000"/>
    <s v="-"/>
    <x v="0"/>
    <s v="Nezačatá investičná akcia"/>
  </r>
  <r>
    <s v="C14000:Výstavba"/>
    <s v="MD SR"/>
    <n v="0"/>
    <s v="Doprava - železničná infraštruktúra"/>
    <s v="C14000"/>
    <n v="0"/>
    <x v="347"/>
    <s v="-"/>
    <s v="-"/>
    <s v="-"/>
    <n v="0"/>
    <s v="SZNR"/>
    <s v="ŽSR"/>
    <s v="Výstavba"/>
    <s v="áno"/>
    <n v="0"/>
    <x v="5"/>
    <x v="0"/>
    <n v="1700000"/>
    <s v="-"/>
    <x v="0"/>
    <s v="Nezačatá investičná akcia"/>
  </r>
  <r>
    <s v="C14008:Náklady technologickej časti diela"/>
    <s v="MD SR"/>
    <n v="0"/>
    <s v="Doprava - železničná infraštruktúra"/>
    <s v="C14008"/>
    <n v="0"/>
    <x v="348"/>
    <s v="-"/>
    <s v="-"/>
    <s v="-"/>
    <n v="0"/>
    <s v="SZNR"/>
    <s v="ŽSR"/>
    <s v="Náklady technologickej časti diela"/>
    <s v="áno"/>
    <n v="0"/>
    <x v="1"/>
    <x v="2"/>
    <n v="1261928.3599999999"/>
    <s v="-"/>
    <x v="0"/>
    <s v="Výstavba/realizácia"/>
  </r>
  <r>
    <s v="C14008:Výstavba"/>
    <s v="MD SR"/>
    <n v="0"/>
    <s v="Doprava - železničná infraštruktúra"/>
    <s v="C14008"/>
    <n v="0"/>
    <x v="348"/>
    <s v="-"/>
    <s v="-"/>
    <s v="-"/>
    <n v="0"/>
    <s v="SZNR"/>
    <s v="ŽSR"/>
    <s v="Výstavba"/>
    <s v="nie"/>
    <n v="0"/>
    <x v="2"/>
    <x v="0"/>
    <n v="1728692.0699999998"/>
    <s v="-"/>
    <x v="0"/>
    <s v="Výstavba/realizácia"/>
  </r>
  <r>
    <s v="C14008:Výstavba"/>
    <s v="MD SR"/>
    <n v="0"/>
    <s v="Doprava - železničná infraštruktúra"/>
    <s v="C14008"/>
    <n v="0"/>
    <x v="348"/>
    <s v="-"/>
    <s v="-"/>
    <s v="-"/>
    <n v="0"/>
    <s v="SZNR"/>
    <s v="ŽSR"/>
    <s v="Výstavba"/>
    <s v="áno"/>
    <n v="0"/>
    <x v="4"/>
    <x v="0"/>
    <n v="3000000"/>
    <s v="-"/>
    <x v="0"/>
    <s v="Výstavba/realizácia"/>
  </r>
  <r>
    <s v="C14008:Výstavba"/>
    <s v="MD SR"/>
    <n v="0"/>
    <s v="Doprava - železničná infraštruktúra"/>
    <s v="C14008"/>
    <n v="0"/>
    <x v="348"/>
    <s v="-"/>
    <s v="-"/>
    <s v="-"/>
    <n v="0"/>
    <s v="SZNR"/>
    <s v="ŽSR"/>
    <s v="Výstavba"/>
    <s v="áno"/>
    <n v="0"/>
    <x v="5"/>
    <x v="0"/>
    <n v="2200000"/>
    <s v="-"/>
    <x v="0"/>
    <s v="Výstavba/realizácia"/>
  </r>
  <r>
    <s v="C14008:Výstavba"/>
    <s v="MD SR"/>
    <n v="0"/>
    <s v="Doprava - železničná infraštruktúra"/>
    <s v="C14008"/>
    <n v="0"/>
    <x v="348"/>
    <s v="-"/>
    <s v="-"/>
    <s v="-"/>
    <n v="0"/>
    <s v="SZNR"/>
    <s v="ŽSR"/>
    <s v="Výstavba"/>
    <s v="áno"/>
    <n v="0"/>
    <x v="7"/>
    <x v="0"/>
    <n v="12566666"/>
    <s v="-"/>
    <x v="0"/>
    <s v="Výstavba/realizácia"/>
  </r>
  <r>
    <s v="C14008:Výstavba"/>
    <s v="MD SR"/>
    <n v="0"/>
    <s v="Doprava - železničná infraštruktúra"/>
    <s v="C14008"/>
    <n v="0"/>
    <x v="348"/>
    <s v="-"/>
    <s v="-"/>
    <s v="-"/>
    <n v="0"/>
    <s v="SZNR"/>
    <s v="ŽSR"/>
    <s v="Výstavba"/>
    <s v="áno"/>
    <n v="0"/>
    <x v="0"/>
    <x v="0"/>
    <n v="14033333"/>
    <s v="-"/>
    <x v="0"/>
    <s v="Výstavba/realizácia"/>
  </r>
  <r>
    <s v="C14008:Výstavba"/>
    <s v="MD SR"/>
    <n v="0"/>
    <s v="Doprava - železničná infraštruktúra"/>
    <s v="C14008"/>
    <n v="0"/>
    <x v="348"/>
    <s v="-"/>
    <s v="-"/>
    <s v="-"/>
    <n v="0"/>
    <s v="SZNR"/>
    <s v="ŽSR"/>
    <s v="Výstavba"/>
    <s v="áno"/>
    <n v="0"/>
    <x v="8"/>
    <x v="0"/>
    <n v="19800000"/>
    <s v="-"/>
    <x v="0"/>
    <s v="Výstavba/realizácia"/>
  </r>
  <r>
    <s v="C14008.1:Výstavba"/>
    <s v="MD SR"/>
    <n v="0"/>
    <s v="Doprava - železničná infraštruktúra"/>
    <s v="C14008.1"/>
    <n v="0"/>
    <x v="349"/>
    <s v="-"/>
    <s v="-"/>
    <s v="-"/>
    <n v="0"/>
    <s v="SZNR"/>
    <s v="ŽSR"/>
    <s v="Výstavba"/>
    <s v="áno"/>
    <n v="0"/>
    <x v="5"/>
    <x v="0"/>
    <n v="6000000"/>
    <s v="-"/>
    <x v="0"/>
    <s v="Nezačatá investičná akcia"/>
  </r>
  <r>
    <s v="C14008.1:Výstavba"/>
    <s v="MD SR"/>
    <n v="0"/>
    <s v="Doprava - železničná infraštruktúra"/>
    <s v="C14008.1"/>
    <n v="0"/>
    <x v="349"/>
    <s v="-"/>
    <s v="-"/>
    <s v="-"/>
    <n v="0"/>
    <s v="SZNR"/>
    <s v="ŽSR"/>
    <s v="Výstavba"/>
    <s v="áno"/>
    <n v="0"/>
    <x v="6"/>
    <x v="0"/>
    <n v="12000000"/>
    <s v="-"/>
    <x v="0"/>
    <s v="Nezačatá investičná akcia"/>
  </r>
  <r>
    <s v="C14008.2:Výstavba"/>
    <s v="MD SR"/>
    <n v="0"/>
    <s v="Doprava - železničná infraštruktúra"/>
    <s v="C14008.2"/>
    <n v="0"/>
    <x v="350"/>
    <s v="-"/>
    <s v="-"/>
    <s v="-"/>
    <n v="0"/>
    <s v="SZNR"/>
    <s v="ŽSR"/>
    <s v="Výstavba"/>
    <s v="áno"/>
    <n v="0"/>
    <x v="4"/>
    <x v="0"/>
    <n v="4000000"/>
    <s v="-"/>
    <x v="0"/>
    <s v="Nezačatá investičná akcia"/>
  </r>
  <r>
    <s v="C14008.2:Výstavba"/>
    <s v="MD SR"/>
    <n v="0"/>
    <s v="Doprava - železničná infraštruktúra"/>
    <s v="C14008.2"/>
    <n v="0"/>
    <x v="350"/>
    <s v="-"/>
    <s v="-"/>
    <s v="-"/>
    <n v="0"/>
    <s v="SZNR"/>
    <s v="ŽSR"/>
    <s v="Výstavba"/>
    <s v="áno"/>
    <n v="0"/>
    <x v="5"/>
    <x v="0"/>
    <n v="4500000"/>
    <s v="-"/>
    <x v="0"/>
    <s v="Nezačatá investičná akcia"/>
  </r>
  <r>
    <s v="C14008.3:Výstavba"/>
    <s v="MD SR"/>
    <n v="0"/>
    <s v="Doprava - železničná infraštruktúra"/>
    <s v="C14008.3"/>
    <n v="0"/>
    <x v="351"/>
    <s v="-"/>
    <s v="-"/>
    <s v="-"/>
    <n v="0"/>
    <s v="SZNR"/>
    <s v="ŽSR"/>
    <s v="Výstavba"/>
    <s v="áno"/>
    <n v="0"/>
    <x v="6"/>
    <x v="0"/>
    <n v="8183190"/>
    <s v="-"/>
    <x v="0"/>
    <s v="Nezačatá investičná akcia"/>
  </r>
  <r>
    <s v="C14008.3:Výstavba"/>
    <s v="MD SR"/>
    <n v="0"/>
    <s v="Doprava - železničná infraštruktúra"/>
    <s v="C14008.3"/>
    <n v="0"/>
    <x v="351"/>
    <s v="-"/>
    <s v="-"/>
    <s v="-"/>
    <n v="0"/>
    <s v="SZNR"/>
    <s v="ŽSR"/>
    <s v="Výstavba"/>
    <s v="áno"/>
    <n v="0"/>
    <x v="7"/>
    <x v="0"/>
    <n v="11016810"/>
    <s v="-"/>
    <x v="0"/>
    <s v="Nezačatá investičná akcia"/>
  </r>
  <r>
    <s v="C14008.4:Výstavba"/>
    <s v="MD SR"/>
    <n v="0"/>
    <s v="Doprava - železničná infraštruktúra"/>
    <s v="C14008.4"/>
    <n v="0"/>
    <x v="352"/>
    <s v="-"/>
    <s v="-"/>
    <s v="-"/>
    <n v="0"/>
    <s v="SZNR"/>
    <s v="ŽSR"/>
    <s v="Výstavba"/>
    <s v="áno"/>
    <n v="0"/>
    <x v="6"/>
    <x v="0"/>
    <n v="5000000"/>
    <s v="-"/>
    <x v="0"/>
    <s v="Nezačatá investičná akcia"/>
  </r>
  <r>
    <s v="C14008.4:Výstavba"/>
    <s v="MD SR"/>
    <n v="0"/>
    <s v="Doprava - železničná infraštruktúra"/>
    <s v="C14008.4"/>
    <n v="0"/>
    <x v="352"/>
    <s v="-"/>
    <s v="-"/>
    <s v="-"/>
    <n v="0"/>
    <s v="SZNR"/>
    <s v="ŽSR"/>
    <s v="Výstavba"/>
    <s v="áno"/>
    <n v="0"/>
    <x v="7"/>
    <x v="0"/>
    <n v="5000000"/>
    <s v="-"/>
    <x v="0"/>
    <s v="Nezačatá investičná akcia"/>
  </r>
  <r>
    <s v="C17002:Príprava bez MPV"/>
    <s v="MD SR"/>
    <n v="0"/>
    <s v="Doprava - železničná infraštruktúra"/>
    <s v="C17002"/>
    <n v="0"/>
    <x v="353"/>
    <s v="-"/>
    <s v="-"/>
    <s v="-"/>
    <n v="0"/>
    <s v="SZNR"/>
    <s v="ŽSR"/>
    <s v="Príprava bez MPV"/>
    <s v="nie"/>
    <n v="0"/>
    <x v="6"/>
    <x v="0"/>
    <n v="45000"/>
    <s v="-"/>
    <x v="1"/>
    <s v="Nezačatá investičná akcia"/>
  </r>
  <r>
    <s v="C17002:Výstavba"/>
    <s v="MD SR"/>
    <n v="0"/>
    <s v="Doprava - železničná infraštruktúra"/>
    <s v="C17002"/>
    <n v="0"/>
    <x v="353"/>
    <s v="-"/>
    <s v="-"/>
    <s v="-"/>
    <n v="0"/>
    <s v="SZNR"/>
    <s v="ŽSR"/>
    <s v="Výstavba"/>
    <s v="nie"/>
    <n v="0"/>
    <x v="0"/>
    <x v="0"/>
    <n v="405000"/>
    <s v="-"/>
    <x v="1"/>
    <s v="Nezačatá investičná akcia"/>
  </r>
  <r>
    <s v="D13011:Náklady technologickej časti diela"/>
    <s v="MD SR"/>
    <n v="0"/>
    <s v="Doprava - železničná infraštruktúra"/>
    <s v="D13011"/>
    <n v="0"/>
    <x v="354"/>
    <s v="-"/>
    <s v="-"/>
    <s v="-"/>
    <n v="0"/>
    <s v="SZNR"/>
    <s v="ŽSR"/>
    <s v="Náklady technologickej časti diela"/>
    <s v="áno"/>
    <n v="0"/>
    <x v="1"/>
    <x v="2"/>
    <n v="72696.489999999991"/>
    <s v="-"/>
    <x v="0"/>
    <s v="Výstavba/realizácia"/>
  </r>
  <r>
    <s v="D13016:Výstavba"/>
    <s v="MD SR"/>
    <n v="0"/>
    <s v="Doprava - železničná infraštruktúra"/>
    <s v="D13016"/>
    <n v="0"/>
    <x v="355"/>
    <s v="-"/>
    <s v="-"/>
    <s v="-"/>
    <s v="n/a"/>
    <s v="Malé projekty"/>
    <s v="ŽSR"/>
    <s v="Výstavba"/>
    <s v="-"/>
    <s v="-"/>
    <x v="6"/>
    <x v="0"/>
    <n v="641248.64"/>
    <s v="-"/>
    <x v="0"/>
    <s v="Nezačatá investičná akcia"/>
  </r>
  <r>
    <s v="D14007:Výstavba"/>
    <s v="MD SR"/>
    <n v="0"/>
    <s v="Doprava - železničná infraštruktúra"/>
    <s v="D14007"/>
    <n v="0"/>
    <x v="356"/>
    <s v="-"/>
    <s v="-"/>
    <s v="-"/>
    <n v="0"/>
    <s v="Malé projekty"/>
    <s v="ŽSR"/>
    <s v="Výstavba"/>
    <s v="áno"/>
    <n v="0"/>
    <x v="6"/>
    <x v="0"/>
    <n v="19000"/>
    <s v="-"/>
    <x v="0"/>
    <s v="Nezačatá investičná akcia"/>
  </r>
  <r>
    <s v="D14007:Výstavba"/>
    <s v="MD SR"/>
    <n v="0"/>
    <s v="Doprava - železničná infraštruktúra"/>
    <s v="D14007"/>
    <n v="0"/>
    <x v="356"/>
    <s v="-"/>
    <s v="-"/>
    <s v="-"/>
    <n v="0"/>
    <s v="Malé projekty"/>
    <s v="ŽSR"/>
    <s v="Výstavba"/>
    <s v="áno"/>
    <n v="0"/>
    <x v="7"/>
    <x v="0"/>
    <n v="171000"/>
    <s v="-"/>
    <x v="0"/>
    <s v="Nezačatá investičná akcia"/>
  </r>
  <r>
    <s v="D17010:Príprava bez MPV"/>
    <s v="MD SR"/>
    <n v="0"/>
    <s v="Doprava - železničná infraštruktúra"/>
    <s v="D17010"/>
    <n v="0"/>
    <x v="357"/>
    <s v="-"/>
    <s v="-"/>
    <s v="-"/>
    <n v="0"/>
    <s v="Malé projekty"/>
    <s v="ŽSR"/>
    <s v="Príprava bez MPV"/>
    <s v="áno"/>
    <n v="0"/>
    <x v="1"/>
    <x v="2"/>
    <n v="6645.29"/>
    <s v="-"/>
    <x v="0"/>
    <s v="Dokumentácia na stavebné povolenie a realizáciu stavby"/>
  </r>
  <r>
    <s v="D17011:Príprava bez MPV"/>
    <s v="MD SR"/>
    <n v="0"/>
    <s v="Doprava - železničná infraštruktúra"/>
    <s v="D17011"/>
    <n v="0"/>
    <x v="358"/>
    <s v="-"/>
    <s v="-"/>
    <s v="-"/>
    <n v="0"/>
    <s v="Malé projekty"/>
    <s v="ŽSR"/>
    <s v="Príprava bez MPV"/>
    <s v="áno"/>
    <n v="0"/>
    <x v="0"/>
    <x v="0"/>
    <n v="4729807"/>
    <s v="-"/>
    <x v="1"/>
    <s v="Vydané stavebné povolenie"/>
  </r>
  <r>
    <s v="D17011:Výstavba"/>
    <s v="MD SR"/>
    <n v="0"/>
    <s v="Doprava - železničná infraštruktúra"/>
    <s v="D17011"/>
    <n v="0"/>
    <x v="358"/>
    <s v="-"/>
    <s v="-"/>
    <s v="-"/>
    <n v="0"/>
    <s v="Malé projekty"/>
    <s v="ŽSR"/>
    <s v="Výstavba"/>
    <s v="nie"/>
    <n v="0"/>
    <x v="5"/>
    <x v="0"/>
    <n v="4729807"/>
    <s v="-"/>
    <x v="1"/>
    <s v="Vydané stavebné povolenie"/>
  </r>
  <r>
    <s v="D17012:Príprava bez MPV"/>
    <s v="MD SR"/>
    <n v="0"/>
    <s v="Doprava - železničná infraštruktúra"/>
    <s v="D17012"/>
    <n v="0"/>
    <x v="359"/>
    <s v="-"/>
    <s v="-"/>
    <s v="-"/>
    <n v="0"/>
    <s v="Malé projekty"/>
    <s v="ŽSR"/>
    <s v="Príprava bez MPV"/>
    <s v="-"/>
    <s v="-"/>
    <x v="2"/>
    <x v="0"/>
    <n v="102012.12"/>
    <s v="-"/>
    <x v="0"/>
    <s v="Dokumentácia na stavebné povolenie a realizáciu stavby"/>
  </r>
  <r>
    <s v="D17013:Výstavba"/>
    <s v="MD SR"/>
    <n v="0"/>
    <s v="Doprava - železničná infraštruktúra"/>
    <s v="D17013"/>
    <n v="0"/>
    <x v="360"/>
    <s v="-"/>
    <s v="-"/>
    <s v="-"/>
    <n v="0"/>
    <s v="Malé projekty"/>
    <s v="ŽSR"/>
    <s v="Výstavba"/>
    <s v="áno"/>
    <n v="0"/>
    <x v="0"/>
    <x v="0"/>
    <n v="2334900"/>
    <s v="-"/>
    <x v="0"/>
    <s v="Vydané stavebné povolenie"/>
  </r>
  <r>
    <s v="D17013:Výstavba"/>
    <s v="MD SR"/>
    <n v="0"/>
    <s v="Doprava - železničná infraštruktúra"/>
    <s v="D17013"/>
    <n v="0"/>
    <x v="360"/>
    <s v="-"/>
    <s v="-"/>
    <s v="-"/>
    <n v="0"/>
    <s v="Malé projekty"/>
    <s v="ŽSR"/>
    <s v="Výstavba"/>
    <s v="áno"/>
    <n v="0"/>
    <x v="5"/>
    <x v="0"/>
    <n v="5465100"/>
    <s v="-"/>
    <x v="0"/>
    <s v="Vydané stavebné povolenie"/>
  </r>
  <r>
    <s v="D17014:Výstavba"/>
    <s v="MD SR"/>
    <n v="0"/>
    <s v="Doprava - železničná infraštruktúra"/>
    <s v="D17014"/>
    <n v="0"/>
    <x v="361"/>
    <s v="-"/>
    <s v="-"/>
    <s v="-"/>
    <s v="n/a"/>
    <s v="Malé projekty"/>
    <s v="ŽSR"/>
    <s v="Výstavba"/>
    <s v="-"/>
    <s v="-"/>
    <x v="6"/>
    <x v="0"/>
    <n v="110921"/>
    <s v="-"/>
    <x v="0"/>
    <s v="Nezačatá investičná akcia"/>
  </r>
  <r>
    <s v="D17015:Príprava bez MPV"/>
    <s v="MD SR"/>
    <n v="0"/>
    <s v="Doprava - železničná infraštruktúra"/>
    <s v="D17015"/>
    <n v="0"/>
    <x v="362"/>
    <s v="-"/>
    <s v="-"/>
    <s v="-"/>
    <n v="0"/>
    <s v="Malé projekty"/>
    <s v="ŽSR"/>
    <s v="Príprava bez MPV"/>
    <s v="nie"/>
    <n v="0"/>
    <x v="6"/>
    <x v="0"/>
    <n v="20000"/>
    <s v="-"/>
    <x v="1"/>
    <s v="Nezačatá investičná akcia"/>
  </r>
  <r>
    <s v="D17015:Výstavba"/>
    <s v="MD SR"/>
    <n v="0"/>
    <s v="Doprava - železničná infraštruktúra"/>
    <s v="D17015"/>
    <n v="0"/>
    <x v="362"/>
    <s v="-"/>
    <s v="-"/>
    <s v="-"/>
    <n v="0"/>
    <s v="Malé projekty"/>
    <s v="ŽSR"/>
    <s v="Výstavba"/>
    <s v="nie"/>
    <n v="0"/>
    <x v="0"/>
    <x v="0"/>
    <n v="180000"/>
    <s v="-"/>
    <x v="1"/>
    <s v="Nezačatá investičná akcia"/>
  </r>
  <r>
    <s v="D17016:Príprava bez MPV"/>
    <s v="MD SR"/>
    <n v="0"/>
    <s v="Doprava - železničná infraštruktúra"/>
    <s v="D17016"/>
    <n v="0"/>
    <x v="363"/>
    <s v="-"/>
    <s v="-"/>
    <s v="-"/>
    <n v="0"/>
    <s v="Malé projekty"/>
    <s v="ŽSR"/>
    <s v="Príprava bez MPV"/>
    <s v="nie"/>
    <n v="0"/>
    <x v="6"/>
    <x v="0"/>
    <n v="135000"/>
    <s v="-"/>
    <x v="1"/>
    <s v="Nezačatá investičná akcia"/>
  </r>
  <r>
    <s v="D17016:Výstavba"/>
    <s v="MD SR"/>
    <n v="0"/>
    <s v="Doprava - železničná infraštruktúra"/>
    <s v="D17016"/>
    <n v="0"/>
    <x v="363"/>
    <s v="-"/>
    <s v="-"/>
    <s v="-"/>
    <n v="0"/>
    <s v="Malé projekty"/>
    <s v="ŽSR"/>
    <s v="Výstavba"/>
    <s v="nie"/>
    <n v="0"/>
    <x v="0"/>
    <x v="0"/>
    <n v="1215000"/>
    <s v="-"/>
    <x v="1"/>
    <s v="Nezačatá investičná akcia"/>
  </r>
  <r>
    <s v="D17017:Príprava bez MPV"/>
    <s v="MD SR"/>
    <n v="0"/>
    <s v="Doprava - železničná infraštruktúra"/>
    <s v="D17017"/>
    <n v="0"/>
    <x v="364"/>
    <s v="-"/>
    <s v="-"/>
    <s v="-"/>
    <n v="0"/>
    <s v="Malé projekty"/>
    <s v="ŽSR"/>
    <s v="Príprava bez MPV"/>
    <s v="nie"/>
    <n v="0"/>
    <x v="6"/>
    <x v="0"/>
    <n v="20000"/>
    <s v="-"/>
    <x v="1"/>
    <s v="Nezačatá investičná akcia"/>
  </r>
  <r>
    <s v="D17017:Výstavba"/>
    <s v="MD SR"/>
    <n v="0"/>
    <s v="Doprava - železničná infraštruktúra"/>
    <s v="D17017"/>
    <n v="0"/>
    <x v="364"/>
    <s v="-"/>
    <s v="-"/>
    <s v="-"/>
    <n v="0"/>
    <s v="Malé projekty"/>
    <s v="ŽSR"/>
    <s v="Výstavba"/>
    <s v="nie"/>
    <n v="0"/>
    <x v="0"/>
    <x v="0"/>
    <n v="180000"/>
    <s v="-"/>
    <x v="1"/>
    <s v="Nezačatá investičná akcia"/>
  </r>
  <r>
    <s v="D17018:Výstavba"/>
    <s v="MD SR"/>
    <n v="0"/>
    <s v="Doprava - železničná infraštruktúra"/>
    <s v="D17018"/>
    <n v="0"/>
    <x v="365"/>
    <s v="-"/>
    <s v="-"/>
    <s v="-"/>
    <n v="0"/>
    <s v="Malé projekty"/>
    <s v="ŽSR"/>
    <s v="Výstavba"/>
    <s v="áno"/>
    <n v="0"/>
    <x v="6"/>
    <x v="0"/>
    <n v="3000000"/>
    <s v="-"/>
    <x v="0"/>
    <s v="Nezačatá investičná akcia"/>
  </r>
  <r>
    <s v="D19001:Náklady technologickej časti diela"/>
    <s v="MD SR"/>
    <n v="1"/>
    <s v="Doprava - železničná infraštruktúra"/>
    <s v="D19001"/>
    <n v="0"/>
    <x v="366"/>
    <s v="-"/>
    <s v="-"/>
    <s v="-"/>
    <n v="0"/>
    <s v="IT"/>
    <s v="ŽSR"/>
    <s v="Náklady technologickej časti diela"/>
    <s v="áno"/>
    <n v="0"/>
    <x v="4"/>
    <x v="0"/>
    <n v="711000"/>
    <s v="-"/>
    <x v="0"/>
    <s v="Príprava verejného obstarávania"/>
  </r>
  <r>
    <s v="D19001:Náklady technologickej časti diela"/>
    <s v="MD SR"/>
    <n v="1"/>
    <s v="Doprava - železničná infraštruktúra"/>
    <s v="D19001"/>
    <n v="0"/>
    <x v="366"/>
    <s v="-"/>
    <s v="-"/>
    <s v="-"/>
    <n v="0"/>
    <s v="IT"/>
    <s v="ŽSR"/>
    <s v="Náklady technologickej časti diela"/>
    <s v="áno"/>
    <n v="0"/>
    <x v="5"/>
    <x v="0"/>
    <n v="4000000"/>
    <s v="-"/>
    <x v="0"/>
    <s v="Príprava verejného obstarávania"/>
  </r>
  <r>
    <s v="D20001:Náklady technologickej časti diela"/>
    <s v="MD SR"/>
    <n v="0"/>
    <s v="Doprava - železničná infraštruktúra"/>
    <s v="D20001"/>
    <n v="0"/>
    <x v="367"/>
    <s v="-"/>
    <s v="-"/>
    <s v="-"/>
    <n v="0"/>
    <s v="SZNR"/>
    <s v="ŽSR"/>
    <s v="Náklady technologickej časti diela"/>
    <s v="áno"/>
    <n v="0"/>
    <x v="1"/>
    <x v="2"/>
    <n v="11249259.390000001"/>
    <s v="SIH"/>
    <x v="0"/>
    <s v="Výstavba/realizácia"/>
  </r>
  <r>
    <s v="D20001:Náklady technologickej časti diela"/>
    <s v="MD SR"/>
    <n v="0"/>
    <s v="Doprava - železničná infraštruktúra"/>
    <s v="D20001"/>
    <n v="0"/>
    <x v="367"/>
    <s v="-"/>
    <s v="-"/>
    <s v="-"/>
    <n v="0"/>
    <s v="SZNR"/>
    <s v="ŽSR"/>
    <s v="Náklady technologickej časti diela"/>
    <s v="áno"/>
    <n v="0"/>
    <x v="2"/>
    <x v="25"/>
    <n v="197027.53999999998"/>
    <s v="-"/>
    <x v="0"/>
    <s v="Výstavba/realizácia"/>
  </r>
  <r>
    <s v="D20001:Príprava bez MPV"/>
    <s v="MD SR"/>
    <n v="0"/>
    <s v="Doprava - železničná infraštruktúra"/>
    <s v="D20001"/>
    <n v="0"/>
    <x v="367"/>
    <s v="-"/>
    <s v="-"/>
    <s v="-"/>
    <n v="0"/>
    <s v="SZNR"/>
    <s v="ŽSR"/>
    <s v="Príprava bez MPV"/>
    <s v="áno"/>
    <n v="0"/>
    <x v="3"/>
    <x v="2"/>
    <n v="2490123.88"/>
    <s v="SIH"/>
    <x v="0"/>
    <s v="Výstavba/realizácia"/>
  </r>
  <r>
    <s v="D20002:Náklady technologickej časti diela"/>
    <s v="MD SR"/>
    <n v="0"/>
    <s v="Doprava - železničná infraštruktúra"/>
    <s v="D20002"/>
    <n v="0"/>
    <x v="368"/>
    <s v="-"/>
    <s v="-"/>
    <s v="-"/>
    <n v="0"/>
    <s v="SZNR"/>
    <s v="ŽSR"/>
    <s v="Náklady technologickej časti diela"/>
    <s v="áno"/>
    <n v="0"/>
    <x v="1"/>
    <x v="2"/>
    <n v="2593181.84"/>
    <s v="SIH"/>
    <x v="0"/>
    <s v="Výstavba/realizácia"/>
  </r>
  <r>
    <s v="D20002:Príprava bez MPV"/>
    <s v="MD SR"/>
    <n v="0"/>
    <s v="Doprava - železničná infraštruktúra"/>
    <s v="D20002"/>
    <n v="0"/>
    <x v="368"/>
    <s v="-"/>
    <s v="-"/>
    <s v="-"/>
    <n v="0"/>
    <s v="SZNR"/>
    <s v="ŽSR"/>
    <s v="Príprava bez MPV"/>
    <s v="áno"/>
    <n v="0"/>
    <x v="3"/>
    <x v="2"/>
    <n v="2314195.77"/>
    <s v="SIH"/>
    <x v="0"/>
    <s v="Výstavba/realizácia"/>
  </r>
  <r>
    <s v="D20002:Výstavba"/>
    <s v="MD SR"/>
    <n v="0"/>
    <s v="Doprava - železničná infraštruktúra"/>
    <s v="D20002"/>
    <n v="0"/>
    <x v="368"/>
    <s v="-"/>
    <s v="-"/>
    <s v="-"/>
    <n v="0"/>
    <s v="SZNR"/>
    <s v="ŽSR"/>
    <s v="Výstavba"/>
    <s v="áno"/>
    <n v="0"/>
    <x v="3"/>
    <x v="2"/>
    <n v="9790900"/>
    <s v="SIH"/>
    <x v="0"/>
    <s v="Výstavba/realizácia"/>
  </r>
  <r>
    <s v="D20003:Náklady technologickej časti diela"/>
    <s v="MD SR"/>
    <n v="1"/>
    <s v="Doprava - železničná infraštruktúra"/>
    <s v="D20003"/>
    <n v="0"/>
    <x v="369"/>
    <s v="-"/>
    <s v="-"/>
    <s v="-"/>
    <n v="0"/>
    <s v="IT"/>
    <s v="ŽSR"/>
    <s v="Náklady technologickej časti diela"/>
    <s v="áno"/>
    <n v="0"/>
    <x v="1"/>
    <x v="2"/>
    <n v="1381449.5"/>
    <s v="-"/>
    <x v="0"/>
    <s v="V prevázdke/ukončené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1"/>
    <x v="2"/>
    <n v="5859.5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2"/>
    <x v="0"/>
    <n v="14614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4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5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6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7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0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8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9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10"/>
    <x v="0"/>
    <n v="30000"/>
    <s v="-"/>
    <x v="0"/>
    <s v="Nezačatá investičná akcia"/>
  </r>
  <r>
    <s v="D20007:Náklady technologickej časti diela"/>
    <s v="MD SR"/>
    <n v="1"/>
    <s v="Doprava - železničná infraštruktúra"/>
    <s v="D20007"/>
    <n v="0"/>
    <x v="370"/>
    <s v="-"/>
    <s v="-"/>
    <s v="-"/>
    <n v="0"/>
    <s v="IT"/>
    <s v="ŽSR"/>
    <s v="Náklady technologickej časti diela"/>
    <s v="áno"/>
    <n v="0"/>
    <x v="11"/>
    <x v="0"/>
    <n v="30000"/>
    <s v="-"/>
    <x v="0"/>
    <s v="Nezačatá investičná akcia"/>
  </r>
  <r>
    <s v="D20008:Náklady technologickej časti diela"/>
    <s v="MD SR"/>
    <n v="1"/>
    <s v="Doprava - železničná infraštruktúra"/>
    <s v="D20008"/>
    <n v="0"/>
    <x v="371"/>
    <s v="-"/>
    <s v="-"/>
    <s v="-"/>
    <n v="0"/>
    <s v="IT"/>
    <s v="ŽSR"/>
    <s v="Náklady technologickej časti diela"/>
    <s v="áno"/>
    <n v="0"/>
    <x v="1"/>
    <x v="2"/>
    <n v="490882.14"/>
    <s v="-"/>
    <x v="2"/>
    <s v="V prevázdke/ukončené"/>
  </r>
  <r>
    <s v="D20008:Náklady technologickej časti diela"/>
    <s v="MD SR"/>
    <n v="1"/>
    <s v="Doprava - železničná infraštruktúra"/>
    <s v="D20008"/>
    <n v="0"/>
    <x v="371"/>
    <s v="-"/>
    <s v="-"/>
    <s v="-"/>
    <n v="0"/>
    <s v="IT"/>
    <s v="ŽSR"/>
    <s v="Náklady technologickej časti diela"/>
    <s v="áno"/>
    <n v="0"/>
    <x v="1"/>
    <x v="3"/>
    <n v="9332009.7300000004"/>
    <s v="OPII"/>
    <x v="0"/>
    <s v="V prevázdke/ukončené"/>
  </r>
  <r>
    <s v="D20008:Náklady technologickej časti diela"/>
    <s v="MD SR"/>
    <n v="1"/>
    <s v="Doprava - železničná infraštruktúra"/>
    <s v="D20008"/>
    <n v="0"/>
    <x v="371"/>
    <s v="-"/>
    <s v="-"/>
    <s v="-"/>
    <n v="0"/>
    <s v="IT"/>
    <s v="ŽSR"/>
    <s v="Náklady technologickej časti diela"/>
    <s v="áno"/>
    <n v="0"/>
    <x v="1"/>
    <x v="4"/>
    <n v="1646825.24"/>
    <s v="OPII"/>
    <x v="0"/>
    <s v="V prevázdke/ukončené"/>
  </r>
  <r>
    <s v="D20008:Výstavba"/>
    <s v="MD SR"/>
    <n v="0"/>
    <s v="Doprava - železničná infraštruktúra"/>
    <s v="D20008"/>
    <n v="0"/>
    <x v="371"/>
    <s v="-"/>
    <s v="-"/>
    <s v="-"/>
    <n v="0"/>
    <s v="IT"/>
    <s v="ŽSR"/>
    <s v="Výstavba"/>
    <s v="áno"/>
    <n v="0"/>
    <x v="1"/>
    <x v="2"/>
    <n v="41750.180999999997"/>
    <s v="-"/>
    <x v="0"/>
    <s v="V prevázdke/ukončené"/>
  </r>
  <r>
    <s v="D20008:Výstavba"/>
    <s v="MD SR"/>
    <n v="0"/>
    <s v="Doprava - železničná infraštruktúra"/>
    <s v="D20008"/>
    <n v="0"/>
    <x v="371"/>
    <s v="-"/>
    <s v="-"/>
    <s v="-"/>
    <n v="0"/>
    <s v="IT"/>
    <s v="ŽSR"/>
    <s v="Výstavba"/>
    <s v="áno"/>
    <n v="0"/>
    <x v="1"/>
    <x v="2"/>
    <n v="7367.6790000000001"/>
    <s v="-"/>
    <x v="0"/>
    <s v="V prevázdke/ukončené"/>
  </r>
  <r>
    <s v="D20008:Náklady technologickej časti diela"/>
    <s v="MD SR"/>
    <n v="1"/>
    <s v="Doprava - železničná infraštruktúra"/>
    <s v="D20008"/>
    <n v="0"/>
    <x v="371"/>
    <s v="-"/>
    <s v="-"/>
    <s v="-"/>
    <n v="0"/>
    <s v="IT"/>
    <s v="ŽSR"/>
    <s v="Náklady technologickej časti diela"/>
    <s v="áno"/>
    <n v="0"/>
    <x v="3"/>
    <x v="3"/>
    <n v="1832812.53"/>
    <s v="OPII"/>
    <x v="0"/>
    <s v="V prevázdke/ukončené"/>
  </r>
  <r>
    <s v="D20008:Náklady technologickej časti diela"/>
    <s v="MD SR"/>
    <n v="1"/>
    <s v="Doprava - železničná infraštruktúra"/>
    <s v="D20008"/>
    <n v="0"/>
    <x v="371"/>
    <s v="-"/>
    <s v="-"/>
    <s v="-"/>
    <n v="0"/>
    <s v="IT"/>
    <s v="ŽSR"/>
    <s v="Náklady technologickej časti diela"/>
    <s v="áno"/>
    <n v="0"/>
    <x v="3"/>
    <x v="4"/>
    <n v="323437.5"/>
    <s v="OPII"/>
    <x v="0"/>
    <s v="V prevázdke/ukončené"/>
  </r>
  <r>
    <s v="D22001:Výstavba"/>
    <s v="MD SR"/>
    <n v="0"/>
    <s v="Doprava - železničná infraštruktúra"/>
    <s v="D22001"/>
    <n v="0"/>
    <x v="372"/>
    <s v="-"/>
    <s v="-"/>
    <s v="-"/>
    <n v="0"/>
    <s v="SZNR"/>
    <s v="ŽSR"/>
    <s v="Výstavba"/>
    <s v="áno"/>
    <n v="0"/>
    <x v="6"/>
    <x v="0"/>
    <n v="40000"/>
    <s v="-"/>
    <x v="0"/>
    <s v="V prevázdke/ukončené"/>
  </r>
  <r>
    <s v="D22001:Výstavba"/>
    <s v="MD SR"/>
    <n v="0"/>
    <s v="Doprava - železničná infraštruktúra"/>
    <s v="D22001"/>
    <n v="0"/>
    <x v="372"/>
    <s v="-"/>
    <s v="-"/>
    <s v="-"/>
    <n v="0"/>
    <s v="SZNR"/>
    <s v="ŽSR"/>
    <s v="Výstavba"/>
    <s v="áno"/>
    <n v="0"/>
    <x v="9"/>
    <x v="0"/>
    <n v="360000"/>
    <s v="-"/>
    <x v="0"/>
    <s v="V prevázdke/ukončené"/>
  </r>
  <r>
    <s v="D22002:Výstavba"/>
    <s v="MD SR"/>
    <n v="0"/>
    <s v="Doprava - železničná infraštruktúra"/>
    <s v="D22002"/>
    <n v="0"/>
    <x v="373"/>
    <s v="-"/>
    <s v="-"/>
    <s v="-"/>
    <n v="0"/>
    <s v="Malé projekty"/>
    <s v="ŽSR"/>
    <s v="Výstavba"/>
    <s v="áno"/>
    <n v="0"/>
    <x v="1"/>
    <x v="2"/>
    <n v="19430"/>
    <s v="-"/>
    <x v="0"/>
    <s v="V prevázdke/ukončené"/>
  </r>
  <r>
    <s v="D22003:Náklady technologickej časti diela"/>
    <s v="MD SR"/>
    <n v="0"/>
    <s v="Doprava - železničná infraštruktúra"/>
    <s v="D22003"/>
    <n v="0"/>
    <x v="374"/>
    <s v="-"/>
    <s v="-"/>
    <s v="-"/>
    <n v="0"/>
    <s v="IT"/>
    <s v="ŽSR"/>
    <s v="Náklady technologickej časti diela"/>
    <s v="áno"/>
    <n v="0"/>
    <x v="1"/>
    <x v="2"/>
    <n v="83040"/>
    <s v="-"/>
    <x v="0"/>
    <s v="V prevázdke/ukončené"/>
  </r>
  <r>
    <s v="D23003:Náklady technologickej časti diela"/>
    <s v="MD SR"/>
    <n v="1"/>
    <s v="Doprava - železničná infraštruktúra"/>
    <s v="D23003"/>
    <n v="0"/>
    <x v="375"/>
    <s v="-"/>
    <s v="-"/>
    <s v="-"/>
    <n v="0"/>
    <s v="IT"/>
    <s v="ŽSR"/>
    <s v="Náklady technologickej časti diela"/>
    <s v="áno"/>
    <n v="0"/>
    <x v="2"/>
    <x v="0"/>
    <n v="588675.1"/>
    <s v="-"/>
    <x v="0"/>
    <s v="Nešpecifikované"/>
  </r>
  <r>
    <s v="D23004:Náklady technologickej časti diela"/>
    <s v="MD SR"/>
    <n v="1"/>
    <s v="Doprava - železničná infraštruktúra"/>
    <s v="D23004"/>
    <n v="0"/>
    <x v="376"/>
    <s v="-"/>
    <s v="-"/>
    <s v="-"/>
    <n v="0"/>
    <s v="IT"/>
    <s v="ŽSR"/>
    <s v="Náklady technologickej časti diela"/>
    <s v="áno"/>
    <n v="0"/>
    <x v="1"/>
    <x v="2"/>
    <n v="53499.98"/>
    <s v="-"/>
    <x v="0"/>
    <s v="Nešpecifikované"/>
  </r>
  <r>
    <s v="D23005:Náklady technologickej časti diela"/>
    <s v="MD SR"/>
    <n v="1"/>
    <s v="Doprava - železničná infraštruktúra"/>
    <s v="D23005"/>
    <n v="0"/>
    <x v="377"/>
    <s v="-"/>
    <s v="-"/>
    <s v="-"/>
    <n v="0"/>
    <s v="IT"/>
    <s v="ŽSR"/>
    <s v="Náklady technologickej časti diela"/>
    <s v="áno"/>
    <n v="0"/>
    <x v="2"/>
    <x v="0"/>
    <n v="48200"/>
    <s v="-"/>
    <x v="0"/>
    <s v="Príprava verejného obstarávania"/>
  </r>
  <r>
    <s v="D23005:Náklady technologickej časti diela"/>
    <s v="MD SR"/>
    <n v="1"/>
    <s v="Doprava - železničná infraštruktúra"/>
    <s v="D23005"/>
    <n v="0"/>
    <x v="377"/>
    <s v="-"/>
    <s v="-"/>
    <s v="-"/>
    <n v="0"/>
    <s v="IT"/>
    <s v="ŽSR"/>
    <s v="Náklady technologickej časti diela"/>
    <s v="-"/>
    <s v="-"/>
    <x v="4"/>
    <x v="0"/>
    <n v="50000"/>
    <s v="-"/>
    <x v="0"/>
    <s v="Príprava verejného obstarávania"/>
  </r>
  <r>
    <s v="E19013:Príprava bez MPV"/>
    <s v="MD SR"/>
    <n v="0"/>
    <s v="Doprava - železničná infraštruktúra"/>
    <s v="E19013"/>
    <n v="0"/>
    <x v="378"/>
    <s v="-"/>
    <s v="-"/>
    <s v="-"/>
    <n v="0"/>
    <s v="Malé projekty"/>
    <s v="ŽSR"/>
    <s v="Príprava bez MPV"/>
    <s v="nie"/>
    <n v="0"/>
    <x v="6"/>
    <x v="0"/>
    <n v="150000"/>
    <s v="-"/>
    <x v="1"/>
    <s v="Nezačatá investičná akcia"/>
  </r>
  <r>
    <s v="E19013:Výstavba"/>
    <s v="MD SR"/>
    <n v="0"/>
    <s v="Doprava - železničná infraštruktúra"/>
    <s v="E19013"/>
    <n v="0"/>
    <x v="378"/>
    <s v="-"/>
    <s v="-"/>
    <s v="-"/>
    <n v="0"/>
    <s v="Malé projekty"/>
    <s v="ŽSR"/>
    <s v="Výstavba"/>
    <s v="nie"/>
    <n v="0"/>
    <x v="8"/>
    <x v="0"/>
    <n v="1350000"/>
    <s v="-"/>
    <x v="1"/>
    <s v="Nezačatá investičná akcia"/>
  </r>
  <r>
    <s v="E20008:Náklady technologickej časti diela"/>
    <s v="MD SR"/>
    <n v="1"/>
    <s v="Doprava - železničná infraštruktúra"/>
    <s v="E20008"/>
    <n v="0"/>
    <x v="379"/>
    <s v="-"/>
    <s v="-"/>
    <s v="-"/>
    <n v="0"/>
    <s v="IT"/>
    <s v="ŽSR"/>
    <s v="Náklady technologickej časti diela"/>
    <s v="áno"/>
    <n v="0"/>
    <x v="1"/>
    <x v="2"/>
    <n v="461178.75"/>
    <s v="-"/>
    <x v="0"/>
    <s v="V prevázdke/ukončené"/>
  </r>
  <r>
    <s v="E20008:Náklady technologickej časti diela"/>
    <s v="MD SR"/>
    <n v="1"/>
    <s v="Doprava - železničná infraštruktúra"/>
    <s v="E20008"/>
    <n v="0"/>
    <x v="379"/>
    <s v="-"/>
    <s v="-"/>
    <s v="-"/>
    <n v="0"/>
    <s v="IT"/>
    <s v="ŽSR"/>
    <s v="Náklady technologickej časti diela"/>
    <s v="áno"/>
    <n v="0"/>
    <x v="2"/>
    <x v="0"/>
    <n v="644850"/>
    <s v="-"/>
    <x v="0"/>
    <s v="V prevázdke/ukončené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1"/>
    <x v="2"/>
    <n v="4484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4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5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6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7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0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8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9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10"/>
    <x v="0"/>
    <n v="30000"/>
    <s v="-"/>
    <x v="0"/>
    <s v="Nezačatá investičná akcia"/>
  </r>
  <r>
    <s v="E21001:Náklady technologickej časti diela"/>
    <s v="MD SR"/>
    <n v="1"/>
    <s v="Doprava - železničná infraštruktúra"/>
    <s v="E21001"/>
    <n v="0"/>
    <x v="380"/>
    <s v="-"/>
    <s v="-"/>
    <s v="-"/>
    <n v="0"/>
    <s v="IT"/>
    <s v="ŽSR"/>
    <s v="Náklady technologickej časti diela"/>
    <s v="áno"/>
    <n v="0"/>
    <x v="11"/>
    <x v="0"/>
    <n v="30000"/>
    <s v="-"/>
    <x v="0"/>
    <s v="Nezačatá investičná akcia"/>
  </r>
  <r>
    <s v="E22001:Náklady technologickej časti diela"/>
    <s v="MD SR"/>
    <n v="1"/>
    <s v="Doprava - železničná infraštruktúra"/>
    <s v="E22001"/>
    <n v="0"/>
    <x v="381"/>
    <s v="-"/>
    <s v="-"/>
    <s v="-"/>
    <n v="0"/>
    <s v="IT"/>
    <s v="ŽSR"/>
    <s v="Náklady technologickej časti diela"/>
    <s v="áno"/>
    <n v="0"/>
    <x v="1"/>
    <x v="2"/>
    <n v="321006.24"/>
    <s v="-"/>
    <x v="0"/>
    <s v="Výstavba/realizácia"/>
  </r>
  <r>
    <s v="E22001:Náklady technologickej časti diela"/>
    <s v="MD SR"/>
    <n v="1"/>
    <s v="Doprava - železničná infraštruktúra"/>
    <s v="E22001"/>
    <n v="0"/>
    <x v="381"/>
    <s v="-"/>
    <s v="-"/>
    <s v="-"/>
    <n v="0"/>
    <s v="IT"/>
    <s v="ŽSR"/>
    <s v="Náklady technologickej časti diela"/>
    <s v="áno"/>
    <n v="0"/>
    <x v="2"/>
    <x v="0"/>
    <n v="194998"/>
    <s v="-"/>
    <x v="0"/>
    <s v="Výstavba/realizácia"/>
  </r>
  <r>
    <s v="E22002:Náklady technologickej časti diela"/>
    <s v="MD SR"/>
    <n v="0"/>
    <s v="Doprava - železničná infraštruktúra"/>
    <s v="E22002"/>
    <n v="0"/>
    <x v="382"/>
    <s v="-"/>
    <s v="-"/>
    <s v="-"/>
    <n v="0"/>
    <s v="IT"/>
    <s v="ŽSR"/>
    <s v="Náklady technologickej časti diela"/>
    <s v="áno"/>
    <n v="0"/>
    <x v="1"/>
    <x v="2"/>
    <n v="219816"/>
    <s v="-"/>
    <x v="0"/>
    <s v="Príprava verejného obstarávania"/>
  </r>
  <r>
    <s v="E23002:Náklady technologickej časti diela"/>
    <s v="MD SR"/>
    <n v="0"/>
    <s v="Doprava - železničná infraštruktúra"/>
    <s v="E23002"/>
    <n v="0"/>
    <x v="383"/>
    <s v="-"/>
    <s v="-"/>
    <s v="-"/>
    <n v="0"/>
    <s v="IT"/>
    <s v="ŽSR"/>
    <s v="Náklady technologickej časti diela"/>
    <s v="áno"/>
    <n v="0"/>
    <x v="1"/>
    <x v="2"/>
    <n v="84377.279999999999"/>
    <s v="-"/>
    <x v="0"/>
    <s v="V prevázdke/ukončené"/>
  </r>
  <r>
    <s v="E23003:Náklady technologickej časti diela"/>
    <s v="MD SR"/>
    <n v="1"/>
    <s v="Doprava - železničná infraštruktúra"/>
    <s v="E23003"/>
    <n v="0"/>
    <x v="384"/>
    <s v="-"/>
    <s v="-"/>
    <s v="-"/>
    <n v="0"/>
    <s v="IT"/>
    <s v="ŽSR"/>
    <s v="Náklady technologickej časti diela"/>
    <s v="áno"/>
    <n v="0"/>
    <x v="1"/>
    <x v="2"/>
    <n v="187346"/>
    <s v="-"/>
    <x v="0"/>
    <s v="Príprava verejného obstarávania"/>
  </r>
  <r>
    <s v="E23003:Náklady technologickej časti diela"/>
    <s v="MD SR"/>
    <n v="1"/>
    <s v="Doprava - železničná infraštruktúra"/>
    <s v="E23003"/>
    <n v="0"/>
    <x v="384"/>
    <s v="-"/>
    <s v="-"/>
    <s v="-"/>
    <n v="0"/>
    <s v="IT"/>
    <s v="ŽSR"/>
    <s v="Náklady technologickej časti diela"/>
    <s v="áno"/>
    <n v="0"/>
    <x v="2"/>
    <x v="0"/>
    <n v="187346"/>
    <s v="-"/>
    <x v="0"/>
    <s v="Príprava verejného obstarávania"/>
  </r>
  <r>
    <s v="F23001:Náklady technologickej časti diela"/>
    <s v="MD SR"/>
    <n v="0"/>
    <s v="Doprava - železničná infraštruktúra"/>
    <s v="F23001"/>
    <n v="0"/>
    <x v="385"/>
    <s v="-"/>
    <s v="-"/>
    <s v="-"/>
    <s v="n/a"/>
    <s v="SZNR"/>
    <s v="ŽSR"/>
    <s v="Náklady technologickej časti diela"/>
    <s v="-"/>
    <s v="-"/>
    <x v="1"/>
    <x v="2"/>
    <n v="520"/>
    <s v="-"/>
    <x v="0"/>
    <s v="V prevázdke/ukončené"/>
  </r>
  <r>
    <m/>
    <s v="MD SR"/>
    <s v="-"/>
    <s v="Doprava - železničná infraštruktúra"/>
    <s v="F23001"/>
    <n v="0"/>
    <x v="385"/>
    <s v="-"/>
    <s v="-"/>
    <s v="-"/>
    <s v="-"/>
    <s v="SZNR"/>
    <s v="ŽSR"/>
    <s v="-"/>
    <s v="-"/>
    <s v="-"/>
    <x v="2"/>
    <x v="0"/>
    <n v="640"/>
    <s v="-"/>
    <x v="0"/>
    <s v="V prevázdke/ukončené"/>
  </r>
  <r>
    <s v="G05010:MPV"/>
    <s v="MD SR"/>
    <n v="0"/>
    <s v="Doprava - železničná infraštruktúra"/>
    <s v="G05010"/>
    <n v="0"/>
    <x v="386"/>
    <s v="-"/>
    <s v="-"/>
    <s v="-"/>
    <n v="0"/>
    <s v="Malé projekty"/>
    <s v="ŽSR"/>
    <s v="MPV"/>
    <s v="áno"/>
    <n v="0"/>
    <x v="1"/>
    <x v="2"/>
    <n v="427674.42000000004"/>
    <s v="-"/>
    <x v="0"/>
    <s v="Majetkoprávne vysporiadanie"/>
  </r>
  <r>
    <s v="G05010:Výstavba"/>
    <s v="MD SR"/>
    <n v="0"/>
    <s v="Doprava - železničná infraštruktúra"/>
    <s v="G05010"/>
    <n v="0"/>
    <x v="386"/>
    <s v="-"/>
    <s v="-"/>
    <s v="-"/>
    <n v="0"/>
    <s v="Malé projekty"/>
    <s v="ŽSR"/>
    <s v="Výstavba"/>
    <s v="áno"/>
    <n v="0"/>
    <x v="2"/>
    <x v="0"/>
    <n v="547956.82000000018"/>
    <s v="-"/>
    <x v="0"/>
    <s v="Majetkoprávne vysporiadanie"/>
  </r>
  <r>
    <s v="G05010:Výstavba"/>
    <s v="MD SR"/>
    <n v="0"/>
    <s v="Doprava - železničná infraštruktúra"/>
    <s v="G05010"/>
    <n v="0"/>
    <x v="386"/>
    <s v="-"/>
    <s v="-"/>
    <s v="-"/>
    <n v="0"/>
    <s v="Malé projekty"/>
    <s v="ŽSR"/>
    <s v="Výstavba"/>
    <s v="áno"/>
    <n v="0"/>
    <x v="4"/>
    <x v="0"/>
    <n v="500000"/>
    <s v="-"/>
    <x v="0"/>
    <s v="Majetkoprávne vysporiadanie"/>
  </r>
  <r>
    <s v="G05010:Výstavba"/>
    <s v="MD SR"/>
    <n v="0"/>
    <s v="Doprava - železničná infraštruktúra"/>
    <s v="G05010"/>
    <n v="0"/>
    <x v="386"/>
    <s v="-"/>
    <s v="-"/>
    <s v="-"/>
    <n v="0"/>
    <s v="Malé projekty"/>
    <s v="ŽSR"/>
    <s v="MPV"/>
    <s v="áno"/>
    <n v="0"/>
    <x v="5"/>
    <x v="0"/>
    <n v="600000"/>
    <s v="-"/>
    <x v="0"/>
    <s v="Majetkoprávne vysporiadanie"/>
  </r>
  <r>
    <s v="G05010:Výstavba"/>
    <s v="MD SR"/>
    <n v="0"/>
    <s v="Doprava - železničná infraštruktúra"/>
    <s v="G05010"/>
    <n v="0"/>
    <x v="386"/>
    <s v="-"/>
    <s v="-"/>
    <s v="-"/>
    <n v="0"/>
    <s v="Malé projekty"/>
    <s v="ŽSR"/>
    <s v="MPV"/>
    <s v="áno"/>
    <n v="0"/>
    <x v="6"/>
    <x v="0"/>
    <n v="600000"/>
    <s v="-"/>
    <x v="0"/>
    <s v="Majetkoprávne vysporiadanie"/>
  </r>
  <r>
    <s v="G05010:Výstavba"/>
    <s v="MD SR"/>
    <n v="0"/>
    <s v="Doprava - železničná infraštruktúra"/>
    <s v="G05010"/>
    <n v="0"/>
    <x v="386"/>
    <s v="-"/>
    <s v="-"/>
    <s v="-"/>
    <n v="0"/>
    <s v="Malé projekty"/>
    <s v="ŽSR"/>
    <s v="MPV"/>
    <s v="áno"/>
    <n v="0"/>
    <x v="7"/>
    <x v="0"/>
    <n v="600000"/>
    <s v="-"/>
    <x v="0"/>
    <s v="Majetkoprávne vysporiadanie"/>
  </r>
  <r>
    <s v="G05010:Výstavba"/>
    <s v="MD SR"/>
    <n v="0"/>
    <s v="Doprava - železničná infraštruktúra"/>
    <s v="G05010"/>
    <n v="0"/>
    <x v="386"/>
    <s v="-"/>
    <s v="-"/>
    <s v="-"/>
    <n v="0"/>
    <s v="Malé projekty"/>
    <s v="ŽSR"/>
    <s v="Výstavba"/>
    <s v="áno"/>
    <n v="0"/>
    <x v="0"/>
    <x v="0"/>
    <n v="600000"/>
    <s v="-"/>
    <x v="0"/>
    <s v="Majetkoprávne vysporiadanie"/>
  </r>
  <r>
    <s v="G05010:Výstavba"/>
    <s v="MD SR"/>
    <n v="0"/>
    <s v="Doprava - železničná infraštruktúra"/>
    <s v="G05010"/>
    <n v="0"/>
    <x v="386"/>
    <s v="-"/>
    <s v="-"/>
    <s v="-"/>
    <n v="0"/>
    <s v="Malé projekty"/>
    <s v="ŽSR"/>
    <s v="Výstavba"/>
    <s v="áno"/>
    <n v="0"/>
    <x v="8"/>
    <x v="0"/>
    <n v="600000"/>
    <s v="-"/>
    <x v="0"/>
    <s v="Majetkoprávne vysporiadanie"/>
  </r>
  <r>
    <s v="ZSR001:Príprava bez MPV"/>
    <s v="MD SR"/>
    <n v="0"/>
    <s v="Doprava - železničná infraštruktúra"/>
    <s v="ZSR001"/>
    <s v="D133b1"/>
    <x v="387"/>
    <s v="133b"/>
    <s v="8 v 2b"/>
    <s v="2b"/>
    <n v="2.6"/>
    <s v="Cielené a finančne návratné projekty"/>
    <s v="ŽSR"/>
    <s v="Príprava bez MPV"/>
    <s v="nie"/>
    <n v="12.535"/>
    <x v="0"/>
    <x v="5"/>
    <n v="10000"/>
    <s v="-"/>
    <x v="1"/>
    <s v="Nezačatá investičná akcia"/>
  </r>
  <r>
    <s v="ZSR001:Príprava bez MPV"/>
    <s v="MD SR"/>
    <n v="0"/>
    <s v="Doprava - železničná infraštruktúra"/>
    <s v="ZSR001"/>
    <s v="D133b1"/>
    <x v="387"/>
    <s v="133b"/>
    <s v="8 v 2b"/>
    <s v="2b"/>
    <n v="2.6"/>
    <s v="Cielené a finančne návratné projekty"/>
    <s v="ŽSR"/>
    <s v="Príprava bez MPV"/>
    <s v="nie"/>
    <n v="12.535"/>
    <x v="8"/>
    <x v="5"/>
    <n v="100000"/>
    <s v="-"/>
    <x v="1"/>
    <s v="Nezačatá investičná akcia"/>
  </r>
  <r>
    <s v="ZSR002:Príprava bez MPV"/>
    <s v="MD SR"/>
    <n v="0"/>
    <s v="Doprava - železničná infraštruktúra"/>
    <s v="ZSR002"/>
    <s v="D171b_; D170a_"/>
    <x v="388"/>
    <s v="171b; 170a"/>
    <s v="15 a 41 v 2b"/>
    <s v="2b"/>
    <s v="2,0 a 0,9"/>
    <s v="Cielené a finančne návratné projekty"/>
    <s v="ŽSR"/>
    <s v="Príprava bez MPV"/>
    <s v="nie"/>
    <n v="37.375"/>
    <x v="8"/>
    <x v="5"/>
    <n v="10000"/>
    <s v="-"/>
    <x v="1"/>
    <s v="Nezačatá investičná akcia"/>
  </r>
  <r>
    <s v="ZSR002:Príprava bez MPV"/>
    <s v="MD SR"/>
    <n v="0"/>
    <s v="Doprava - železničná infraštruktúra"/>
    <s v="ZSR002"/>
    <s v="D171b_; D170a_"/>
    <x v="388"/>
    <s v="171b; 170a"/>
    <s v="15 a 41 v 2b"/>
    <s v="2b"/>
    <s v="2,0 a 0,9"/>
    <s v="Cielené a finančne návratné projekty"/>
    <s v="ŽSR"/>
    <s v="Príprava bez MPV"/>
    <s v="nie"/>
    <n v="37.375"/>
    <x v="9"/>
    <x v="5"/>
    <n v="100000"/>
    <s v="-"/>
    <x v="1"/>
    <s v="Nezačatá investičná akcia"/>
  </r>
  <r>
    <s v="ZSR003:Príprava bez MPV"/>
    <s v="MD SR"/>
    <n v="0"/>
    <s v="Doprava - železničná infraštruktúra"/>
    <s v="ZSR003"/>
    <s v="D133c_"/>
    <x v="389"/>
    <s v="133c"/>
    <s v="12 v 2b"/>
    <s v="2b"/>
    <n v="2.1"/>
    <s v="Cielené a finančne návratné projekty"/>
    <s v="ŽSR"/>
    <s v="Príprava bez MPV"/>
    <s v="nie"/>
    <n v="14.647"/>
    <x v="0"/>
    <x v="5"/>
    <n v="10000"/>
    <s v="-"/>
    <x v="1"/>
    <s v="Nezačatá investičná akcia"/>
  </r>
  <r>
    <s v="ZSR003:Príprava bez MPV"/>
    <s v="MD SR"/>
    <n v="0"/>
    <s v="Doprava - železničná infraštruktúra"/>
    <s v="ZSR003"/>
    <s v="D133c_"/>
    <x v="389"/>
    <s v="133c"/>
    <s v="12 v 2b"/>
    <s v="2b"/>
    <n v="2.1"/>
    <s v="Cielené a finančne návratné projekty"/>
    <s v="ŽSR"/>
    <s v="Príprava bez MPV"/>
    <s v="nie"/>
    <n v="14.647"/>
    <x v="8"/>
    <x v="5"/>
    <n v="100000"/>
    <s v="-"/>
    <x v="1"/>
    <s v="Nezačatá investičná akcia"/>
  </r>
  <r>
    <s v="ZSR003:Príprava bez MPV"/>
    <s v="MD SR"/>
    <n v="0"/>
    <s v="Doprava - železničná infraštruktúra"/>
    <s v="ZSR003"/>
    <s v="D133c_"/>
    <x v="389"/>
    <s v="133c"/>
    <s v="12 v 2b"/>
    <s v="2b"/>
    <n v="2.1"/>
    <s v="Cielené a finančne návratné projekty"/>
    <s v="ŽSR"/>
    <s v="Príprava bez MPV"/>
    <s v="nie"/>
    <n v="14.647"/>
    <x v="9"/>
    <x v="5"/>
    <n v="100000"/>
    <s v="-"/>
    <x v="1"/>
    <s v="Nezačatá investičná akcia"/>
  </r>
  <r>
    <s v="ZSR003:Príprava bez MPV"/>
    <s v="MD SR"/>
    <n v="0"/>
    <s v="Doprava - železničná infraštruktúra"/>
    <s v="ZSR003"/>
    <s v="D133c_"/>
    <x v="389"/>
    <s v="133c"/>
    <s v="12 v 2b"/>
    <s v="2b"/>
    <n v="2.1"/>
    <s v="Cielené a finančne návratné projekty"/>
    <s v="ŽSR"/>
    <s v="Príprava bez MPV"/>
    <s v="nie"/>
    <n v="14.647"/>
    <x v="0"/>
    <x v="5"/>
    <n v="100000"/>
    <s v="-"/>
    <x v="1"/>
    <s v="Nezačatá investičná akcia"/>
  </r>
  <r>
    <s v="ZSR004:Príprava bez MPV"/>
    <s v="MD SR"/>
    <n v="0"/>
    <s v="Doprava - železničná infraštruktúra"/>
    <s v="ZSR004"/>
    <s v="D190b_; D190c_"/>
    <x v="390"/>
    <s v="190b; 190c"/>
    <s v="33 a 66 v 2b"/>
    <s v="2b"/>
    <s v="1,2 v2b"/>
    <s v="Cielené a finančne návratné projekty"/>
    <s v="ŽSR"/>
    <s v="Príprava bez MPV"/>
    <s v="nie"/>
    <n v="54.530999999999999"/>
    <x v="0"/>
    <x v="5"/>
    <n v="250000"/>
    <s v="-"/>
    <x v="1"/>
    <s v="Nezačatá investičná akcia"/>
  </r>
  <r>
    <s v="ZSR004:MPV"/>
    <s v="MD SR"/>
    <n v="0"/>
    <s v="Doprava - železničná infraštruktúra"/>
    <s v="ZSR004"/>
    <s v="D190b_; D190c_"/>
    <x v="390"/>
    <s v="190b; 190c"/>
    <s v="33 a 66 v 2b"/>
    <s v="2b"/>
    <s v="1,2 v2b"/>
    <s v="Cielené a finančne návratné projekty"/>
    <s v="ŽSR"/>
    <s v="MPV"/>
    <s v="nie"/>
    <n v="54.530999999999999"/>
    <x v="0"/>
    <x v="5"/>
    <n v="50000"/>
    <s v="-"/>
    <x v="1"/>
    <s v="Nezačatá investičná akcia"/>
  </r>
  <r>
    <s v="ZSR006:Príprava bez MPV"/>
    <s v="MD SR"/>
    <n v="0"/>
    <s v="Doprava - železničná infraštruktúra"/>
    <s v="ZSR006"/>
    <n v="0"/>
    <x v="391"/>
    <n v="130"/>
    <s v="-"/>
    <s v="-"/>
    <n v="0"/>
    <s v="Cielené a finančne návratné projekty"/>
    <s v="ŽSR"/>
    <s v="Príprava bez MPV"/>
    <s v="nie"/>
    <n v="0"/>
    <x v="5"/>
    <x v="5"/>
    <n v="300000"/>
    <s v="-"/>
    <x v="1"/>
    <s v="Nezačatá investičná akcia"/>
  </r>
  <r>
    <s v="ZSR007:Príprava bez MPV"/>
    <s v="MD SR"/>
    <n v="0"/>
    <s v="Doprava - železničná infraštruktúra"/>
    <s v="ZSR007"/>
    <n v="0"/>
    <x v="392"/>
    <n v="190"/>
    <s v="-"/>
    <s v="-"/>
    <n v="0"/>
    <s v="Štúdie realizovateľnosti"/>
    <s v="ŽSR"/>
    <s v="Príprava bez MPV"/>
    <s v="nie"/>
    <n v="0"/>
    <x v="5"/>
    <x v="5"/>
    <n v="125000"/>
    <s v="-"/>
    <x v="1"/>
    <s v="Štúdia uskutočniteľnosti"/>
  </r>
  <r>
    <s v="ZSR007:Príprava bez MPV"/>
    <s v="MD SR"/>
    <n v="0"/>
    <s v="Doprava - železničná infraštruktúra"/>
    <s v="ZSR007"/>
    <n v="0"/>
    <x v="392"/>
    <n v="190"/>
    <s v="-"/>
    <s v="-"/>
    <n v="0"/>
    <s v="Štúdie realizovateľnosti"/>
    <s v="ŽSR"/>
    <s v="Príprava bez MPV"/>
    <s v="nie"/>
    <n v="0"/>
    <x v="6"/>
    <x v="5"/>
    <n v="125000"/>
    <s v="-"/>
    <x v="1"/>
    <s v="Štúdia uskutočniteľnosti"/>
  </r>
  <r>
    <s v="ZSR008:Príprava bez MPV"/>
    <s v="MD SR"/>
    <n v="0"/>
    <s v="Doprava - železničná infraštruktúra"/>
    <s v="ZSR008"/>
    <n v="0"/>
    <x v="393"/>
    <n v="188"/>
    <s v="-"/>
    <s v="-"/>
    <n v="0"/>
    <s v="Štúdie realizovateľnosti"/>
    <s v="ŽSR"/>
    <s v="Príprava bez MPV"/>
    <s v="nie"/>
    <n v="0"/>
    <x v="8"/>
    <x v="5"/>
    <n v="125000"/>
    <s v="-"/>
    <x v="1"/>
    <s v="Nezačatá investičná akcia"/>
  </r>
  <r>
    <s v="ZSR008:Príprava bez MPV"/>
    <s v="MD SR"/>
    <n v="0"/>
    <s v="Doprava - železničná infraštruktúra"/>
    <s v="ZSR008"/>
    <n v="0"/>
    <x v="393"/>
    <n v="188"/>
    <s v="-"/>
    <s v="-"/>
    <n v="0"/>
    <s v="Štúdie realizovateľnosti"/>
    <s v="ŽSR"/>
    <s v="Príprava bez MPV"/>
    <s v="nie"/>
    <n v="0"/>
    <x v="9"/>
    <x v="5"/>
    <n v="125000"/>
    <s v="-"/>
    <x v="1"/>
    <s v="Nezačatá investičná akcia"/>
  </r>
  <r>
    <s v="ZSR009:Príprava bez MPV"/>
    <s v="MD SR"/>
    <n v="0"/>
    <s v="Doprava - železničná infraštruktúra"/>
    <s v="ZSR009"/>
    <n v="0"/>
    <x v="394"/>
    <n v="150"/>
    <s v="-"/>
    <s v="-"/>
    <n v="0"/>
    <s v="Štúdie realizovateľnosti"/>
    <s v="ŽSR"/>
    <s v="Príprava bez MPV"/>
    <s v="nie"/>
    <n v="0"/>
    <x v="5"/>
    <x v="5"/>
    <n v="200000"/>
    <s v="-"/>
    <x v="1"/>
    <s v="Nezačatá investičná akcia"/>
  </r>
  <r>
    <s v="ZSR011:Príprava bez MPV"/>
    <s v="MD SR"/>
    <n v="0"/>
    <s v="Doprava - železničná infraštruktúra"/>
    <s v="ZSR011"/>
    <n v="0"/>
    <x v="395"/>
    <n v="180"/>
    <s v="-"/>
    <s v="-"/>
    <n v="0"/>
    <s v="Štúdie realizovateľnosti"/>
    <s v="ŽSR"/>
    <s v="Príprava bez MPV"/>
    <s v="nie"/>
    <n v="0"/>
    <x v="6"/>
    <x v="5"/>
    <n v="100000"/>
    <s v="-"/>
    <x v="1"/>
    <s v="Štúdia uskutočniteľnosti"/>
  </r>
  <r>
    <s v="ZSR011:Príprava bez MPV"/>
    <s v="MD SR"/>
    <n v="0"/>
    <s v="Doprava - železničná infraštruktúra"/>
    <s v="ZSR011"/>
    <n v="0"/>
    <x v="395"/>
    <n v="180"/>
    <s v="-"/>
    <s v="-"/>
    <n v="0"/>
    <s v="Štúdie realizovateľnosti"/>
    <s v="ŽSR"/>
    <s v="Príprava bez MPV"/>
    <s v="nie"/>
    <n v="0"/>
    <x v="5"/>
    <x v="5"/>
    <n v="200000"/>
    <s v="-"/>
    <x v="1"/>
    <s v="Štúdia uskutočniteľnosti"/>
  </r>
  <r>
    <s v="ZSR012:Príprava bez MPV"/>
    <s v="MD SR"/>
    <n v="0"/>
    <s v="Doprava - železničná infraštruktúra"/>
    <s v="ZSR012"/>
    <n v="0"/>
    <x v="396"/>
    <s v="BA"/>
    <s v="-"/>
    <s v="-"/>
    <n v="0"/>
    <s v="Štúdie realizovateľnosti"/>
    <s v="ŽSR"/>
    <s v="Príprava bez MPV"/>
    <s v="nie"/>
    <n v="0"/>
    <x v="5"/>
    <x v="5"/>
    <n v="250000"/>
    <s v="-"/>
    <x v="1"/>
    <s v="Štúdia uskutočniteľnosti"/>
  </r>
  <r>
    <s v="ZSR013:Príprava bez MPV"/>
    <s v="MD SR"/>
    <n v="0"/>
    <s v="Doprava - železničná infraštruktúra"/>
    <s v="ZSR013"/>
    <s v="D137a_"/>
    <x v="397"/>
    <s v="137a"/>
    <s v="49 v 1b"/>
    <s v="1b"/>
    <n v="10.8"/>
    <s v="Projekty podľa priorizácie"/>
    <s v="ŽSR"/>
    <s v="Príprava bez MPV"/>
    <s v="nie"/>
    <n v="1.7629999999999999"/>
    <x v="0"/>
    <x v="5"/>
    <n v="100000"/>
    <s v="-"/>
    <x v="1"/>
    <s v="Nezačatá investičná akcia"/>
  </r>
  <r>
    <s v="ZSR013:Príprava bez MPV"/>
    <s v="MD SR"/>
    <n v="0"/>
    <s v="Doprava - železničná infraštruktúra"/>
    <s v="ZSR013"/>
    <s v="D137a_"/>
    <x v="397"/>
    <s v="137a"/>
    <s v="49 v 1b"/>
    <s v="1b"/>
    <n v="10.8"/>
    <s v="Projekty podľa priorizácie"/>
    <s v="ŽSR"/>
    <s v="Príprava bez MPV"/>
    <s v="nie"/>
    <n v="1.7629999999999999"/>
    <x v="8"/>
    <x v="5"/>
    <n v="110000"/>
    <s v="-"/>
    <x v="1"/>
    <s v="Nezačatá investičná akcia"/>
  </r>
  <r>
    <s v="ZSR014:Príprava bez MPV"/>
    <s v="MD SR"/>
    <n v="0"/>
    <s v="Doprava - železničná infraštruktúra"/>
    <s v="ZSR014"/>
    <s v="D131a; B131a; E131a1"/>
    <x v="398"/>
    <s v="131a"/>
    <s v="2 v 1b; 26 v 2a; 4 v 4a"/>
    <s v="1b;2a"/>
    <s v="8,9; 3,3; 2,3"/>
    <s v="Projekty podľa priorizácie"/>
    <s v="ŽSR"/>
    <s v="Príprava bez MPV"/>
    <s v="nie"/>
    <n v="21.408000000000001"/>
    <x v="8"/>
    <x v="5"/>
    <n v="100000"/>
    <s v="-"/>
    <x v="1"/>
    <s v="Štúdia uskutočniteľnosti"/>
  </r>
  <r>
    <s v="ZSR014:Príprava bez MPV"/>
    <s v="MD SR"/>
    <n v="0"/>
    <s v="Doprava - železničná infraštruktúra"/>
    <s v="ZSR014"/>
    <s v="D131a; B131a; E131a1"/>
    <x v="398"/>
    <s v="131a"/>
    <s v="2 v 1b; 26 v 2a; 4 v 4a"/>
    <s v="1b;2a"/>
    <s v="8,9; 3,3; 2,3"/>
    <s v="Projekty podľa priorizácie"/>
    <s v="ŽSR"/>
    <s v="Príprava bez MPV"/>
    <s v="nie"/>
    <n v="21.408000000000001"/>
    <x v="9"/>
    <x v="5"/>
    <n v="100000"/>
    <s v="-"/>
    <x v="1"/>
    <s v="Štúdia uskutočniteľnosti"/>
  </r>
  <r>
    <s v="ZSR014:Príprava bez MPV"/>
    <s v="MD SR"/>
    <n v="0"/>
    <s v="Doprava - železničná infraštruktúra"/>
    <s v="ZSR014"/>
    <s v="D131a; B131a; E131a1"/>
    <x v="398"/>
    <s v="131a"/>
    <s v="2 v 1b; 26 v 2a; 4 v 4a"/>
    <s v="1b;2a"/>
    <s v="8,9; 3,3; 2,3"/>
    <s v="Projekty podľa priorizácie"/>
    <s v="ŽSR"/>
    <s v="Príprava bez MPV"/>
    <s v="nie"/>
    <n v="21.408000000000001"/>
    <x v="0"/>
    <x v="5"/>
    <n v="100000"/>
    <s v="-"/>
    <x v="1"/>
    <s v="Štúdia uskutočniteľnosti"/>
  </r>
  <r>
    <s v="ZSR015:Príprava bez MPV"/>
    <s v="MD SR"/>
    <n v="0"/>
    <s v="Doprava - železničná infraštruktúra"/>
    <s v="ZSR015"/>
    <s v="B120a_; B120b_"/>
    <x v="399"/>
    <s v="120a"/>
    <s v="5 a 10  v 2a"/>
    <s v="2a"/>
    <s v="5,1 a 2,1"/>
    <s v="Projekty podľa priorizácie"/>
    <s v="ŽSR"/>
    <s v="Príprava bez MPV"/>
    <s v="nie"/>
    <n v="37.453000000000003"/>
    <x v="8"/>
    <x v="5"/>
    <n v="100000"/>
    <s v="-"/>
    <x v="1"/>
    <s v="Nezačatá investičná akcia"/>
  </r>
  <r>
    <s v="ZSR015:Príprava bez MPV"/>
    <s v="MD SR"/>
    <n v="0"/>
    <s v="Doprava - železničná infraštruktúra"/>
    <s v="ZSR015"/>
    <s v="B120a_; B120b_"/>
    <x v="399"/>
    <s v="120a"/>
    <s v="5 a 10  v 2a"/>
    <s v="2a"/>
    <s v="5,1 a 2,1"/>
    <s v="Projekty podľa priorizácie"/>
    <s v="ŽSR"/>
    <s v="Príprava bez MPV"/>
    <s v="nie"/>
    <n v="37.453000000000003"/>
    <x v="9"/>
    <x v="5"/>
    <n v="100000"/>
    <s v="-"/>
    <x v="1"/>
    <s v="Nezačatá investičná akcia"/>
  </r>
  <r>
    <s v="ZSR015:Príprava bez MPV"/>
    <s v="MD SR"/>
    <n v="0"/>
    <s v="Doprava - železničná infraštruktúra"/>
    <s v="ZSR015"/>
    <s v="B120a_; B120b_"/>
    <x v="399"/>
    <s v="120a"/>
    <s v="5 a 10  v 2a"/>
    <s v="2a"/>
    <s v="5,1 a 2,1"/>
    <s v="Projekty podľa priorizácie"/>
    <s v="ŽSR"/>
    <s v="Príprava bez MPV"/>
    <s v="nie"/>
    <n v="37.453000000000003"/>
    <x v="0"/>
    <x v="5"/>
    <n v="100000"/>
    <s v="-"/>
    <x v="1"/>
    <s v="Nezačatá investičná akcia"/>
  </r>
  <r>
    <s v="ZSR015:Príprava bez MPV"/>
    <s v="MD SR"/>
    <n v="0"/>
    <s v="Doprava - železničná infraštruktúra"/>
    <s v="ZSR015"/>
    <s v="B120a_; B120b_"/>
    <x v="399"/>
    <s v="120a"/>
    <s v="5 a 10  v 2a"/>
    <s v="2a"/>
    <s v="5,1 a 2,1"/>
    <s v="Projekty podľa priorizácie"/>
    <s v="ŽSR"/>
    <s v="Príprava bez MPV"/>
    <s v="nie"/>
    <n v="37.453000000000003"/>
    <x v="8"/>
    <x v="5"/>
    <n v="100000"/>
    <s v="-"/>
    <x v="1"/>
    <s v="Nezačatá investičná akcia"/>
  </r>
  <r>
    <s v="ZSR016:Príprava bez MPV"/>
    <s v="MD SR"/>
    <n v="0"/>
    <s v="Doprava - železničná infraštruktúra"/>
    <s v="ZSR016"/>
    <s v="D130a1"/>
    <x v="400"/>
    <s v="130a"/>
    <s v="1 v 1b; 29 v 2a"/>
    <s v="1b; 2a"/>
    <s v="11,8; 6,7"/>
    <s v="Projekty podľa priorizácie"/>
    <s v="ŽSR"/>
    <s v="Príprava bez MPV"/>
    <s v="nie"/>
    <n v="13.987"/>
    <x v="0"/>
    <x v="5"/>
    <n v="100000"/>
    <s v="-"/>
    <x v="1"/>
    <s v="Nezačatá investičná akcia"/>
  </r>
  <r>
    <s v="ZSR016:Príprava bez MPV"/>
    <s v="MD SR"/>
    <n v="0"/>
    <s v="Doprava - železničná infraštruktúra"/>
    <s v="ZSR016"/>
    <s v="D130a1"/>
    <x v="400"/>
    <s v="130a"/>
    <s v="1 v 1b; 29 v 2a"/>
    <s v="1b; 2a"/>
    <s v="11,8; 6,7"/>
    <s v="Projekty podľa priorizácie"/>
    <s v="ŽSR"/>
    <s v="Príprava bez MPV"/>
    <s v="nie"/>
    <n v="13.987"/>
    <x v="8"/>
    <x v="5"/>
    <n v="100000"/>
    <s v="-"/>
    <x v="1"/>
    <s v="Nezačatá investičná akcia"/>
  </r>
  <r>
    <s v="ZSR016:Príprava bez MPV"/>
    <s v="MD SR"/>
    <n v="0"/>
    <s v="Doprava - železničná infraštruktúra"/>
    <s v="ZSR016"/>
    <s v="D130a1"/>
    <x v="400"/>
    <s v="130a"/>
    <s v="1 v 1b; 29 v 2a"/>
    <s v="1b; 2a"/>
    <s v="11,8; 6,7"/>
    <s v="Projekty podľa priorizácie"/>
    <s v="ŽSR"/>
    <s v="Príprava bez MPV"/>
    <s v="nie"/>
    <n v="13.987"/>
    <x v="9"/>
    <x v="5"/>
    <n v="100000"/>
    <s v="-"/>
    <x v="1"/>
    <s v="Nezačatá investičná akcia"/>
  </r>
  <r>
    <s v="ZSR016:Príprava bez MPV"/>
    <s v="MD SR"/>
    <n v="0"/>
    <s v="Doprava - železničná infraštruktúra"/>
    <s v="ZSR016"/>
    <s v="D130a1"/>
    <x v="400"/>
    <s v="130a"/>
    <s v="1 v 1b; 29 v 2a"/>
    <s v="1b; 2a"/>
    <s v="11,8; 6,7"/>
    <s v="Projekty podľa priorizácie"/>
    <s v="ŽSR"/>
    <s v="Príprava bez MPV"/>
    <s v="nie"/>
    <n v="13.987"/>
    <x v="0"/>
    <x v="5"/>
    <n v="100000"/>
    <s v="-"/>
    <x v="1"/>
    <s v="Nezačatá investičná akcia"/>
  </r>
  <r>
    <s v="ZSR017:Príprava bez MPV"/>
    <s v="MD SR"/>
    <n v="0"/>
    <s v="Doprava - železničná infraštruktúra"/>
    <s v="ZSR017"/>
    <s v="D130c1"/>
    <x v="401"/>
    <s v="130c"/>
    <s v="4 v 1b; 29 v 2a"/>
    <s v="1b"/>
    <n v="8.6"/>
    <s v="Projekty podľa priorizácie"/>
    <s v="ŽSR"/>
    <s v="Príprava bez MPV"/>
    <s v="nie"/>
    <n v="32.341000000000001"/>
    <x v="8"/>
    <x v="5"/>
    <n v="100000"/>
    <s v="-"/>
    <x v="1"/>
    <s v="Nezačatá investičná akcia"/>
  </r>
  <r>
    <s v="ZSR017:Príprava bez MPV"/>
    <s v="MD SR"/>
    <n v="0"/>
    <s v="Doprava - železničná infraštruktúra"/>
    <s v="ZSR017"/>
    <s v="D130c1"/>
    <x v="401"/>
    <s v="130c"/>
    <s v="4 v 1b; 29 v 2a"/>
    <s v="1b"/>
    <n v="8.6"/>
    <s v="Projekty podľa priorizácie"/>
    <s v="ŽSR"/>
    <s v="Príprava bez MPV"/>
    <s v="nie"/>
    <n v="32.341000000000001"/>
    <x v="9"/>
    <x v="5"/>
    <n v="100000"/>
    <s v="-"/>
    <x v="1"/>
    <s v="Nezačatá investičná akcia"/>
  </r>
  <r>
    <s v="ZSR017:Príprava bez MPV"/>
    <s v="MD SR"/>
    <n v="0"/>
    <s v="Doprava - železničná infraštruktúra"/>
    <s v="ZSR017"/>
    <s v="D130c1"/>
    <x v="401"/>
    <s v="130c"/>
    <s v="4 v 1b; 29 v 2a"/>
    <s v="1b"/>
    <n v="8.6"/>
    <s v="Projekty podľa priorizácie"/>
    <s v="ŽSR"/>
    <s v="Príprava bez MPV"/>
    <s v="nie"/>
    <n v="32.341000000000001"/>
    <x v="0"/>
    <x v="5"/>
    <n v="100000"/>
    <s v="-"/>
    <x v="1"/>
    <s v="Nezačatá investičná akcia"/>
  </r>
  <r>
    <s v="ZSR017:Príprava bez MPV"/>
    <s v="MD SR"/>
    <n v="0"/>
    <s v="Doprava - železničná infraštruktúra"/>
    <s v="ZSR017"/>
    <s v="D130c1"/>
    <x v="401"/>
    <s v="130c"/>
    <s v="4 v 1b; 29 v 2a"/>
    <s v="1b"/>
    <n v="8.6"/>
    <s v="Projekty podľa priorizácie"/>
    <s v="ŽSR"/>
    <s v="Príprava bez MPV"/>
    <s v="nie"/>
    <n v="32.341000000000001"/>
    <x v="8"/>
    <x v="5"/>
    <n v="100000"/>
    <s v="-"/>
    <x v="1"/>
    <s v="Nezačatá investičná akcia"/>
  </r>
  <r>
    <s v="ZSR018:Príprava bez MPV"/>
    <s v="MD SR"/>
    <n v="0"/>
    <s v="Doprava - železničná infraštruktúra"/>
    <s v="ZSR018"/>
    <s v="D180i1; T180iM"/>
    <x v="402"/>
    <s v="180i"/>
    <s v="11 v 1b; 1 v 3a; 2 v 3b"/>
    <s v="1b; 3a; 3b"/>
    <s v="5,7 (1b); 2,1 (3b)"/>
    <s v="Projekty podľa priorizácie"/>
    <s v="ŽSR"/>
    <s v="Príprava bez MPV"/>
    <s v="nie"/>
    <n v="14.058999999999999"/>
    <x v="0"/>
    <x v="5"/>
    <n v="100000"/>
    <s v="-"/>
    <x v="1"/>
    <s v="Nezačatá investičná akcia"/>
  </r>
  <r>
    <s v="ZSR018:Príprava bez MPV"/>
    <s v="MD SR"/>
    <n v="0"/>
    <s v="Doprava - železničná infraštruktúra"/>
    <s v="ZSR018"/>
    <s v="D180i1; T180iM"/>
    <x v="402"/>
    <s v="180i"/>
    <s v="11 v 1b; 1 v 3a; 2 v 3b"/>
    <s v="1b; 3a; 3b"/>
    <s v="5,7 (1b); 2,1 (3b)"/>
    <s v="Projekty podľa priorizácie"/>
    <s v="ŽSR"/>
    <s v="Príprava bez MPV"/>
    <s v="nie"/>
    <n v="14.058999999999999"/>
    <x v="8"/>
    <x v="5"/>
    <n v="100000"/>
    <s v="-"/>
    <x v="1"/>
    <s v="Nezačatá investičná akcia"/>
  </r>
  <r>
    <s v="ZSR018:Príprava bez MPV"/>
    <s v="MD SR"/>
    <n v="0"/>
    <s v="Doprava - železničná infraštruktúra"/>
    <s v="ZSR018"/>
    <s v="D180i1; T180iM"/>
    <x v="402"/>
    <s v="180i"/>
    <s v="11 v 1b; 1 v 3a; 2 v 3b"/>
    <s v="1b; 3a; 3b"/>
    <s v="5,7 (1b); 2,1 (3b)"/>
    <s v="Projekty podľa priorizácie"/>
    <s v="ŽSR"/>
    <s v="Príprava bez MPV"/>
    <s v="nie"/>
    <n v="14.058999999999999"/>
    <x v="0"/>
    <x v="5"/>
    <n v="100000"/>
    <s v="-"/>
    <x v="1"/>
    <s v="Nezačatá investičná akcia"/>
  </r>
  <r>
    <s v="ZSR018:Príprava bez MPV"/>
    <s v="MD SR"/>
    <n v="0"/>
    <s v="Doprava - železničná infraštruktúra"/>
    <s v="ZSR018"/>
    <s v="D180i1; T180iM"/>
    <x v="402"/>
    <s v="180i"/>
    <s v="11 v 1b; 1 v 3a; 2 v 3b"/>
    <s v="1b; 3a; 3b"/>
    <s v="5,7 (1b); 2,1 (3b)"/>
    <s v="Projekty podľa priorizácie"/>
    <s v="ŽSR"/>
    <s v="Príprava bez MPV"/>
    <s v="nie"/>
    <n v="14.058999999999999"/>
    <x v="8"/>
    <x v="5"/>
    <n v="100000"/>
    <s v="-"/>
    <x v="1"/>
    <s v="Nezačatá investičná akcia"/>
  </r>
  <r>
    <s v="ZSR019:Príprava bez MPV"/>
    <s v="MD SR"/>
    <n v="0"/>
    <s v="Doprava - železničná infraštruktúra"/>
    <s v="ZSR019"/>
    <s v="D190a_;T190aE;T190aM"/>
    <x v="403"/>
    <s v="190a"/>
    <s v="1 v 3b"/>
    <s v="1b;2b;3a;3b"/>
    <s v="4,3 v 3b"/>
    <s v="Projekty podľa priorizácie"/>
    <s v="ŽSR"/>
    <s v="Príprava bez MPV"/>
    <s v="nie"/>
    <n v="36.374000000000002"/>
    <x v="8"/>
    <x v="5"/>
    <n v="100000"/>
    <s v="-"/>
    <x v="1"/>
    <s v="Nezačatá investičná akcia"/>
  </r>
  <r>
    <s v="ZSR019:Príprava bez MPV"/>
    <s v="MD SR"/>
    <n v="0"/>
    <s v="Doprava - železničná infraštruktúra"/>
    <s v="ZSR019"/>
    <s v="D190a_;T190aE;T190aM"/>
    <x v="403"/>
    <s v="190a"/>
    <s v="1 v 3b"/>
    <s v="1b;2b;3a;3b"/>
    <s v="4,3 v 3b"/>
    <s v="Projekty podľa priorizácie"/>
    <s v="ŽSR"/>
    <s v="Príprava bez MPV"/>
    <s v="nie"/>
    <n v="36.374000000000002"/>
    <x v="9"/>
    <x v="5"/>
    <n v="100000"/>
    <s v="-"/>
    <x v="1"/>
    <s v="Nezačatá investičná akcia"/>
  </r>
  <r>
    <s v="ZSR019:Príprava bez MPV"/>
    <s v="MD SR"/>
    <n v="0"/>
    <s v="Doprava - železničná infraštruktúra"/>
    <s v="ZSR019"/>
    <s v="D190a_;T190aE;T190aM"/>
    <x v="403"/>
    <s v="190a"/>
    <s v="1 v 3b"/>
    <s v="1b;2b;3a;3b"/>
    <s v="4,3 v 3b"/>
    <s v="Projekty podľa priorizácie"/>
    <s v="ŽSR"/>
    <s v="Príprava bez MPV"/>
    <s v="nie"/>
    <n v="36.374000000000002"/>
    <x v="0"/>
    <x v="5"/>
    <n v="100000"/>
    <s v="-"/>
    <x v="1"/>
    <s v="Nezačatá investičná akcia"/>
  </r>
  <r>
    <s v="ZSR019:Príprava bez MPV"/>
    <s v="MD SR"/>
    <n v="0"/>
    <s v="Doprava - železničná infraštruktúra"/>
    <s v="ZSR019"/>
    <s v="D190a_;T190aE;T190aM"/>
    <x v="403"/>
    <s v="190a"/>
    <s v="1 v 3b"/>
    <s v="1b;2b;3a;3b"/>
    <s v="4,3 v 3b"/>
    <s v="Projekty podľa priorizácie"/>
    <s v="ŽSR"/>
    <s v="Príprava bez MPV"/>
    <s v="nie"/>
    <n v="36.374000000000002"/>
    <x v="8"/>
    <x v="5"/>
    <n v="100000"/>
    <s v="-"/>
    <x v="1"/>
    <s v="Nezačatá investičná akcia"/>
  </r>
  <r>
    <s v="ZSR021:Príprava bez MPV"/>
    <s v="MD SR"/>
    <n v="0"/>
    <s v="Doprava - železničná infraštruktúra"/>
    <s v="ZSR021"/>
    <s v="D131b_, B131b;  E131b1"/>
    <x v="404"/>
    <s v="131b"/>
    <s v="12 v 1b; 9 v 2a; 5 v 4a"/>
    <s v="1b"/>
    <s v="5,2; 2,7; 1,5"/>
    <s v="Projekty podľa priorizácie"/>
    <s v="ŽSR"/>
    <s v="Príprava bez MPV"/>
    <s v="nie"/>
    <n v="20.129000000000001"/>
    <x v="0"/>
    <x v="5"/>
    <n v="110000"/>
    <s v="-"/>
    <x v="1"/>
    <s v="Štúdia uskutočniteľnosti"/>
  </r>
  <r>
    <s v="ZSR021:Príprava bez MPV"/>
    <s v="MD SR"/>
    <n v="0"/>
    <s v="Doprava - železničná infraštruktúra"/>
    <s v="ZSR021"/>
    <s v="D131b_, B131b;  E131b1"/>
    <x v="404"/>
    <s v="131b"/>
    <s v="12 v 1b; 9 v 2a; 5 v 4a"/>
    <s v="1b"/>
    <s v="5,2; 2,7; 1,5"/>
    <s v="Projekty podľa priorizácie"/>
    <s v="ŽSR"/>
    <s v="Príprava bez MPV"/>
    <s v="nie"/>
    <n v="20.129000000000001"/>
    <x v="8"/>
    <x v="5"/>
    <n v="100000"/>
    <s v="-"/>
    <x v="1"/>
    <s v="Štúdia uskutočniteľnosti"/>
  </r>
  <r>
    <s v="ZSR021:Príprava bez MPV"/>
    <s v="MD SR"/>
    <n v="0"/>
    <s v="Doprava - železničná infraštruktúra"/>
    <s v="ZSR021"/>
    <s v="D131b_, B131b;  E131b1"/>
    <x v="404"/>
    <s v="131b"/>
    <s v="12 v 1b; 9 v 2a; 5 v 4a"/>
    <s v="1b"/>
    <s v="5,2; 2,7; 1,5"/>
    <s v="Projekty podľa priorizácie"/>
    <s v="ŽSR"/>
    <s v="Príprava bez MPV"/>
    <s v="nie"/>
    <n v="20.129000000000001"/>
    <x v="0"/>
    <x v="5"/>
    <n v="100000"/>
    <s v="-"/>
    <x v="1"/>
    <s v="Štúdia uskutočniteľnosti"/>
  </r>
  <r>
    <s v="ZSR021:Príprava bez MPV"/>
    <s v="MD SR"/>
    <n v="0"/>
    <s v="Doprava - železničná infraštruktúra"/>
    <s v="ZSR021"/>
    <s v="D131b_, B131b;  E131b1"/>
    <x v="404"/>
    <s v="131b"/>
    <s v="12 v 1b; 9 v 2a; 5 v 4a"/>
    <s v="1b"/>
    <s v="5,2; 2,7; 1,5"/>
    <s v="Projekty podľa priorizácie"/>
    <s v="ŽSR"/>
    <s v="Príprava bez MPV"/>
    <s v="nie"/>
    <n v="20.129000000000001"/>
    <x v="8"/>
    <x v="5"/>
    <n v="100000"/>
    <s v="-"/>
    <x v="1"/>
    <s v="Štúdia uskutočniteľnosti"/>
  </r>
  <r>
    <s v="ZSR022:Príprava bez MPV"/>
    <s v="MD SR"/>
    <n v="0"/>
    <s v="Doprava - železničná infraštruktúra"/>
    <s v="ZSR022"/>
    <s v="D188a_;T188aE"/>
    <x v="405"/>
    <s v="188a"/>
    <s v="18 v 1b"/>
    <s v="1b; 2b; 3a"/>
    <n v="4"/>
    <s v="Projekty podľa priorizácie"/>
    <s v="ŽSR"/>
    <s v="Príprava bez MPV"/>
    <s v="nie"/>
    <n v="15.653"/>
    <x v="0"/>
    <x v="5"/>
    <n v="100000"/>
    <s v="-"/>
    <x v="1"/>
    <s v="Nezačatá investičná akcia"/>
  </r>
  <r>
    <s v="ZSR022:Príprava bez MPV"/>
    <s v="MD SR"/>
    <n v="0"/>
    <s v="Doprava - železničná infraštruktúra"/>
    <s v="ZSR022"/>
    <s v="D188a_;T188aE"/>
    <x v="405"/>
    <s v="188a"/>
    <s v="18 v 1b"/>
    <s v="1b; 2b; 3a"/>
    <n v="4"/>
    <s v="Projekty podľa priorizácie"/>
    <s v="ŽSR"/>
    <s v="Príprava bez MPV"/>
    <s v="nie"/>
    <n v="15.653"/>
    <x v="8"/>
    <x v="5"/>
    <n v="100000"/>
    <s v="-"/>
    <x v="1"/>
    <s v="Nezačatá investičná akcia"/>
  </r>
  <r>
    <s v="ZSR022:Príprava bez MPV"/>
    <s v="MD SR"/>
    <n v="0"/>
    <s v="Doprava - železničná infraštruktúra"/>
    <s v="ZSR022"/>
    <s v="D188a_;T188aE"/>
    <x v="405"/>
    <s v="188a"/>
    <s v="18 v 1b"/>
    <s v="1b; 2b; 3a"/>
    <n v="4"/>
    <s v="Projekty podľa priorizácie"/>
    <s v="ŽSR"/>
    <s v="Príprava bez MPV"/>
    <s v="nie"/>
    <n v="15.653"/>
    <x v="0"/>
    <x v="5"/>
    <n v="100000"/>
    <s v="-"/>
    <x v="1"/>
    <s v="Nezačatá investičná akcia"/>
  </r>
  <r>
    <s v="ZSR022:Príprava bez MPV"/>
    <s v="MD SR"/>
    <n v="0"/>
    <s v="Doprava - železničná infraštruktúra"/>
    <s v="ZSR022"/>
    <s v="D188a_;T188aE"/>
    <x v="405"/>
    <s v="188a"/>
    <s v="18 v 1b"/>
    <s v="1b; 2b; 3a"/>
    <n v="4"/>
    <s v="Projekty podľa priorizácie"/>
    <s v="ŽSR"/>
    <s v="Príprava bez MPV"/>
    <s v="nie"/>
    <n v="15.653"/>
    <x v="8"/>
    <x v="5"/>
    <n v="100000"/>
    <s v="-"/>
    <x v="1"/>
    <s v="Nezačatá investičná akcia"/>
  </r>
  <r>
    <s v="ZSR024:Príprava bez MPV"/>
    <s v="MD SR"/>
    <n v="0"/>
    <s v="Doprava - železničná infraštruktúra"/>
    <s v="ZSR024"/>
    <s v="D130e1;D130e2;D130e_;T130eE;M130e1"/>
    <x v="406"/>
    <s v="130e"/>
    <s v="17 v 1b; 39 v 2b; 23 v 3a; 13 v 4b"/>
    <s v="1b; 2b; 3a; 4b"/>
    <n v="4"/>
    <s v="Projekty podľa priorizácie"/>
    <s v="ŽSR"/>
    <s v="Príprava bez MPV"/>
    <s v="nie"/>
    <n v="59.933"/>
    <x v="8"/>
    <x v="5"/>
    <n v="100000"/>
    <s v="-"/>
    <x v="1"/>
    <s v="Nezačatá investičná akcia"/>
  </r>
  <r>
    <s v="ZSR024:Príprava bez MPV"/>
    <s v="MD SR"/>
    <n v="0"/>
    <s v="Doprava - železničná infraštruktúra"/>
    <s v="ZSR024"/>
    <s v="D130e1;D130e2;D130e_;T130eE;M130e1"/>
    <x v="406"/>
    <s v="130e"/>
    <s v="17 v 1b; 39 v 2b; 23 v 3a; 13 v 4b"/>
    <s v="1b; 2b; 3a; 4b"/>
    <n v="4"/>
    <s v="Projekty podľa priorizácie"/>
    <s v="ŽSR"/>
    <s v="Príprava bez MPV"/>
    <s v="nie"/>
    <n v="59.933"/>
    <x v="9"/>
    <x v="5"/>
    <n v="100000"/>
    <s v="-"/>
    <x v="1"/>
    <s v="Nezačatá investičná akcia"/>
  </r>
  <r>
    <s v="ZSR024:Príprava bez MPV"/>
    <s v="MD SR"/>
    <n v="0"/>
    <s v="Doprava - železničná infraštruktúra"/>
    <s v="ZSR024"/>
    <s v="D130e1;D130e2;D130e_;T130eE;M130e1"/>
    <x v="406"/>
    <s v="130e"/>
    <s v="17 v 1b; 39 v 2b; 23 v 3a; 13 v 4b"/>
    <s v="1b; 2b; 3a; 4b"/>
    <n v="4"/>
    <s v="Projekty podľa priorizácie"/>
    <s v="ŽSR"/>
    <s v="Príprava bez MPV"/>
    <s v="nie"/>
    <n v="59.933"/>
    <x v="0"/>
    <x v="5"/>
    <n v="100000"/>
    <s v="-"/>
    <x v="1"/>
    <s v="Nezačatá investičná akcia"/>
  </r>
  <r>
    <s v="ZSR024:Príprava bez MPV"/>
    <s v="MD SR"/>
    <n v="0"/>
    <s v="Doprava - železničná infraštruktúra"/>
    <s v="ZSR024"/>
    <s v="D130e1;D130e2;D130e_;T130eE;M130e1"/>
    <x v="406"/>
    <s v="130e"/>
    <s v="17 v 1b; 39 v 2b; 23 v 3a; 13 v 4b"/>
    <s v="1b; 2b; 3a; 4b"/>
    <n v="4"/>
    <s v="Projekty podľa priorizácie"/>
    <s v="ŽSR"/>
    <s v="Príprava bez MPV"/>
    <s v="nie"/>
    <n v="59.933"/>
    <x v="8"/>
    <x v="5"/>
    <n v="100000"/>
    <s v="-"/>
    <x v="1"/>
    <s v="Nezačatá investičná akcia"/>
  </r>
  <r>
    <s v="ZSR025:Príprava bez MPV"/>
    <s v="MD SR"/>
    <n v="0"/>
    <s v="Doprava - železničná infraštruktúra"/>
    <s v="ZSR025"/>
    <s v="D140a_; D140b_; D140c_; D140d_; D141a_;"/>
    <x v="407"/>
    <s v="140a; 140b; 140c; 140d; 141a"/>
    <s v="2, 4, 11, 26 v 2b; 4 a 6 v 2a"/>
    <s v="2a; 2b"/>
    <s v="6,6; 4,4; 2,4; 1,4"/>
    <s v="Projekty podľa priorizácie"/>
    <s v="ŽSR"/>
    <s v="Príprava bez MPV"/>
    <s v="nie"/>
    <n v="68.665999999999997"/>
    <x v="5"/>
    <x v="5"/>
    <n v="200000"/>
    <s v="-"/>
    <x v="1"/>
    <s v="Nezačatá investičná akcia"/>
  </r>
  <r>
    <s v="ZSR026:Príprava bez MPV"/>
    <s v="MD SR"/>
    <n v="0"/>
    <s v="Doprava - železničná infraštruktúra"/>
    <s v="ZSR026"/>
    <s v="D150a_"/>
    <x v="408"/>
    <s v="150a"/>
    <s v="54 v 1b"/>
    <s v="1b"/>
    <n v="5.8"/>
    <s v="Projekty podľa priorizácie"/>
    <s v="ŽSR"/>
    <s v="Príprava bez MPV"/>
    <s v="nie"/>
    <n v="6.5519999999999996"/>
    <x v="0"/>
    <x v="5"/>
    <n v="210000"/>
    <s v="-"/>
    <x v="1"/>
    <s v="Nezačatá investičná akcia"/>
  </r>
  <r>
    <s v="ZSR027:Príprava bez MPV"/>
    <s v="MD SR"/>
    <n v="0"/>
    <s v="Doprava - železničná infraštruktúra"/>
    <s v="ZSR027"/>
    <s v="D188b"/>
    <x v="409"/>
    <s v="188b"/>
    <s v="16 v 1b"/>
    <s v="1b"/>
    <n v="4.0999999999999996"/>
    <s v="Projekty podľa priorizácie"/>
    <s v="ŽSR"/>
    <s v="Príprava bez MPV"/>
    <s v="nie"/>
    <n v="31.789000000000001"/>
    <x v="8"/>
    <x v="5"/>
    <n v="160000"/>
    <s v="-"/>
    <x v="1"/>
    <s v="Nezačatá investičná akcia"/>
  </r>
  <r>
    <s v="ZSR029:Príprava bez MPV"/>
    <s v="MD SR"/>
    <n v="0"/>
    <s v="Doprava - železničná infraštruktúra"/>
    <s v="ZSR029"/>
    <s v="D130b_"/>
    <x v="410"/>
    <s v="130b"/>
    <s v="50 v 1b"/>
    <s v="1b"/>
    <n v="10"/>
    <s v="Projekty podľa priorizácie"/>
    <s v="ŽSR"/>
    <s v="Príprava bez MPV"/>
    <s v="nie"/>
    <n v="23.286999999999999"/>
    <x v="0"/>
    <x v="5"/>
    <n v="150000"/>
    <s v="-"/>
    <x v="1"/>
    <s v="Nezačatá investičná akcia"/>
  </r>
  <r>
    <s v="ZSR029:Príprava bez MPV"/>
    <s v="MD SR"/>
    <n v="0"/>
    <s v="Doprava - železničná infraštruktúra"/>
    <s v="ZSR029"/>
    <s v="D130b_"/>
    <x v="410"/>
    <s v="130b"/>
    <s v="50 v 1b"/>
    <s v="1b"/>
    <n v="10"/>
    <s v="Projekty podľa priorizácie"/>
    <s v="ŽSR"/>
    <s v="Príprava bez MPV"/>
    <s v="nie"/>
    <n v="23.286999999999999"/>
    <x v="8"/>
    <x v="5"/>
    <n v="150000"/>
    <s v="-"/>
    <x v="1"/>
    <s v="Nezačatá investičná akcia"/>
  </r>
  <r>
    <s v="ZSR029:Príprava bez MPV"/>
    <s v="MD SR"/>
    <n v="0"/>
    <s v="Doprava - železničná infraštruktúra"/>
    <s v="ZSR029"/>
    <s v="D130b_"/>
    <x v="410"/>
    <s v="130b"/>
    <s v="50 v 1b"/>
    <s v="1b"/>
    <n v="10"/>
    <s v="Projekty podľa priorizácie"/>
    <s v="ŽSR"/>
    <s v="Príprava bez MPV"/>
    <s v="nie"/>
    <n v="23.286999999999999"/>
    <x v="0"/>
    <x v="5"/>
    <n v="150000"/>
    <s v="-"/>
    <x v="1"/>
    <s v="Nezačatá investičná akcia"/>
  </r>
  <r>
    <s v="ZSR029:Výstavba"/>
    <s v="MD SR"/>
    <n v="0"/>
    <s v="Doprava - železničná infraštruktúra"/>
    <s v="ZSR029"/>
    <s v="D130b_"/>
    <x v="410"/>
    <s v="130b"/>
    <s v="50 v 1b"/>
    <s v="1b"/>
    <n v="10"/>
    <s v="Projekty podľa priorizácie"/>
    <s v="ŽSR"/>
    <s v="Výstavba"/>
    <s v="nie"/>
    <n v="23.286999999999999"/>
    <x v="8"/>
    <x v="5"/>
    <n v="150000"/>
    <s v="-"/>
    <x v="1"/>
    <s v="Nezačatá investičná akcia"/>
  </r>
  <r>
    <s v="ZSR030:Príprava bez MPV"/>
    <s v="MD SR"/>
    <n v="0"/>
    <s v="Doprava - železničná infraštruktúra"/>
    <s v="ZSR030"/>
    <s v="D180g_"/>
    <x v="411"/>
    <s v="180g"/>
    <s v="53 v 1b"/>
    <s v="1b"/>
    <n v="6.2"/>
    <s v="Projekty podľa priorizácie"/>
    <s v="ŽSR"/>
    <s v="Príprava bez MPV"/>
    <s v="nie"/>
    <n v="39.648000000000003"/>
    <x v="0"/>
    <x v="5"/>
    <n v="120000"/>
    <s v="-"/>
    <x v="1"/>
    <s v="Nezačatá investičná akcia"/>
  </r>
  <r>
    <s v="ZSR030:Príprava bez MPV"/>
    <s v="MD SR"/>
    <n v="0"/>
    <s v="Doprava - železničná infraštruktúra"/>
    <s v="ZSR030"/>
    <s v="D180g_"/>
    <x v="411"/>
    <s v="180g"/>
    <s v="53 v 1b"/>
    <s v="1b"/>
    <n v="6.2"/>
    <s v="Projekty podľa priorizácie"/>
    <s v="ŽSR"/>
    <s v="Príprava bez MPV"/>
    <s v="nie"/>
    <n v="39.648000000000003"/>
    <x v="8"/>
    <x v="5"/>
    <n v="120000"/>
    <s v="-"/>
    <x v="1"/>
    <s v="Nezačatá investičná akcia"/>
  </r>
  <r>
    <s v="ZSR030:Príprava bez MPV"/>
    <s v="MD SR"/>
    <n v="0"/>
    <s v="Doprava - železničná infraštruktúra"/>
    <s v="ZSR030"/>
    <s v="D180g_"/>
    <x v="411"/>
    <s v="180g"/>
    <s v="53 v 1b"/>
    <s v="1b"/>
    <n v="6.2"/>
    <s v="Projekty podľa priorizácie"/>
    <s v="ŽSR"/>
    <s v="Príprava bez MPV"/>
    <s v="nie"/>
    <n v="39.648000000000003"/>
    <x v="9"/>
    <x v="5"/>
    <n v="120000"/>
    <s v="-"/>
    <x v="1"/>
    <s v="Nezačatá investičná akcia"/>
  </r>
  <r>
    <s v="ZSR030:Príprava bez MPV"/>
    <s v="MD SR"/>
    <n v="0"/>
    <s v="Doprava - železničná infraštruktúra"/>
    <s v="ZSR030"/>
    <s v="D180g_"/>
    <x v="411"/>
    <s v="180g"/>
    <s v="53 v 1b"/>
    <s v="1b"/>
    <n v="6.2"/>
    <s v="Projekty podľa priorizácie"/>
    <s v="ŽSR"/>
    <s v="Príprava bez MPV"/>
    <s v="nie"/>
    <n v="39.648000000000003"/>
    <x v="0"/>
    <x v="5"/>
    <n v="120000"/>
    <s v="-"/>
    <x v="1"/>
    <s v="Nezačatá investičná akcia"/>
  </r>
  <r>
    <s v="ZSR030:Príprava bez MPV"/>
    <s v="MD SR"/>
    <n v="0"/>
    <s v="Doprava - železničná infraštruktúra"/>
    <s v="ZSR030"/>
    <s v="D180g_"/>
    <x v="411"/>
    <s v="180g"/>
    <s v="53 v 1b"/>
    <s v="1b"/>
    <n v="6.2"/>
    <s v="Projekty podľa priorizácie"/>
    <s v="ŽSR"/>
    <s v="Príprava bez MPV"/>
    <s v="nie"/>
    <n v="39.648000000000003"/>
    <x v="8"/>
    <x v="5"/>
    <n v="120000"/>
    <s v="-"/>
    <x v="1"/>
    <s v="Nezačatá investičná akcia"/>
  </r>
  <r>
    <s v="ZSR031:Príprava bez MPV"/>
    <s v="MD SR"/>
    <n v="0"/>
    <s v="Doprava - železničná infraštruktúra"/>
    <s v="ZSR031"/>
    <s v="D150b_"/>
    <x v="412"/>
    <s v="150b"/>
    <s v="56 v 1b"/>
    <s v="1b"/>
    <n v="4.7"/>
    <s v="Projekty podľa priorizácie"/>
    <s v="ŽSR"/>
    <s v="Príprava bez MPV"/>
    <s v="nie"/>
    <n v="40.509"/>
    <x v="0"/>
    <x v="5"/>
    <n v="200000"/>
    <s v="-"/>
    <x v="1"/>
    <s v="Nezačatá investičná akcia"/>
  </r>
  <r>
    <s v="ZSR031:Príprava bez MPV"/>
    <s v="MD SR"/>
    <n v="0"/>
    <s v="Doprava - železničná infraštruktúra"/>
    <s v="ZSR031"/>
    <s v="D150b_"/>
    <x v="412"/>
    <s v="150b"/>
    <s v="56 v 1b"/>
    <s v="1b"/>
    <n v="4.7"/>
    <s v="Projekty podľa priorizácie"/>
    <s v="ŽSR"/>
    <s v="Príprava bez MPV"/>
    <s v="nie"/>
    <n v="40.509"/>
    <x v="8"/>
    <x v="5"/>
    <n v="200000"/>
    <s v="-"/>
    <x v="1"/>
    <s v="Nezačatá investičná akcia"/>
  </r>
  <r>
    <s v="ZSR031:Príprava bez MPV"/>
    <s v="MD SR"/>
    <n v="0"/>
    <s v="Doprava - železničná infraštruktúra"/>
    <s v="ZSR031"/>
    <s v="D150b_"/>
    <x v="412"/>
    <s v="150b"/>
    <s v="56 v 1b"/>
    <s v="1b"/>
    <n v="4.7"/>
    <s v="Projekty podľa priorizácie"/>
    <s v="ŽSR"/>
    <s v="Príprava bez MPV"/>
    <s v="nie"/>
    <n v="40.509"/>
    <x v="9"/>
    <x v="5"/>
    <n v="200000"/>
    <s v="-"/>
    <x v="1"/>
    <s v="Nezačatá investičná akcia"/>
  </r>
  <r>
    <s v="ZSR031:Príprava bez MPV"/>
    <s v="MD SR"/>
    <n v="0"/>
    <s v="Doprava - železničná infraštruktúra"/>
    <s v="ZSR031"/>
    <s v="D150b_"/>
    <x v="412"/>
    <s v="150b"/>
    <s v="56 v 1b"/>
    <s v="1b"/>
    <n v="4.7"/>
    <s v="Projekty podľa priorizácie"/>
    <s v="ŽSR"/>
    <s v="Príprava bez MPV"/>
    <s v="nie"/>
    <n v="40.509"/>
    <x v="0"/>
    <x v="5"/>
    <n v="200000"/>
    <s v="-"/>
    <x v="1"/>
    <s v="Nezačatá investičná akcia"/>
  </r>
  <r>
    <s v="ZSR034:Príprava bez MPV"/>
    <s v="MD SR"/>
    <n v="0"/>
    <s v="Doprava - železničná infraštruktúra"/>
    <s v="ZSR034"/>
    <s v="D180b_"/>
    <x v="413"/>
    <s v="180b"/>
    <s v="52 v 1b"/>
    <s v="1b"/>
    <n v="6.9"/>
    <s v="Projekty podľa priorizácie"/>
    <s v="ŽSR"/>
    <s v="Príprava bez MPV"/>
    <s v="nie"/>
    <n v="62.713000000000001"/>
    <x v="0"/>
    <x v="5"/>
    <n v="110000"/>
    <s v="-"/>
    <x v="1"/>
    <s v="Štúdia uskutočniteľnosti"/>
  </r>
  <r>
    <s v="ZSR034:Príprava bez MPV"/>
    <s v="MD SR"/>
    <n v="0"/>
    <s v="Doprava - železničná infraštruktúra"/>
    <s v="ZSR034"/>
    <s v="D180b_"/>
    <x v="413"/>
    <s v="180b"/>
    <s v="52 v 1b"/>
    <s v="1b"/>
    <n v="6.9"/>
    <s v="Projekty podľa priorizácie"/>
    <s v="ŽSR"/>
    <s v="Príprava bez MPV"/>
    <s v="nie"/>
    <n v="62.713000000000001"/>
    <x v="8"/>
    <x v="5"/>
    <n v="100000"/>
    <s v="-"/>
    <x v="1"/>
    <s v="Štúdia uskutočniteľnosti"/>
  </r>
  <r>
    <s v="ZSR034:Príprava bez MPV"/>
    <s v="MD SR"/>
    <n v="0"/>
    <s v="Doprava - železničná infraštruktúra"/>
    <s v="ZSR034"/>
    <s v="D180b_"/>
    <x v="413"/>
    <s v="180b"/>
    <s v="52 v 1b"/>
    <s v="1b"/>
    <n v="6.9"/>
    <s v="Projekty podľa priorizácie"/>
    <s v="ŽSR"/>
    <s v="Príprava bez MPV"/>
    <s v="nie"/>
    <n v="62.713000000000001"/>
    <x v="0"/>
    <x v="5"/>
    <n v="100000"/>
    <s v="-"/>
    <x v="1"/>
    <s v="Štúdia uskutočniteľnosti"/>
  </r>
  <r>
    <s v="ZSR034:Príprava bez MPV"/>
    <s v="MD SR"/>
    <n v="0"/>
    <s v="Doprava - železničná infraštruktúra"/>
    <s v="ZSR034"/>
    <s v="D180b_"/>
    <x v="413"/>
    <s v="180b"/>
    <s v="52 v 1b"/>
    <s v="1b"/>
    <n v="6.9"/>
    <s v="Projekty podľa priorizácie"/>
    <s v="ŽSR"/>
    <s v="Príprava bez MPV"/>
    <s v="nie"/>
    <n v="62.713000000000001"/>
    <x v="8"/>
    <x v="5"/>
    <n v="100000"/>
    <s v="-"/>
    <x v="1"/>
    <s v="Štúdia uskutočniteľnosti"/>
  </r>
  <r>
    <s v="ZSR035:Príprava bez MPV"/>
    <s v="MD SR"/>
    <n v="0"/>
    <s v="Doprava - železničná infraštruktúra"/>
    <s v="ZSR035"/>
    <s v="časť 180b"/>
    <x v="414"/>
    <s v="180b"/>
    <s v="-"/>
    <s v="1b"/>
    <s v="6,9 pre 180b"/>
    <s v="Projekty podľa priorizácie"/>
    <s v="ŽSR"/>
    <s v="Príprava bez MPV"/>
    <s v="nie"/>
    <s v="Stavba do 3 km"/>
    <x v="7"/>
    <x v="0"/>
    <n v="10000"/>
    <s v="-"/>
    <x v="1"/>
    <s v="Nezačatá investičná akcia"/>
  </r>
  <r>
    <s v="ZSR035:Výstavba"/>
    <s v="MD SR"/>
    <n v="0"/>
    <s v="Doprava - železničná infraštruktúra"/>
    <s v="ZSR035"/>
    <s v="časť 180b"/>
    <x v="414"/>
    <s v="180b"/>
    <s v="-"/>
    <s v="1b"/>
    <s v="6,9 pre 180b"/>
    <s v="Projekty podľa priorizácie"/>
    <s v="ŽSR"/>
    <s v="Výstavba"/>
    <s v="-"/>
    <s v="Stavba do 3 km"/>
    <x v="0"/>
    <x v="0"/>
    <n v="1990000"/>
    <s v="-"/>
    <x v="1"/>
    <s v="Nezačatá investičná akcia"/>
  </r>
  <r>
    <s v="ZSR036:Výstavba"/>
    <s v="MD SR"/>
    <n v="0"/>
    <s v="Doprava - železničná infraštruktúra"/>
    <s v="ZSR036"/>
    <n v="0"/>
    <x v="415"/>
    <s v="-"/>
    <s v="-"/>
    <s v="-"/>
    <n v="0"/>
    <s v="Veľké projekty"/>
    <s v="ŽSR"/>
    <s v="Príprava bez MPV"/>
    <s v="nie"/>
    <n v="0"/>
    <x v="4"/>
    <x v="16"/>
    <n v="5000"/>
    <s v="-"/>
    <x v="1"/>
    <s v="Štúdia uskutočniteľnosti"/>
  </r>
  <r>
    <s v="ZSR036:Výstavba"/>
    <s v="MD SR"/>
    <n v="0"/>
    <s v="Doprava - železničná infraštruktúra"/>
    <s v="ZSR036"/>
    <n v="0"/>
    <x v="415"/>
    <s v="-"/>
    <s v="-"/>
    <s v="-"/>
    <n v="0"/>
    <s v="Veľké projekty"/>
    <s v="ŽSR"/>
    <s v="Výstavba"/>
    <s v="nie"/>
    <n v="0"/>
    <x v="5"/>
    <x v="14"/>
    <n v="1500000"/>
    <s v="-"/>
    <x v="1"/>
    <s v="Štúdia uskutočniteľnosti"/>
  </r>
  <r>
    <m/>
    <m/>
    <m/>
    <m/>
    <s v="ZSR036"/>
    <m/>
    <x v="415"/>
    <m/>
    <m/>
    <m/>
    <m/>
    <m/>
    <s v="ŽSR"/>
    <s v="Výstavba"/>
    <m/>
    <m/>
    <x v="5"/>
    <x v="13"/>
    <n v="8500000"/>
    <m/>
    <x v="1"/>
    <s v="Štúdia uskutočniteľnosti"/>
  </r>
  <r>
    <s v="ZSR036:Výstavba"/>
    <s v="MD SR"/>
    <n v="0"/>
    <s v="Doprava - železničná infraštruktúra"/>
    <s v="ZSR036"/>
    <n v="0"/>
    <x v="415"/>
    <s v="-"/>
    <s v="-"/>
    <s v="-"/>
    <n v="0"/>
    <s v="Veľké projekty"/>
    <s v="ŽSR"/>
    <s v="Výstavba"/>
    <s v="nie"/>
    <n v="0"/>
    <x v="6"/>
    <x v="14"/>
    <n v="2647058.823529412"/>
    <s v="-"/>
    <x v="1"/>
    <s v="Štúdia uskutočniteľnosti"/>
  </r>
  <r>
    <s v="ZSR036:Výstavba"/>
    <s v="MD SR"/>
    <n v="0"/>
    <s v="Doprava - železničná infraštruktúra"/>
    <s v="ZSR036"/>
    <n v="0"/>
    <x v="415"/>
    <s v="-"/>
    <s v="-"/>
    <s v="-"/>
    <n v="0"/>
    <s v="Veľké projekty"/>
    <s v="ŽSR"/>
    <s v="Výstavba"/>
    <s v="nie"/>
    <n v="0"/>
    <x v="6"/>
    <x v="13"/>
    <n v="15000000"/>
    <s v="-"/>
    <x v="1"/>
    <s v="Štúdia uskutočniteľnosti"/>
  </r>
  <r>
    <m/>
    <m/>
    <m/>
    <m/>
    <s v="ZSR036"/>
    <m/>
    <x v="415"/>
    <m/>
    <m/>
    <m/>
    <m/>
    <m/>
    <s v="ŽSR"/>
    <s v="Výstavba"/>
    <m/>
    <m/>
    <x v="7"/>
    <x v="14"/>
    <n v="2647058.823529412"/>
    <m/>
    <x v="1"/>
    <s v="Štúdia uskutočniteľnosti"/>
  </r>
  <r>
    <m/>
    <m/>
    <m/>
    <m/>
    <s v="ZSR036"/>
    <m/>
    <x v="415"/>
    <m/>
    <m/>
    <m/>
    <m/>
    <m/>
    <s v="ŽSR"/>
    <s v="Výstavba"/>
    <m/>
    <m/>
    <x v="7"/>
    <x v="13"/>
    <n v="15000000"/>
    <m/>
    <x v="1"/>
    <s v="Štúdia uskutočniteľnosti"/>
  </r>
  <r>
    <m/>
    <m/>
    <m/>
    <m/>
    <s v="ZSR036"/>
    <m/>
    <x v="415"/>
    <m/>
    <m/>
    <m/>
    <m/>
    <m/>
    <s v="ŽSR"/>
    <s v="Výstavba"/>
    <m/>
    <m/>
    <x v="0"/>
    <x v="14"/>
    <n v="1155882.3"/>
    <m/>
    <x v="1"/>
    <s v="Štúdia uskutočniteľnosti"/>
  </r>
  <r>
    <s v="ZSR036:Výstavba"/>
    <s v="MD SR"/>
    <n v="0"/>
    <s v="Doprava - železničná infraštruktúra"/>
    <s v="ZSR036"/>
    <n v="0"/>
    <x v="415"/>
    <s v="-"/>
    <s v="-"/>
    <s v="-"/>
    <n v="0"/>
    <s v="Veľké projekty"/>
    <s v="ŽSR"/>
    <s v="Výstavba"/>
    <s v="nie"/>
    <n v="0"/>
    <x v="0"/>
    <x v="13"/>
    <n v="6549999.7000000002"/>
    <s v="-"/>
    <x v="1"/>
    <s v="Štúdia uskutočniteľnosti"/>
  </r>
  <r>
    <s v="ZSR038:Výstavba"/>
    <s v="MD SR"/>
    <n v="0"/>
    <s v="Doprava - železničná infraštruktúra"/>
    <s v="ZSR038"/>
    <n v="0"/>
    <x v="416"/>
    <s v="-"/>
    <s v="-"/>
    <s v="-"/>
    <n v="0"/>
    <s v="Veľké projekty"/>
    <s v="ŽSR"/>
    <s v="Výstavba"/>
    <s v="nie"/>
    <n v="0"/>
    <x v="4"/>
    <x v="22"/>
    <n v="3022013.33"/>
    <s v="-"/>
    <x v="1"/>
    <s v="Výstavba/realizácia"/>
  </r>
  <r>
    <s v="ZSR038:Výstavba"/>
    <s v="MD SR"/>
    <n v="0"/>
    <s v="Doprava - železničná infraštruktúra"/>
    <s v="ZSR038"/>
    <n v="0"/>
    <x v="416"/>
    <s v="-"/>
    <s v="-"/>
    <s v="-"/>
    <n v="0"/>
    <s v="Veľké projekty"/>
    <s v="ŽSR"/>
    <s v="Výstavba"/>
    <s v="nie"/>
    <n v="0"/>
    <x v="5"/>
    <x v="22"/>
    <n v="40149605.670000002"/>
    <s v="-"/>
    <x v="1"/>
    <s v="Výstavba/realizácia"/>
  </r>
  <r>
    <s v="ZSR040:Výstavba"/>
    <s v="MD SR"/>
    <n v="0"/>
    <s v="Doprava - železničná infraštruktúra"/>
    <s v="ZSR040"/>
    <n v="0"/>
    <x v="417"/>
    <s v="-"/>
    <s v="-"/>
    <s v="-"/>
    <s v="n/a"/>
    <s v="Malé projekty"/>
    <s v="ŽSR"/>
    <s v="Výstavba"/>
    <s v="áno"/>
    <n v="0"/>
    <x v="0"/>
    <x v="0"/>
    <n v="708330"/>
    <s v="-"/>
    <x v="0"/>
    <s v="Nezačatá investičná akcia"/>
  </r>
  <r>
    <s v="ZSR040:Výstavba"/>
    <s v="MD SR"/>
    <n v="0"/>
    <s v="Doprava - železničná infraštruktúra"/>
    <s v="ZSR040"/>
    <n v="0"/>
    <x v="417"/>
    <s v="-"/>
    <s v="-"/>
    <s v="-"/>
    <s v="n/a"/>
    <s v="Malé projekty"/>
    <s v="ŽSR"/>
    <s v="Výstavba"/>
    <s v="áno"/>
    <n v="0"/>
    <x v="5"/>
    <x v="0"/>
    <n v="708330"/>
    <s v="-"/>
    <x v="0"/>
    <s v="Nezačatá investičná akcia"/>
  </r>
  <r>
    <s v="ZSR040:Výstavba"/>
    <s v="MD SR"/>
    <n v="0"/>
    <s v="Doprava - železničná infraštruktúra"/>
    <s v="ZSR040"/>
    <n v="0"/>
    <x v="417"/>
    <s v="-"/>
    <s v="-"/>
    <s v="-"/>
    <s v="n/a"/>
    <s v="Malé projekty"/>
    <s v="ŽSR"/>
    <s v="Výstavba"/>
    <s v="áno"/>
    <n v="0"/>
    <x v="6"/>
    <x v="0"/>
    <n v="708330"/>
    <s v="-"/>
    <x v="0"/>
    <s v="Nezačatá investičná akcia"/>
  </r>
  <r>
    <s v="ZSR040:Výstavba"/>
    <s v="MD SR"/>
    <n v="0"/>
    <s v="Doprava - železničná infraštruktúra"/>
    <s v="ZSR040"/>
    <n v="0"/>
    <x v="417"/>
    <s v="-"/>
    <s v="-"/>
    <s v="-"/>
    <s v="n/a"/>
    <s v="Malé projekty"/>
    <s v="ŽSR"/>
    <s v="Výstavba"/>
    <s v="áno"/>
    <n v="0"/>
    <x v="7"/>
    <x v="0"/>
    <n v="708330"/>
    <s v="-"/>
    <x v="0"/>
    <s v="Nezačatá investičná akcia"/>
  </r>
  <r>
    <s v="ZSR040:Výstavba"/>
    <s v="MD SR"/>
    <n v="0"/>
    <s v="Doprava - železničná infraštruktúra"/>
    <s v="ZSR040"/>
    <n v="0"/>
    <x v="417"/>
    <s v="-"/>
    <s v="-"/>
    <s v="-"/>
    <s v="n/a"/>
    <s v="Malé projekty"/>
    <s v="ŽSR"/>
    <s v="Výstavba"/>
    <s v="áno"/>
    <n v="0"/>
    <x v="0"/>
    <x v="0"/>
    <n v="708330"/>
    <s v="-"/>
    <x v="0"/>
    <s v="Nezačatá investičná akcia"/>
  </r>
  <r>
    <s v="ZSR040:Výstavba"/>
    <s v="MD SR"/>
    <n v="0"/>
    <s v="Doprava - železničná infraštruktúra"/>
    <s v="ZSR040"/>
    <n v="0"/>
    <x v="417"/>
    <s v="-"/>
    <s v="-"/>
    <s v="-"/>
    <s v="n/a"/>
    <s v="Malé projekty"/>
    <s v="ŽSR"/>
    <s v="Výstavba"/>
    <s v="áno"/>
    <n v="0"/>
    <x v="8"/>
    <x v="0"/>
    <n v="708350"/>
    <s v="-"/>
    <x v="0"/>
    <s v="Nezačatá investičná akcia"/>
  </r>
  <r>
    <s v="ZSR041:Výstavba"/>
    <s v="MD SR"/>
    <n v="0"/>
    <s v="Doprava - železničná infraštruktúra"/>
    <s v="ZSR041"/>
    <n v="0"/>
    <x v="418"/>
    <s v="-"/>
    <s v="-"/>
    <s v="-"/>
    <n v="0"/>
    <s v="Projekty podľa priorizácie"/>
    <s v="ŽSR"/>
    <s v="Výstavba"/>
    <s v="-"/>
    <n v="0"/>
    <x v="6"/>
    <x v="24"/>
    <n v="225000"/>
    <s v="OPSK cieľ 2"/>
    <x v="1"/>
    <s v="Príprava verejného obstarávania"/>
  </r>
  <r>
    <s v="ZSR041:Výstavba"/>
    <s v="MD SR"/>
    <n v="0"/>
    <s v="Doprava - železničná infraštruktúra"/>
    <s v="ZSR041"/>
    <n v="0"/>
    <x v="418"/>
    <s v="-"/>
    <s v="-"/>
    <s v="-"/>
    <n v="0"/>
    <s v="Projekty podľa priorizácie"/>
    <s v="ŽSR"/>
    <s v="Výstavba"/>
    <s v="nie"/>
    <n v="0"/>
    <x v="6"/>
    <x v="23"/>
    <n v="1275000"/>
    <s v="OPSK cieľ 2"/>
    <x v="1"/>
    <s v="Príprava verejného obstarávania"/>
  </r>
  <r>
    <s v="ZSR041:Výstavba"/>
    <s v="MD SR"/>
    <n v="0"/>
    <s v="Doprava - železničná infraštruktúra"/>
    <s v="ZSR041"/>
    <n v="0"/>
    <x v="418"/>
    <s v="-"/>
    <s v="-"/>
    <s v="-"/>
    <n v="0"/>
    <s v="Projekty podľa priorizácie"/>
    <s v="ŽSR"/>
    <s v="Výstavba"/>
    <s v="-"/>
    <n v="0"/>
    <x v="7"/>
    <x v="24"/>
    <n v="307500"/>
    <s v="OPSK cieľ 2"/>
    <x v="1"/>
    <s v="Príprava verejného obstarávania"/>
  </r>
  <r>
    <s v="ZSR041:Výstavba"/>
    <s v="MD SR"/>
    <n v="0"/>
    <s v="Doprava - železničná infraštruktúra"/>
    <s v="ZSR041"/>
    <n v="0"/>
    <x v="418"/>
    <s v="-"/>
    <s v="-"/>
    <s v="-"/>
    <n v="0"/>
    <s v="Projekty podľa priorizácie"/>
    <s v="ŽSR"/>
    <s v="Výstavba"/>
    <s v="-"/>
    <n v="0"/>
    <x v="7"/>
    <x v="23"/>
    <n v="1742500"/>
    <s v="OPSK cieľ 2"/>
    <x v="1"/>
    <s v="Príprava verejného obstarávania"/>
  </r>
  <r>
    <s v="ZSR042:Príprava bez MPV"/>
    <s v="MD SR"/>
    <n v="0"/>
    <s v="Doprava - železničná infraštruktúra"/>
    <s v="ZSR042"/>
    <n v="0"/>
    <x v="419"/>
    <s v="-"/>
    <s v="-"/>
    <s v="-"/>
    <n v="0"/>
    <s v="Malé projekty"/>
    <s v="ŽSR"/>
    <s v="Príprava bez MPV"/>
    <s v="nie"/>
    <n v="0"/>
    <x v="6"/>
    <x v="0"/>
    <n v="3800"/>
    <s v="-"/>
    <x v="1"/>
    <s v="Nezačatá investičná akcia"/>
  </r>
  <r>
    <s v="ZSR042:Výstavba"/>
    <s v="MD SR"/>
    <n v="0"/>
    <s v="Doprava - železničná infraštruktúra"/>
    <s v="ZSR042"/>
    <n v="0"/>
    <x v="419"/>
    <s v="-"/>
    <s v="-"/>
    <s v="-"/>
    <n v="0"/>
    <s v="Malé projekty"/>
    <s v="ŽSR"/>
    <s v="Výstavba"/>
    <s v="nie"/>
    <n v="0"/>
    <x v="8"/>
    <x v="0"/>
    <n v="34200"/>
    <s v="-"/>
    <x v="1"/>
    <s v="Nezačatá investičná akcia"/>
  </r>
  <r>
    <s v="ZSR043:Príprava bez MPV"/>
    <s v="MD SR"/>
    <n v="0"/>
    <s v="Doprava - železničná infraštruktúra"/>
    <s v="ZSR043"/>
    <n v="0"/>
    <x v="420"/>
    <s v="-"/>
    <s v="-"/>
    <s v="-"/>
    <n v="0"/>
    <s v="Malé projekty"/>
    <s v="ŽSR"/>
    <s v="Príprava bez MPV"/>
    <s v="nie"/>
    <n v="0"/>
    <x v="6"/>
    <x v="0"/>
    <n v="3000"/>
    <s v="-"/>
    <x v="1"/>
    <s v="Nezačatá investičná akcia"/>
  </r>
  <r>
    <s v="ZSR043:Výstavba"/>
    <s v="MD SR"/>
    <n v="0"/>
    <s v="Doprava - železničná infraštruktúra"/>
    <s v="ZSR043"/>
    <n v="0"/>
    <x v="420"/>
    <s v="-"/>
    <s v="-"/>
    <s v="-"/>
    <n v="0"/>
    <s v="Malé projekty"/>
    <s v="ŽSR"/>
    <s v="Výstavba"/>
    <s v="nie"/>
    <n v="0"/>
    <x v="8"/>
    <x v="0"/>
    <n v="27000"/>
    <s v="-"/>
    <x v="1"/>
    <s v="Nezačatá investičná akcia"/>
  </r>
  <r>
    <s v="ZSR046:Príprava bez MPV"/>
    <s v="MD SR"/>
    <n v="0"/>
    <s v="Doprava - železničná infraštruktúra"/>
    <s v="ZSR046"/>
    <n v="0"/>
    <x v="421"/>
    <s v="-"/>
    <s v="-"/>
    <s v="-"/>
    <n v="0"/>
    <s v="Malé projekty"/>
    <s v="ŽSR"/>
    <s v="Príprava bez MPV"/>
    <s v="nie"/>
    <n v="0"/>
    <x v="6"/>
    <x v="0"/>
    <n v="1100"/>
    <s v="-"/>
    <x v="1"/>
    <s v="Nezačatá investičná akcia"/>
  </r>
  <r>
    <s v="ZSR046:Výstavba"/>
    <s v="MD SR"/>
    <n v="0"/>
    <s v="Doprava - železničná infraštruktúra"/>
    <s v="ZSR046"/>
    <n v="0"/>
    <x v="421"/>
    <s v="-"/>
    <s v="-"/>
    <s v="-"/>
    <n v="0"/>
    <s v="Malé projekty"/>
    <s v="ŽSR"/>
    <s v="Výstavba"/>
    <s v="nie"/>
    <n v="0"/>
    <x v="8"/>
    <x v="0"/>
    <n v="9900"/>
    <s v="-"/>
    <x v="1"/>
    <s v="Nezačatá investičná akcia"/>
  </r>
  <r>
    <s v="ZSR047:Príprava bez MPV"/>
    <s v="MD SR"/>
    <n v="0"/>
    <s v="Doprava - železničná infraštruktúra"/>
    <s v="ZSR047"/>
    <n v="0"/>
    <x v="422"/>
    <s v="-"/>
    <s v="-"/>
    <s v="-"/>
    <n v="0"/>
    <s v="Malé projekty"/>
    <s v="ŽSR"/>
    <s v="Príprava bez MPV"/>
    <s v="nie"/>
    <n v="0"/>
    <x v="6"/>
    <x v="0"/>
    <n v="800"/>
    <s v="-"/>
    <x v="1"/>
    <s v="Nezačatá investičná akcia"/>
  </r>
  <r>
    <s v="ZSR047:Výstavba"/>
    <s v="MD SR"/>
    <n v="0"/>
    <s v="Doprava - železničná infraštruktúra"/>
    <s v="ZSR047"/>
    <n v="0"/>
    <x v="422"/>
    <s v="-"/>
    <s v="-"/>
    <s v="-"/>
    <n v="0"/>
    <s v="Malé projekty"/>
    <s v="ŽSR"/>
    <s v="Výstavba"/>
    <s v="nie"/>
    <n v="0"/>
    <x v="8"/>
    <x v="0"/>
    <n v="7200"/>
    <s v="-"/>
    <x v="1"/>
    <s v="Nezačatá investičná akcia"/>
  </r>
  <r>
    <s v="ZSR048:Príprava bez MPV"/>
    <s v="MD SR"/>
    <n v="0"/>
    <s v="Doprava - železničná infraštruktúra"/>
    <s v="ZSR048"/>
    <n v="0"/>
    <x v="423"/>
    <s v="-"/>
    <s v="-"/>
    <s v="-"/>
    <n v="0"/>
    <s v="Malé projekty"/>
    <s v="ŽSR"/>
    <s v="Príprava bez MPV"/>
    <s v="nie"/>
    <n v="0"/>
    <x v="6"/>
    <x v="0"/>
    <n v="1100"/>
    <s v="-"/>
    <x v="1"/>
    <s v="Nezačatá investičná akcia"/>
  </r>
  <r>
    <s v="ZSR048:Výstavba"/>
    <s v="MD SR"/>
    <n v="0"/>
    <s v="Doprava - železničná infraštruktúra"/>
    <s v="ZSR048"/>
    <n v="0"/>
    <x v="423"/>
    <s v="-"/>
    <s v="-"/>
    <s v="-"/>
    <n v="0"/>
    <s v="Malé projekty"/>
    <s v="ŽSR"/>
    <s v="Výstavba"/>
    <s v="nie"/>
    <n v="0"/>
    <x v="8"/>
    <x v="0"/>
    <n v="9900"/>
    <s v="-"/>
    <x v="1"/>
    <s v="Nezačatá investičná akcia"/>
  </r>
  <r>
    <s v="ZSR049:Príprava bez MPV"/>
    <s v="MD SR"/>
    <n v="0"/>
    <s v="Doprava - železničná infraštruktúra"/>
    <s v="ZSR049"/>
    <n v="0"/>
    <x v="424"/>
    <s v="-"/>
    <s v="-"/>
    <s v="-"/>
    <n v="0"/>
    <s v="Malé projekty"/>
    <s v="ŽSR"/>
    <s v="Príprava bez MPV"/>
    <s v="nie"/>
    <n v="0"/>
    <x v="6"/>
    <x v="0"/>
    <n v="6300"/>
    <s v="-"/>
    <x v="1"/>
    <s v="Nezačatá investičná akcia"/>
  </r>
  <r>
    <s v="ZSR049:Výstavba"/>
    <s v="MD SR"/>
    <n v="0"/>
    <s v="Doprava - železničná infraštruktúra"/>
    <s v="ZSR049"/>
    <n v="0"/>
    <x v="424"/>
    <s v="-"/>
    <s v="-"/>
    <s v="-"/>
    <n v="0"/>
    <s v="Malé projekty"/>
    <s v="ŽSR"/>
    <s v="Výstavba"/>
    <s v="nie"/>
    <n v="0"/>
    <x v="8"/>
    <x v="0"/>
    <n v="56700"/>
    <s v="-"/>
    <x v="1"/>
    <s v="Nezačatá investičná akcia"/>
  </r>
  <r>
    <s v="ZSR051:Príprava bez MPV"/>
    <s v="MD SR"/>
    <n v="0"/>
    <s v="Doprava - železničná infraštruktúra"/>
    <s v="ZSR051"/>
    <n v="0"/>
    <x v="425"/>
    <s v="-"/>
    <s v="-"/>
    <s v="-"/>
    <n v="0"/>
    <s v="Malé projekty"/>
    <s v="ŽSR"/>
    <s v="Príprava bez MPV"/>
    <s v="nie"/>
    <n v="0"/>
    <x v="6"/>
    <x v="0"/>
    <n v="139300"/>
    <s v="-"/>
    <x v="1"/>
    <s v="Nezačatá investičná akcia"/>
  </r>
  <r>
    <s v="ZSR051:Výstavba"/>
    <s v="MD SR"/>
    <n v="0"/>
    <s v="Doprava - železničná infraštruktúra"/>
    <s v="ZSR051"/>
    <n v="0"/>
    <x v="425"/>
    <s v="-"/>
    <s v="-"/>
    <s v="-"/>
    <n v="0"/>
    <s v="Malé projekty"/>
    <s v="ŽSR"/>
    <s v="Výstavba"/>
    <s v="nie"/>
    <n v="0"/>
    <x v="9"/>
    <x v="0"/>
    <n v="1253700"/>
    <s v="-"/>
    <x v="1"/>
    <s v="Nezačatá investičná akcia"/>
  </r>
  <r>
    <s v="ZSR052:Príprava bez MPV"/>
    <s v="MD SR"/>
    <n v="0"/>
    <s v="Doprava - železničná infraštruktúra"/>
    <s v="ZSR052"/>
    <n v="0"/>
    <x v="426"/>
    <s v="-"/>
    <s v="-"/>
    <s v="-"/>
    <n v="0"/>
    <s v="Malé projekty"/>
    <s v="ŽSR"/>
    <s v="Príprava bez MPV"/>
    <s v="nie"/>
    <n v="0"/>
    <x v="6"/>
    <x v="0"/>
    <n v="15000"/>
    <s v="-"/>
    <x v="1"/>
    <s v="Nezačatá investičná akcia"/>
  </r>
  <r>
    <s v="ZSR052:Výstavba"/>
    <s v="MD SR"/>
    <n v="0"/>
    <s v="Doprava - železničná infraštruktúra"/>
    <s v="ZSR052"/>
    <n v="0"/>
    <x v="426"/>
    <s v="-"/>
    <s v="-"/>
    <s v="-"/>
    <n v="0"/>
    <s v="Malé projekty"/>
    <s v="ŽSR"/>
    <s v="Výstavba"/>
    <s v="nie"/>
    <n v="0"/>
    <x v="9"/>
    <x v="0"/>
    <n v="135000"/>
    <s v="-"/>
    <x v="1"/>
    <s v="Nezačatá investičná akcia"/>
  </r>
  <r>
    <s v="ZSR053:Výstavba"/>
    <s v="MD SR"/>
    <n v="0"/>
    <s v="Doprava - železničná infraštruktúra"/>
    <s v="ZSR053"/>
    <n v="0"/>
    <x v="427"/>
    <s v="-"/>
    <s v="-"/>
    <s v="-"/>
    <n v="0"/>
    <s v="Malé projekty"/>
    <s v="ŽSR"/>
    <s v="Výstavba"/>
    <s v="nie"/>
    <n v="0"/>
    <x v="0"/>
    <x v="0"/>
    <n v="126000"/>
    <s v="-"/>
    <x v="1"/>
    <s v="Nezačatá investičná akcia"/>
  </r>
  <r>
    <s v="ZSR055:Príprava bez MPV"/>
    <s v="MD SR"/>
    <n v="0"/>
    <s v="Doprava - železničná infraštruktúra"/>
    <s v="ZSR055"/>
    <n v="0"/>
    <x v="428"/>
    <s v="-"/>
    <s v="-"/>
    <s v="-"/>
    <n v="0"/>
    <s v="Malé projekty"/>
    <s v="ŽSR"/>
    <s v="Príprava bez MPV"/>
    <s v="nie"/>
    <n v="0"/>
    <x v="6"/>
    <x v="0"/>
    <n v="295000"/>
    <s v="-"/>
    <x v="1"/>
    <s v="Nezačatá investičná akcia"/>
  </r>
  <r>
    <s v="ZSR055:Výstavba"/>
    <s v="MD SR"/>
    <n v="0"/>
    <s v="Doprava - železničná infraštruktúra"/>
    <s v="ZSR055"/>
    <n v="0"/>
    <x v="428"/>
    <s v="-"/>
    <s v="-"/>
    <s v="-"/>
    <n v="0"/>
    <s v="Malé projekty"/>
    <s v="ŽSR"/>
    <s v="Výstavba"/>
    <s v="nie"/>
    <n v="0"/>
    <x v="9"/>
    <x v="0"/>
    <n v="2655000"/>
    <s v="-"/>
    <x v="1"/>
    <s v="Nezačatá investičná akcia"/>
  </r>
  <r>
    <s v="ZSR056:Výstavba"/>
    <s v="MD SR"/>
    <n v="0"/>
    <s v="Doprava - železničná infraštruktúra"/>
    <s v="ZSR056"/>
    <n v="0"/>
    <x v="429"/>
    <s v="-"/>
    <s v="-"/>
    <s v="-"/>
    <n v="0"/>
    <s v="Veľké projekty"/>
    <s v="ŽSR"/>
    <s v="Výstavba"/>
    <s v="nie"/>
    <n v="0"/>
    <x v="9"/>
    <x v="0"/>
    <n v="7170000"/>
    <s v="-"/>
    <x v="1"/>
    <s v="Nezačatá investičná akcia"/>
  </r>
  <r>
    <s v="ZSR057:Príprava bez MPV"/>
    <s v="MD SR"/>
    <n v="0"/>
    <s v="Doprava - železničná infraštruktúra"/>
    <s v="ZSR057"/>
    <n v="0"/>
    <x v="430"/>
    <s v="-"/>
    <s v="-"/>
    <s v="-"/>
    <n v="0"/>
    <s v="Projekty podľa priorizácie"/>
    <s v="ŽSR"/>
    <s v="Príprava bez MPV"/>
    <s v="-"/>
    <s v="-"/>
    <x v="5"/>
    <x v="5"/>
    <n v="100000"/>
    <s v="-"/>
    <x v="1"/>
    <s v="Posudzovanie vplyvov na ŽP"/>
  </r>
  <r>
    <s v="ZSR057:Príprava bez MPV"/>
    <s v="MD SR"/>
    <n v="0"/>
    <s v="Doprava - železničná infraštruktúra"/>
    <s v="ZSR057"/>
    <n v="0"/>
    <x v="430"/>
    <s v="-"/>
    <s v="-"/>
    <s v="-"/>
    <n v="0"/>
    <s v="Projekty podľa priorizácie"/>
    <s v="ŽSR"/>
    <s v="Príprava bez MPV"/>
    <s v="-"/>
    <n v="0"/>
    <x v="5"/>
    <x v="5"/>
    <n v="301200"/>
    <s v="-"/>
    <x v="1"/>
    <s v="Posudzovanie vplyvov na ŽP"/>
  </r>
  <r>
    <s v="ZSR057:Príprava bez MPV"/>
    <s v="MD SR"/>
    <n v="0"/>
    <s v="Doprava - železničná infraštruktúra"/>
    <s v="ZSR057"/>
    <n v="0"/>
    <x v="430"/>
    <s v="-"/>
    <s v="-"/>
    <s v="-"/>
    <n v="0"/>
    <s v="Projekty podľa priorizácie"/>
    <s v="ŽSR"/>
    <s v="Príprava bez MPV"/>
    <s v="nie"/>
    <n v="0"/>
    <x v="6"/>
    <x v="5"/>
    <n v="853400"/>
    <s v="-"/>
    <x v="1"/>
    <s v="Posudzovanie vplyvov na ŽP"/>
  </r>
  <r>
    <s v="ZSR057:Príprava bez MPV"/>
    <s v="MD SR"/>
    <n v="0"/>
    <s v="Doprava - železničná infraštruktúra"/>
    <s v="ZSR057"/>
    <n v="0"/>
    <x v="430"/>
    <s v="-"/>
    <s v="-"/>
    <s v="-"/>
    <n v="0"/>
    <s v="Projekty podľa priorizácie"/>
    <s v="ŽSR"/>
    <s v="Príprava bez MPV"/>
    <s v="-"/>
    <n v="0"/>
    <x v="7"/>
    <x v="5"/>
    <n v="1706800"/>
    <s v="-"/>
    <x v="1"/>
    <s v="Posudzovanie vplyvov na ŽP"/>
  </r>
  <r>
    <s v="ZSR061:Náklady technologickej časti diela"/>
    <s v="MD SR"/>
    <n v="0"/>
    <s v="Doprava - železničná infraštruktúra"/>
    <s v="ZSR061"/>
    <n v="0"/>
    <x v="431"/>
    <s v="-"/>
    <s v="-"/>
    <s v="-"/>
    <n v="0"/>
    <s v="IT"/>
    <s v="ŽSR"/>
    <s v="Náklady technologickej časti diela"/>
    <s v="áno"/>
    <n v="0"/>
    <x v="6"/>
    <x v="0"/>
    <n v="170000"/>
    <s v="-"/>
    <x v="0"/>
    <s v="Príprava verejného obstarávania"/>
  </r>
  <r>
    <s v="ZSR061:Náklady technologickej časti diela"/>
    <s v="MD SR"/>
    <n v="0"/>
    <s v="Doprava - železničná infraštruktúra"/>
    <s v="ZSR061"/>
    <n v="0"/>
    <x v="431"/>
    <s v="-"/>
    <s v="-"/>
    <s v="-"/>
    <n v="0"/>
    <s v="IT"/>
    <s v="ŽSR"/>
    <s v="Náklady technologickej časti diela"/>
    <s v="áno"/>
    <n v="0"/>
    <x v="8"/>
    <x v="0"/>
    <n v="35000"/>
    <s v="-"/>
    <x v="0"/>
    <s v="Príprava verejného obstarávania"/>
  </r>
  <r>
    <s v="ZSR063:Náklady technologickej časti diela"/>
    <s v="MD SR"/>
    <n v="1"/>
    <s v="Doprava - železničná infraštruktúra"/>
    <s v="zsr085"/>
    <n v="0"/>
    <x v="432"/>
    <s v="-"/>
    <s v="-"/>
    <s v="-"/>
    <n v="0"/>
    <s v="IT"/>
    <s v="ŽSR"/>
    <s v="Náklady technologickej časti diela"/>
    <s v="áno"/>
    <n v="0"/>
    <x v="4"/>
    <x v="0"/>
    <n v="350000"/>
    <s v="-"/>
    <x v="0"/>
    <s v="Verejné obstarávanie na zhotoviteľa"/>
  </r>
  <r>
    <s v="ZSR066:Náklady technologickej časti diela"/>
    <s v="MD SR"/>
    <n v="2"/>
    <s v="Doprava - železničná infraštruktúra"/>
    <s v="ZSR066"/>
    <n v="0"/>
    <x v="433"/>
    <s v="-"/>
    <s v="-"/>
    <s v="-"/>
    <n v="0"/>
    <s v="IT"/>
    <s v="ŽSR"/>
    <s v="Náklady technologickej časti diela"/>
    <s v="áno"/>
    <n v="0"/>
    <x v="6"/>
    <x v="0"/>
    <n v="50000"/>
    <s v="-"/>
    <x v="0"/>
    <s v="Nezačatá investičná akcia"/>
  </r>
  <r>
    <s v="ZSR066:Náklady technologickej časti diela"/>
    <s v="MD SR"/>
    <n v="2"/>
    <s v="Doprava - železničná infraštruktúra"/>
    <s v="ZSR066"/>
    <n v="0"/>
    <x v="433"/>
    <s v="-"/>
    <s v="-"/>
    <s v="-"/>
    <n v="0"/>
    <s v="IT"/>
    <s v="ŽSR"/>
    <s v="Náklady technologickej časti diela"/>
    <s v="áno"/>
    <n v="0"/>
    <x v="7"/>
    <x v="0"/>
    <n v="50000"/>
    <s v="-"/>
    <x v="0"/>
    <s v="Nezačatá investičná akcia"/>
  </r>
  <r>
    <s v="ZSR066:Náklady technologickej časti diela"/>
    <s v="MD SR"/>
    <n v="2"/>
    <s v="Doprava - železničná infraštruktúra"/>
    <s v="ZSR066"/>
    <n v="0"/>
    <x v="433"/>
    <s v="-"/>
    <s v="-"/>
    <s v="-"/>
    <n v="0"/>
    <s v="IT"/>
    <s v="ŽSR"/>
    <s v="Náklady technologickej časti diela"/>
    <s v="áno"/>
    <n v="0"/>
    <x v="0"/>
    <x v="0"/>
    <n v="50000"/>
    <s v="-"/>
    <x v="0"/>
    <s v="Nezačatá investičná akcia"/>
  </r>
  <r>
    <s v="ZSR066:Náklady technologickej časti diela"/>
    <s v="MD SR"/>
    <n v="2"/>
    <s v="Doprava - železničná infraštruktúra"/>
    <s v="ZSR066"/>
    <n v="0"/>
    <x v="433"/>
    <s v="-"/>
    <s v="-"/>
    <s v="-"/>
    <n v="0"/>
    <s v="IT"/>
    <s v="ŽSR"/>
    <s v="Náklady technologickej časti diela"/>
    <s v="áno"/>
    <n v="0"/>
    <x v="8"/>
    <x v="0"/>
    <n v="50000"/>
    <s v="-"/>
    <x v="0"/>
    <s v="Nezačatá investičná akcia"/>
  </r>
  <r>
    <s v="ZSR066:Náklady technologickej časti diela"/>
    <s v="MD SR"/>
    <n v="2"/>
    <s v="Doprava - železničná infraštruktúra"/>
    <s v="ZSR066"/>
    <n v="0"/>
    <x v="433"/>
    <s v="-"/>
    <s v="-"/>
    <s v="-"/>
    <n v="0"/>
    <s v="IT"/>
    <s v="ŽSR"/>
    <s v="Náklady technologickej časti diela"/>
    <s v="áno"/>
    <n v="0"/>
    <x v="9"/>
    <x v="0"/>
    <n v="50000"/>
    <s v="-"/>
    <x v="0"/>
    <s v="Nezačatá investičná akcia"/>
  </r>
  <r>
    <s v="ZSR066:Náklady technologickej časti diela"/>
    <s v="MD SR"/>
    <n v="2"/>
    <s v="Doprava - železničná infraštruktúra"/>
    <s v="ZSR066"/>
    <n v="0"/>
    <x v="433"/>
    <s v="-"/>
    <s v="-"/>
    <s v="-"/>
    <n v="0"/>
    <s v="IT"/>
    <s v="ŽSR"/>
    <s v="Náklady technologickej časti diela"/>
    <s v="áno"/>
    <n v="0"/>
    <x v="10"/>
    <x v="0"/>
    <n v="50000"/>
    <s v="-"/>
    <x v="0"/>
    <s v="Nezačatá investičná akcia"/>
  </r>
  <r>
    <s v="ZSR069:Náklady technologickej časti diela"/>
    <s v="MD SR"/>
    <n v="1"/>
    <s v="Doprava - železničná infraštruktúra"/>
    <s v="ZSR069"/>
    <n v="0"/>
    <x v="434"/>
    <s v="-"/>
    <s v="-"/>
    <s v="-"/>
    <n v="0"/>
    <s v="IT"/>
    <s v="ŽSR"/>
    <s v="Náklady technologickej časti diela"/>
    <s v="áno"/>
    <n v="0"/>
    <x v="7"/>
    <x v="0"/>
    <n v="30000"/>
    <s v="-"/>
    <x v="0"/>
    <s v="Nezačatá investičná akcia"/>
  </r>
  <r>
    <s v="ZSR069:Náklady technologickej časti diela"/>
    <s v="MD SR"/>
    <n v="1"/>
    <s v="Doprava - železničná infraštruktúra"/>
    <s v="ZSR069"/>
    <n v="0"/>
    <x v="434"/>
    <s v="-"/>
    <s v="-"/>
    <s v="-"/>
    <n v="0"/>
    <s v="IT"/>
    <s v="ŽSR"/>
    <s v="Náklady technologickej časti diela"/>
    <s v="áno"/>
    <n v="0"/>
    <x v="0"/>
    <x v="0"/>
    <n v="30000"/>
    <s v="-"/>
    <x v="0"/>
    <s v="Nezačatá investičná akcia"/>
  </r>
  <r>
    <s v="ZSR069:Náklady technologickej časti diela"/>
    <s v="MD SR"/>
    <n v="1"/>
    <s v="Doprava - železničná infraštruktúra"/>
    <s v="ZSR069"/>
    <n v="0"/>
    <x v="434"/>
    <s v="-"/>
    <s v="-"/>
    <s v="-"/>
    <n v="0"/>
    <s v="IT"/>
    <s v="ŽSR"/>
    <s v="Náklady technologickej časti diela"/>
    <s v="áno"/>
    <n v="0"/>
    <x v="8"/>
    <x v="0"/>
    <n v="30000"/>
    <s v="-"/>
    <x v="0"/>
    <s v="Nezačatá investičná akcia"/>
  </r>
  <r>
    <s v="ZSR069:Náklady technologickej časti diela"/>
    <s v="MD SR"/>
    <n v="1"/>
    <s v="Doprava - železničná infraštruktúra"/>
    <s v="ZSR069"/>
    <n v="0"/>
    <x v="434"/>
    <s v="-"/>
    <s v="-"/>
    <s v="-"/>
    <n v="0"/>
    <s v="IT"/>
    <s v="ŽSR"/>
    <s v="Náklady technologickej časti diela"/>
    <s v="áno"/>
    <n v="0"/>
    <x v="9"/>
    <x v="0"/>
    <n v="30000"/>
    <s v="-"/>
    <x v="0"/>
    <s v="Nezačatá investičná akcia"/>
  </r>
  <r>
    <s v="ZSR069:Náklady technologickej časti diela"/>
    <s v="MD SR"/>
    <n v="1"/>
    <s v="Doprava - železničná infraštruktúra"/>
    <s v="ZSR069"/>
    <n v="0"/>
    <x v="434"/>
    <s v="-"/>
    <s v="-"/>
    <s v="-"/>
    <n v="0"/>
    <s v="IT"/>
    <s v="ŽSR"/>
    <s v="Náklady technologickej časti diela"/>
    <s v="áno"/>
    <n v="0"/>
    <x v="10"/>
    <x v="0"/>
    <n v="30000"/>
    <s v="-"/>
    <x v="0"/>
    <s v="Nezačatá investičná akcia"/>
  </r>
  <r>
    <s v="ZSR069:Náklady technologickej časti diela"/>
    <s v="MD SR"/>
    <n v="1"/>
    <s v="Doprava - železničná infraštruktúra"/>
    <s v="ZSR069"/>
    <n v="0"/>
    <x v="434"/>
    <s v="-"/>
    <s v="-"/>
    <s v="-"/>
    <n v="0"/>
    <s v="IT"/>
    <s v="ŽSR"/>
    <s v="Náklady technologickej časti diela"/>
    <s v="áno"/>
    <n v="0"/>
    <x v="11"/>
    <x v="0"/>
    <n v="30000"/>
    <s v="-"/>
    <x v="0"/>
    <s v="Nezačatá investičná akcia"/>
  </r>
  <r>
    <s v="ZSR070:Náklady technologickej časti diela"/>
    <s v="MD SR"/>
    <n v="1"/>
    <s v="Doprava - železničná infraštruktúra"/>
    <s v="D24006"/>
    <n v="0"/>
    <x v="435"/>
    <s v="-"/>
    <s v="-"/>
    <s v="-"/>
    <n v="0"/>
    <s v="IT"/>
    <s v="ŽSR"/>
    <s v="Náklady technologickej časti diela"/>
    <s v="-"/>
    <s v="-"/>
    <x v="4"/>
    <x v="0"/>
    <n v="1000000"/>
    <m/>
    <x v="0"/>
    <s v="Príprava verejného obstarávania"/>
  </r>
  <r>
    <s v="ZSR071:Náklady technologickej časti diela"/>
    <s v="MD SR"/>
    <n v="1"/>
    <s v="Doprava - železničná infraštruktúra"/>
    <s v="D24004"/>
    <n v="0"/>
    <x v="436"/>
    <s v="-"/>
    <s v="-"/>
    <s v="-"/>
    <n v="0"/>
    <s v="IT"/>
    <s v="ŽSR"/>
    <s v="Náklady technologickej časti diela"/>
    <s v="áno"/>
    <n v="0"/>
    <x v="6"/>
    <x v="0"/>
    <n v="100000"/>
    <s v="-"/>
    <x v="0"/>
    <s v="Príprava verejného obstarávania"/>
  </r>
  <r>
    <s v="ZSR071:Náklady technologickej časti diela"/>
    <s v="MD SR"/>
    <n v="1"/>
    <s v="Doprava - železničná infraštruktúra"/>
    <s v="D24004"/>
    <n v="0"/>
    <x v="436"/>
    <s v="-"/>
    <s v="-"/>
    <s v="-"/>
    <n v="0"/>
    <s v="IT"/>
    <s v="ŽSR"/>
    <s v="Náklady technologickej časti diela"/>
    <s v="áno"/>
    <n v="0"/>
    <x v="7"/>
    <x v="0"/>
    <n v="50000"/>
    <s v="-"/>
    <x v="0"/>
    <s v="Príprava verejného obstarávania"/>
  </r>
  <r>
    <s v="ZSR071:Náklady technologickej časti diela"/>
    <s v="MD SR"/>
    <n v="1"/>
    <s v="Doprava - železničná infraštruktúra"/>
    <s v="D24004"/>
    <n v="0"/>
    <x v="436"/>
    <s v="-"/>
    <s v="-"/>
    <s v="-"/>
    <n v="0"/>
    <s v="IT"/>
    <s v="ŽSR"/>
    <s v="Náklady technologickej časti diela"/>
    <s v="áno"/>
    <n v="0"/>
    <x v="0"/>
    <x v="0"/>
    <n v="50000"/>
    <s v="-"/>
    <x v="0"/>
    <s v="Príprava verejného obstarávania"/>
  </r>
  <r>
    <s v="ZSR071:Náklady technologickej časti diela"/>
    <s v="MD SR"/>
    <n v="1"/>
    <s v="Doprava - železničná infraštruktúra"/>
    <s v="D24004"/>
    <n v="0"/>
    <x v="436"/>
    <s v="-"/>
    <s v="-"/>
    <s v="-"/>
    <n v="0"/>
    <s v="IT"/>
    <s v="ŽSR"/>
    <s v="Náklady technologickej časti diela"/>
    <s v="áno"/>
    <n v="0"/>
    <x v="8"/>
    <x v="0"/>
    <n v="100000"/>
    <s v="-"/>
    <x v="0"/>
    <s v="Príprava verejného obstarávania"/>
  </r>
  <r>
    <s v="ZSR071:Náklady technologickej časti diela"/>
    <s v="MD SR"/>
    <n v="1"/>
    <s v="Doprava - železničná infraštruktúra"/>
    <s v="D24004"/>
    <n v="0"/>
    <x v="436"/>
    <s v="-"/>
    <s v="-"/>
    <s v="-"/>
    <n v="0"/>
    <s v="IT"/>
    <s v="ŽSR"/>
    <s v="Náklady technologickej časti diela"/>
    <s v="áno"/>
    <n v="0"/>
    <x v="9"/>
    <x v="0"/>
    <n v="100000"/>
    <s v="-"/>
    <x v="0"/>
    <s v="Príprava verejného obstarávania"/>
  </r>
  <r>
    <s v="ZSR071:Náklady technologickej časti diela"/>
    <s v="MD SR"/>
    <n v="1"/>
    <s v="Doprava - železničná infraštruktúra"/>
    <s v="D24004"/>
    <n v="0"/>
    <x v="436"/>
    <s v="-"/>
    <s v="-"/>
    <s v="-"/>
    <n v="0"/>
    <s v="IT"/>
    <s v="ŽSR"/>
    <s v="Náklady technologickej časti diela"/>
    <s v="áno"/>
    <n v="0"/>
    <x v="10"/>
    <x v="0"/>
    <n v="50000"/>
    <s v="-"/>
    <x v="0"/>
    <s v="Príprava verejného obstarávania"/>
  </r>
  <r>
    <s v="ZSR071:Náklady technologickej časti diela"/>
    <s v="MD SR"/>
    <n v="1"/>
    <s v="Doprava - železničná infraštruktúra"/>
    <s v="D24004"/>
    <n v="0"/>
    <x v="436"/>
    <s v="-"/>
    <s v="-"/>
    <s v="-"/>
    <n v="0"/>
    <s v="IT"/>
    <s v="ŽSR"/>
    <s v="Náklady technologickej časti diela"/>
    <s v="áno"/>
    <n v="0"/>
    <x v="11"/>
    <x v="0"/>
    <n v="50000"/>
    <s v="-"/>
    <x v="0"/>
    <s v="Príprava verejného obstarávania"/>
  </r>
  <r>
    <s v="ZSR072:Náklady technologickej časti diela"/>
    <s v="MD SR"/>
    <n v="1"/>
    <s v="Doprava - železničná infraštruktúra"/>
    <s v="D24003"/>
    <n v="0"/>
    <x v="437"/>
    <s v="-"/>
    <s v="-"/>
    <s v="-"/>
    <n v="0"/>
    <s v="IT"/>
    <s v="ŽSR"/>
    <s v="Náklady technologickej časti diela"/>
    <s v="áno"/>
    <n v="0"/>
    <x v="4"/>
    <x v="0"/>
    <n v="1000000"/>
    <s v="-"/>
    <x v="0"/>
    <s v="Verejné obstarávanie na zhotoviteľa"/>
  </r>
  <r>
    <s v="ZSR072:Náklady technologickej časti diela"/>
    <s v="MD SR"/>
    <n v="1"/>
    <s v="Doprava - železničná infraštruktúra"/>
    <s v="D24003"/>
    <n v="0"/>
    <x v="437"/>
    <s v="-"/>
    <s v="-"/>
    <s v="-"/>
    <n v="0"/>
    <s v="IT"/>
    <s v="ŽSR"/>
    <s v="Náklady technologickej časti diela"/>
    <s v="áno"/>
    <n v="0"/>
    <x v="10"/>
    <x v="0"/>
    <n v="500000"/>
    <s v="-"/>
    <x v="0"/>
    <s v="Verejné obstarávanie na zhotoviteľa"/>
  </r>
  <r>
    <s v="ZSR072:Náklady technologickej časti diela"/>
    <s v="MD SR"/>
    <n v="1"/>
    <s v="Doprava - železničná infraštruktúra"/>
    <s v="D24003"/>
    <n v="0"/>
    <x v="437"/>
    <s v="-"/>
    <s v="-"/>
    <s v="-"/>
    <n v="0"/>
    <s v="IT"/>
    <s v="ŽSR"/>
    <s v="Náklady technologickej časti diela"/>
    <s v="áno"/>
    <n v="0"/>
    <x v="11"/>
    <x v="0"/>
    <n v="500000"/>
    <s v="-"/>
    <x v="0"/>
    <s v="Verejné obstarávanie na zhotoviteľa"/>
  </r>
  <r>
    <s v="ZSR073:Náklady technologickej časti diela"/>
    <s v="MD SR"/>
    <n v="2"/>
    <s v="Doprava - železničná infraštruktúra"/>
    <s v="ZSR073"/>
    <n v="0"/>
    <x v="438"/>
    <s v="-"/>
    <s v="-"/>
    <s v="-"/>
    <n v="0"/>
    <s v="IT"/>
    <s v="ŽSR"/>
    <s v="Náklady technologickej časti diela"/>
    <s v="áno"/>
    <n v="0"/>
    <x v="6"/>
    <x v="0"/>
    <n v="20000"/>
    <s v="-"/>
    <x v="0"/>
    <s v="Nezačatá investičná akcia"/>
  </r>
  <r>
    <s v="ZSR073:Náklady technologickej časti diela"/>
    <s v="MD SR"/>
    <n v="2"/>
    <s v="Doprava - železničná infraštruktúra"/>
    <s v="ZSR073"/>
    <n v="0"/>
    <x v="438"/>
    <s v="-"/>
    <s v="-"/>
    <s v="-"/>
    <n v="0"/>
    <s v="IT"/>
    <s v="ŽSR"/>
    <s v="Náklady technologickej časti diela"/>
    <s v="áno"/>
    <n v="0"/>
    <x v="7"/>
    <x v="0"/>
    <n v="30000"/>
    <s v="-"/>
    <x v="0"/>
    <s v="Nezačatá investičná akcia"/>
  </r>
  <r>
    <s v="ZSR073:Náklady technologickej časti diela"/>
    <s v="MD SR"/>
    <n v="2"/>
    <s v="Doprava - železničná infraštruktúra"/>
    <s v="ZSR073"/>
    <n v="0"/>
    <x v="438"/>
    <s v="-"/>
    <s v="-"/>
    <s v="-"/>
    <n v="0"/>
    <s v="IT"/>
    <s v="ŽSR"/>
    <s v="Náklady technologickej časti diela"/>
    <s v="áno"/>
    <n v="0"/>
    <x v="0"/>
    <x v="0"/>
    <n v="20000"/>
    <s v="-"/>
    <x v="0"/>
    <s v="Nezačatá investičná akcia"/>
  </r>
  <r>
    <s v="ZSR073:Náklady technologickej časti diela"/>
    <s v="MD SR"/>
    <n v="2"/>
    <s v="Doprava - železničná infraštruktúra"/>
    <s v="ZSR073"/>
    <n v="0"/>
    <x v="438"/>
    <s v="-"/>
    <s v="-"/>
    <s v="-"/>
    <n v="0"/>
    <s v="IT"/>
    <s v="ŽSR"/>
    <s v="Náklady technologickej časti diela"/>
    <s v="áno"/>
    <n v="0"/>
    <x v="8"/>
    <x v="0"/>
    <n v="20000"/>
    <s v="-"/>
    <x v="0"/>
    <s v="Nezačatá investičná akcia"/>
  </r>
  <r>
    <s v="ZSR073:Náklady technologickej časti diela"/>
    <s v="MD SR"/>
    <n v="2"/>
    <s v="Doprava - železničná infraštruktúra"/>
    <s v="ZSR073"/>
    <n v="0"/>
    <x v="438"/>
    <s v="-"/>
    <s v="-"/>
    <s v="-"/>
    <n v="0"/>
    <s v="IT"/>
    <s v="ŽSR"/>
    <s v="Náklady technologickej časti diela"/>
    <s v="áno"/>
    <n v="0"/>
    <x v="10"/>
    <x v="0"/>
    <n v="20000"/>
    <s v="-"/>
    <x v="0"/>
    <s v="Nezačatá investičná akcia"/>
  </r>
  <r>
    <s v="ZSR075:Náklady technologickej časti diela"/>
    <s v="MD SR"/>
    <n v="1"/>
    <s v="Doprava - železničná infraštruktúra"/>
    <s v="E24004"/>
    <n v="0"/>
    <x v="439"/>
    <s v="-"/>
    <s v="-"/>
    <s v="-"/>
    <n v="0"/>
    <s v="IT"/>
    <s v="ŽSR"/>
    <s v="Náklady technologickej časti diela"/>
    <s v="áno"/>
    <n v="0"/>
    <x v="4"/>
    <x v="0"/>
    <n v="500000"/>
    <s v="-"/>
    <x v="0"/>
    <s v="Výstavba/realizácia"/>
  </r>
  <r>
    <s v="ZSR076:Náklady technologickej časti diela"/>
    <s v="MD SR"/>
    <n v="0"/>
    <s v="Doprava - železničná infraštruktúra"/>
    <s v="ZSR076"/>
    <n v="0"/>
    <x v="440"/>
    <s v="-"/>
    <s v="-"/>
    <s v="-"/>
    <n v="0"/>
    <s v="IT"/>
    <s v="ŽSR"/>
    <s v="Náklady technologickej časti diela"/>
    <s v="áno"/>
    <n v="0"/>
    <x v="6"/>
    <x v="0"/>
    <n v="100000"/>
    <s v="-"/>
    <x v="0"/>
    <s v="Nezačatá investičná akcia"/>
  </r>
  <r>
    <s v="ZSR076:Náklady technologickej časti diela"/>
    <s v="MD SR"/>
    <n v="0"/>
    <s v="Doprava - železničná infraštruktúra"/>
    <s v="ZSR076"/>
    <n v="0"/>
    <x v="440"/>
    <s v="-"/>
    <s v="-"/>
    <s v="-"/>
    <n v="0"/>
    <s v="IT"/>
    <s v="ŽSR"/>
    <s v="Náklady technologickej časti diela"/>
    <s v="áno"/>
    <n v="0"/>
    <x v="7"/>
    <x v="0"/>
    <n v="30000"/>
    <s v="-"/>
    <x v="0"/>
    <s v="Nezačatá investičná akcia"/>
  </r>
  <r>
    <s v="ZSR077:Náklady technologickej časti diela"/>
    <s v="MD SR"/>
    <n v="1"/>
    <s v="Doprava - železničná infraštruktúra"/>
    <s v="E24003"/>
    <n v="0"/>
    <x v="441"/>
    <s v="-"/>
    <s v="-"/>
    <s v="-"/>
    <n v="0"/>
    <s v="IT"/>
    <s v="ŽSR"/>
    <s v="Náklady technologickej časti diela"/>
    <s v="áno"/>
    <n v="0"/>
    <x v="4"/>
    <x v="0"/>
    <n v="500000"/>
    <s v="-"/>
    <x v="0"/>
    <s v="Výstavba/realizácia"/>
  </r>
  <r>
    <s v="ZSR077:Náklady technologickej časti diela"/>
    <s v="MD SR"/>
    <n v="1"/>
    <s v="Doprava - železničná infraštruktúra"/>
    <s v="E24003"/>
    <n v="0"/>
    <x v="441"/>
    <s v="-"/>
    <s v="-"/>
    <s v="-"/>
    <n v="0"/>
    <s v="IT"/>
    <s v="ŽSR"/>
    <s v="Náklady technologickej časti diela"/>
    <s v="áno"/>
    <n v="0"/>
    <x v="6"/>
    <x v="0"/>
    <n v="700000"/>
    <s v="-"/>
    <x v="0"/>
    <s v="Výstavba/realizácia"/>
  </r>
  <r>
    <s v="ZSR077:Náklady technologickej časti diela"/>
    <s v="MD SR"/>
    <n v="1"/>
    <s v="Doprava - železničná infraštruktúra"/>
    <s v="E24003"/>
    <n v="0"/>
    <x v="441"/>
    <s v="-"/>
    <s v="-"/>
    <s v="-"/>
    <n v="0"/>
    <s v="IT"/>
    <s v="ŽSR"/>
    <s v="Náklady technologickej časti diela"/>
    <s v="áno"/>
    <n v="0"/>
    <x v="7"/>
    <x v="0"/>
    <n v="350000"/>
    <s v="-"/>
    <x v="0"/>
    <s v="Výstavba/realizácia"/>
  </r>
  <r>
    <s v="ZSR077:Náklady technologickej časti diela"/>
    <s v="MD SR"/>
    <n v="1"/>
    <s v="Doprava - železničná infraštruktúra"/>
    <s v="E24003"/>
    <n v="0"/>
    <x v="441"/>
    <s v="-"/>
    <s v="-"/>
    <s v="-"/>
    <n v="0"/>
    <s v="IT"/>
    <s v="ŽSR"/>
    <s v="Náklady technologickej časti diela"/>
    <s v="áno"/>
    <n v="0"/>
    <x v="9"/>
    <x v="0"/>
    <n v="500000"/>
    <s v="-"/>
    <x v="0"/>
    <s v="Výstavba/realizácia"/>
  </r>
  <r>
    <s v="ZSR077:Náklady technologickej časti diela"/>
    <s v="MD SR"/>
    <n v="1"/>
    <s v="Doprava - železničná infraštruktúra"/>
    <s v="E24003"/>
    <n v="0"/>
    <x v="441"/>
    <s v="-"/>
    <s v="-"/>
    <s v="-"/>
    <n v="0"/>
    <s v="IT"/>
    <s v="ŽSR"/>
    <s v="Náklady technologickej časti diela"/>
    <s v="áno"/>
    <n v="0"/>
    <x v="10"/>
    <x v="0"/>
    <n v="100000"/>
    <s v="-"/>
    <x v="0"/>
    <s v="Výstavba/realizá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4"/>
    <x v="0"/>
    <n v="1700000"/>
    <s v="-"/>
    <x v="0"/>
    <s v="Nezačatá investičná ak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6"/>
    <x v="0"/>
    <n v="100000"/>
    <s v="-"/>
    <x v="0"/>
    <s v="Nezačatá investičná ak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7"/>
    <x v="0"/>
    <n v="100000"/>
    <s v="-"/>
    <x v="0"/>
    <s v="Nezačatá investičná ak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0"/>
    <x v="0"/>
    <n v="100000"/>
    <s v="-"/>
    <x v="0"/>
    <s v="Nezačatá investičná ak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8"/>
    <x v="0"/>
    <n v="100000"/>
    <s v="-"/>
    <x v="0"/>
    <s v="Nezačatá investičná ak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9"/>
    <x v="0"/>
    <n v="100000"/>
    <s v="-"/>
    <x v="0"/>
    <s v="Nezačatá investičná ak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10"/>
    <x v="0"/>
    <n v="100000"/>
    <s v="-"/>
    <x v="0"/>
    <s v="Nezačatá investičná akcia"/>
  </r>
  <r>
    <s v="ZSR078:Náklady technologickej časti diela"/>
    <s v="MD SR"/>
    <n v="1"/>
    <s v="Doprava - železničná infraštruktúra"/>
    <s v="E24002"/>
    <n v="0"/>
    <x v="442"/>
    <s v="-"/>
    <s v="-"/>
    <s v="-"/>
    <n v="0"/>
    <s v="IT"/>
    <s v="ŽSR"/>
    <s v="Náklady technologickej časti diela"/>
    <s v="áno"/>
    <n v="0"/>
    <x v="11"/>
    <x v="0"/>
    <n v="100000"/>
    <s v="-"/>
    <x v="0"/>
    <s v="Nezačatá investičná akcia"/>
  </r>
  <r>
    <s v="ZSR079:Náklady technologickej časti diela"/>
    <s v="MD SR"/>
    <n v="2"/>
    <s v="Doprava - železničná infraštruktúra"/>
    <s v="ZSR079"/>
    <n v="0"/>
    <x v="443"/>
    <s v="-"/>
    <s v="-"/>
    <s v="-"/>
    <n v="0"/>
    <s v="IT"/>
    <s v="ŽSR"/>
    <s v="Náklady technologickej časti diela"/>
    <s v="áno"/>
    <n v="0"/>
    <x v="6"/>
    <x v="0"/>
    <n v="1800000"/>
    <s v="-"/>
    <x v="0"/>
    <s v="Príprava verejného obstarávania"/>
  </r>
  <r>
    <s v="ZSR079:Náklady technologickej časti diela"/>
    <s v="MD SR"/>
    <n v="2"/>
    <s v="Doprava - železničná infraštruktúra"/>
    <s v="ZSR079"/>
    <n v="0"/>
    <x v="443"/>
    <s v="-"/>
    <s v="-"/>
    <s v="-"/>
    <n v="0"/>
    <s v="IT"/>
    <s v="ŽSR"/>
    <s v="Náklady technologickej časti diela"/>
    <s v="áno"/>
    <n v="0"/>
    <x v="7"/>
    <x v="0"/>
    <n v="600000"/>
    <s v="-"/>
    <x v="0"/>
    <s v="Príprava verejného obstarávania"/>
  </r>
  <r>
    <s v="ZSR080:Náklady technologickej časti diela"/>
    <s v="MD SR"/>
    <n v="0"/>
    <s v="Doprava - železničná infraštruktúra"/>
    <s v="ZSR080"/>
    <n v="0"/>
    <x v="444"/>
    <s v="-"/>
    <s v="-"/>
    <s v="-"/>
    <n v="0"/>
    <s v="IT"/>
    <s v="ŽSR"/>
    <s v="Náklady technologickej časti diela"/>
    <s v="áno"/>
    <n v="0"/>
    <x v="6"/>
    <x v="0"/>
    <n v="500000"/>
    <s v="-"/>
    <x v="0"/>
    <s v="Výstavba/realizácia"/>
  </r>
  <r>
    <s v="ZSR080:Náklady technologickej časti diela"/>
    <s v="MD SR"/>
    <n v="0"/>
    <s v="Doprava - železničná infraštruktúra"/>
    <s v="ZSR080"/>
    <n v="0"/>
    <x v="444"/>
    <s v="-"/>
    <s v="-"/>
    <s v="-"/>
    <n v="0"/>
    <s v="IT"/>
    <s v="ŽSR"/>
    <s v="Náklady technologickej časti diela"/>
    <s v="áno"/>
    <n v="0"/>
    <x v="7"/>
    <x v="0"/>
    <n v="100000"/>
    <s v="-"/>
    <x v="0"/>
    <s v="Výstavba/realizácia"/>
  </r>
  <r>
    <s v="ZSR080:Náklady technologickej časti diela"/>
    <s v="MD SR"/>
    <n v="0"/>
    <s v="Doprava - železničná infraštruktúra"/>
    <s v="ZSR080"/>
    <n v="0"/>
    <x v="444"/>
    <s v="-"/>
    <s v="-"/>
    <s v="-"/>
    <n v="0"/>
    <s v="IT"/>
    <s v="ŽSR"/>
    <s v="Náklady technologickej časti diela"/>
    <s v="áno"/>
    <n v="0"/>
    <x v="0"/>
    <x v="0"/>
    <n v="100000"/>
    <s v="-"/>
    <x v="0"/>
    <s v="Výstavba/realizácia"/>
  </r>
  <r>
    <s v="ZSR080:Náklady technologickej časti diela"/>
    <s v="MD SR"/>
    <n v="0"/>
    <s v="Doprava - železničná infraštruktúra"/>
    <s v="ZSR080"/>
    <n v="0"/>
    <x v="444"/>
    <s v="-"/>
    <s v="-"/>
    <s v="-"/>
    <n v="0"/>
    <s v="IT"/>
    <s v="ŽSR"/>
    <s v="Náklady technologickej časti diela"/>
    <s v="áno"/>
    <n v="0"/>
    <x v="8"/>
    <x v="0"/>
    <n v="100000"/>
    <s v="-"/>
    <x v="0"/>
    <s v="Výstavba/realizácia"/>
  </r>
  <r>
    <s v="ZSR080:Náklady technologickej časti diela"/>
    <s v="MD SR"/>
    <n v="0"/>
    <s v="Doprava - železničná infraštruktúra"/>
    <s v="ZSR080"/>
    <n v="0"/>
    <x v="444"/>
    <s v="-"/>
    <s v="-"/>
    <s v="-"/>
    <n v="0"/>
    <s v="IT"/>
    <s v="ŽSR"/>
    <s v="Náklady technologickej časti diela"/>
    <s v="áno"/>
    <n v="0"/>
    <x v="9"/>
    <x v="0"/>
    <n v="100000"/>
    <s v="-"/>
    <x v="0"/>
    <s v="Výstavba/realizácia"/>
  </r>
  <r>
    <s v="ZSR080:Náklady technologickej časti diela"/>
    <s v="MD SR"/>
    <n v="0"/>
    <s v="Doprava - železničná infraštruktúra"/>
    <s v="ZSR080"/>
    <n v="0"/>
    <x v="444"/>
    <s v="-"/>
    <s v="-"/>
    <s v="-"/>
    <n v="0"/>
    <s v="IT"/>
    <s v="ŽSR"/>
    <s v="Náklady technologickej časti diela"/>
    <s v="áno"/>
    <n v="0"/>
    <x v="10"/>
    <x v="0"/>
    <n v="100000"/>
    <s v="-"/>
    <x v="0"/>
    <s v="Výstavba/realizácia"/>
  </r>
  <r>
    <s v="ZSR080:Náklady technologickej časti diela"/>
    <s v="MD SR"/>
    <n v="0"/>
    <s v="Doprava - železničná infraštruktúra"/>
    <s v="ZSR080"/>
    <n v="0"/>
    <x v="444"/>
    <s v="-"/>
    <s v="-"/>
    <s v="-"/>
    <n v="0"/>
    <s v="IT"/>
    <s v="ŽSR"/>
    <s v="Náklady technologickej časti diela"/>
    <s v="áno"/>
    <n v="0"/>
    <x v="11"/>
    <x v="0"/>
    <n v="100000"/>
    <s v="-"/>
    <x v="0"/>
    <s v="Výstavba/realizácia"/>
  </r>
  <r>
    <s v="ZSR081:Náklady technologickej časti diela"/>
    <s v="MD SR"/>
    <n v="1"/>
    <s v="Doprava - železničná infraštruktúra"/>
    <s v="E24006"/>
    <n v="0"/>
    <x v="445"/>
    <s v="-"/>
    <s v="-"/>
    <s v="-"/>
    <n v="0"/>
    <s v="IT"/>
    <s v="ŽSR"/>
    <s v="Náklady technologickej časti diela"/>
    <s v="áno"/>
    <n v="0"/>
    <x v="4"/>
    <x v="0"/>
    <n v="100000"/>
    <s v="-"/>
    <x v="0"/>
    <s v="Nezačatá investičná akcia"/>
  </r>
  <r>
    <s v="ZSR114:Príprava bez MPV"/>
    <s v="MD SR"/>
    <n v="2"/>
    <s v="Doprava - železničná infraštruktúra"/>
    <s v="ZSR114"/>
    <n v="0"/>
    <x v="446"/>
    <s v="-"/>
    <s v="-"/>
    <s v="-"/>
    <s v="n/a"/>
    <s v="IT"/>
    <s v="ŽSR"/>
    <s v="Príprava bez MPV"/>
    <s v="-"/>
    <s v="-"/>
    <x v="5"/>
    <x v="5"/>
    <n v="200000"/>
    <s v="-"/>
    <x v="0"/>
    <s v="Nezačatá investičná akcia"/>
  </r>
  <r>
    <s v="ZSR136:Príprava bez MPV"/>
    <s v="MD SR"/>
    <n v="0"/>
    <s v="Doprava - železničná infraštruktúra"/>
    <s v="ZSR136"/>
    <n v="0"/>
    <x v="447"/>
    <s v="-"/>
    <s v="-"/>
    <s v="-"/>
    <s v="n/a"/>
    <s v="Veľké projekty"/>
    <s v="ŽSR"/>
    <s v="Príprava bez MPV"/>
    <s v="-"/>
    <s v="-"/>
    <x v="5"/>
    <x v="5"/>
    <n v="200000"/>
    <s v="-"/>
    <x v="0"/>
    <s v="Nezačatá investičná akcia"/>
  </r>
  <r>
    <s v="ZSR138:Výstavba"/>
    <s v="MD SR"/>
    <s v="-"/>
    <s v="Doprava - železničná infraštruktúra"/>
    <s v="ZSR138"/>
    <n v="0"/>
    <x v="448"/>
    <s v="-"/>
    <s v="-"/>
    <s v="-"/>
    <s v="n/a"/>
    <s v="Veľké projekty"/>
    <s v="ŽSR"/>
    <s v="Výstavba"/>
    <s v="-"/>
    <n v="0"/>
    <x v="5"/>
    <x v="5"/>
    <n v="5000000"/>
    <s v="-"/>
    <x v="1"/>
    <s v="Príprava verejného obstarávania"/>
  </r>
  <r>
    <s v="ZSR139:Výstavba"/>
    <s v="MD SR"/>
    <s v="-"/>
    <s v="Doprava - železničná infraštruktúra"/>
    <s v="ZSR139"/>
    <n v="0"/>
    <x v="449"/>
    <s v="-"/>
    <s v="-"/>
    <s v="-"/>
    <s v="n/a"/>
    <s v="Veľké projekty"/>
    <s v="ŽSR"/>
    <s v="Výstavba"/>
    <s v="-"/>
    <n v="0"/>
    <x v="5"/>
    <x v="5"/>
    <n v="12500000"/>
    <s v="-"/>
    <x v="1"/>
    <s v="Nezačatá investičná akcia"/>
  </r>
  <r>
    <s v="ZSR140:Výstavba"/>
    <s v="MD SR"/>
    <s v="-"/>
    <s v="Doprava - železničná infraštruktúra"/>
    <s v="ZSR140"/>
    <n v="0"/>
    <x v="450"/>
    <s v="-"/>
    <s v="-"/>
    <s v="-"/>
    <s v="n/a"/>
    <s v="Veľké projekty"/>
    <s v="ŽSR"/>
    <s v="Výstavba"/>
    <s v="-"/>
    <n v="0"/>
    <x v="5"/>
    <x v="5"/>
    <n v="5000000"/>
    <s v="-"/>
    <x v="1"/>
    <s v="Nezačatá investičná akcia"/>
  </r>
  <r>
    <s v="ZSR142:Výstavba"/>
    <s v="MD SR"/>
    <n v="0"/>
    <s v="Doprava - železničná infraštruktúra"/>
    <s v="ZSR142"/>
    <n v="0"/>
    <x v="451"/>
    <s v="-"/>
    <s v="-"/>
    <s v="-"/>
    <s v="n/a"/>
    <s v="Projekty podľa priorizácie"/>
    <s v="ŽSR"/>
    <s v="Výstavba"/>
    <s v="-"/>
    <s v="-"/>
    <x v="0"/>
    <x v="0"/>
    <n v="1300000"/>
    <s v="-"/>
    <x v="0"/>
    <s v="Príprava verejného obstarávania"/>
  </r>
  <r>
    <s v="ZSR144:Výstavba"/>
    <s v="MD SR"/>
    <n v="0"/>
    <s v="Doprava - železničná infraštruktúra"/>
    <s v="ZSR144"/>
    <n v="0"/>
    <x v="452"/>
    <s v="-"/>
    <s v="-"/>
    <s v="-"/>
    <s v="n/a"/>
    <s v="Projekty podľa priorizácie"/>
    <s v="ŽSR"/>
    <s v="Výstavba"/>
    <s v="nie"/>
    <n v="0"/>
    <x v="0"/>
    <x v="0"/>
    <n v="5000000"/>
    <s v="-"/>
    <x v="0"/>
    <s v="Nešpecifikované"/>
  </r>
  <r>
    <s v="ZSR144:Výstavba"/>
    <s v="MD SR"/>
    <n v="0"/>
    <s v="Doprava - železničná infraštruktúra"/>
    <s v="ZSR144"/>
    <n v="0"/>
    <x v="452"/>
    <s v="-"/>
    <s v="-"/>
    <s v="-"/>
    <s v="n/a"/>
    <s v="Projekty podľa priorizácie"/>
    <s v="ŽSR"/>
    <s v="Výstavba"/>
    <s v="nie"/>
    <n v="0"/>
    <x v="5"/>
    <x v="0"/>
    <n v="1806756"/>
    <s v="-"/>
    <x v="0"/>
    <s v="Nešpecifikované"/>
  </r>
  <r>
    <m/>
    <m/>
    <m/>
    <m/>
    <s v="ZSR146"/>
    <m/>
    <x v="453"/>
    <m/>
    <m/>
    <m/>
    <m/>
    <m/>
    <s v="ŽSR"/>
    <s v="Príprava bez MPV"/>
    <m/>
    <m/>
    <x v="0"/>
    <x v="0"/>
    <n v="300000"/>
    <m/>
    <x v="0"/>
    <s v="Príprava verejného obstarávania"/>
  </r>
  <r>
    <m/>
    <m/>
    <m/>
    <m/>
    <s v="ZSR146"/>
    <m/>
    <x v="453"/>
    <m/>
    <m/>
    <m/>
    <m/>
    <m/>
    <s v="ŽSR"/>
    <s v="Výstavba"/>
    <m/>
    <m/>
    <x v="6"/>
    <x v="0"/>
    <n v="3000000"/>
    <m/>
    <x v="0"/>
    <s v="Príprava verejného obstarávania"/>
  </r>
  <r>
    <m/>
    <m/>
    <m/>
    <m/>
    <s v="ZSR147"/>
    <m/>
    <x v="454"/>
    <m/>
    <m/>
    <m/>
    <m/>
    <m/>
    <s v="ŽSR"/>
    <s v="Výstavba"/>
    <m/>
    <m/>
    <x v="6"/>
    <x v="5"/>
    <n v="1000000"/>
    <m/>
    <x v="0"/>
    <s v="Nezačatá investičná akcia"/>
  </r>
  <r>
    <m/>
    <m/>
    <m/>
    <m/>
    <s v="ZSR149"/>
    <m/>
    <x v="455"/>
    <m/>
    <m/>
    <m/>
    <m/>
    <m/>
    <s v="ŽSR"/>
    <s v="Výstavba"/>
    <m/>
    <m/>
    <x v="4"/>
    <x v="5"/>
    <n v="1476282.22"/>
    <m/>
    <x v="0"/>
    <s v="Nezačatá investičná akcia"/>
  </r>
  <r>
    <m/>
    <m/>
    <m/>
    <m/>
    <s v="A19244"/>
    <n v="0"/>
    <x v="306"/>
    <m/>
    <m/>
    <m/>
    <m/>
    <m/>
    <s v="ŽSR"/>
    <s v="MPV"/>
    <s v="áno"/>
    <m/>
    <x v="2"/>
    <x v="5"/>
    <n v="32.71"/>
    <m/>
    <x v="1"/>
    <s v="Výstavba/realizácia"/>
  </r>
  <r>
    <m/>
    <m/>
    <m/>
    <m/>
    <s v="A06099.1"/>
    <s v="D180f1; B180f_; T180fE; T180fM"/>
    <x v="6"/>
    <m/>
    <m/>
    <m/>
    <m/>
    <m/>
    <s v="ŽSR"/>
    <s v="Príprava bez MPV"/>
    <s v="áno"/>
    <m/>
    <x v="2"/>
    <x v="5"/>
    <n v="1959350.05"/>
    <m/>
    <x v="1"/>
    <s v="Výstavba/realizácia"/>
  </r>
  <r>
    <m/>
    <m/>
    <m/>
    <m/>
    <s v="A06099.1"/>
    <s v="D180f1; B180f_; T180fE; T180fM"/>
    <x v="6"/>
    <m/>
    <m/>
    <m/>
    <m/>
    <m/>
    <s v="ŽSR"/>
    <s v="MPV"/>
    <s v="áno"/>
    <m/>
    <x v="2"/>
    <x v="5"/>
    <n v="429136.18"/>
    <m/>
    <x v="1"/>
    <s v="Výstavba/realizácia"/>
  </r>
  <r>
    <m/>
    <m/>
    <m/>
    <m/>
    <s v="A14013"/>
    <m/>
    <x v="40"/>
    <m/>
    <m/>
    <m/>
    <m/>
    <m/>
    <s v="ŽSR"/>
    <s v="Výstavba"/>
    <s v="áno"/>
    <m/>
    <x v="2"/>
    <x v="5"/>
    <n v="159190.12"/>
    <m/>
    <x v="0"/>
    <s v="V prevázdke/ukončené"/>
  </r>
  <r>
    <m/>
    <m/>
    <m/>
    <m/>
    <s v="A16025"/>
    <m/>
    <x v="19"/>
    <m/>
    <m/>
    <m/>
    <m/>
    <m/>
    <s v="ŽSR"/>
    <s v="Príprava bez MPV"/>
    <m/>
    <m/>
    <x v="2"/>
    <x v="1"/>
    <n v="8600"/>
    <m/>
    <x v="0"/>
    <s v="V prevázdke/ukončené"/>
  </r>
  <r>
    <m/>
    <m/>
    <m/>
    <m/>
    <s v="A10044"/>
    <m/>
    <x v="12"/>
    <m/>
    <m/>
    <m/>
    <m/>
    <m/>
    <s v="ŽSR"/>
    <s v="Výstavba"/>
    <m/>
    <m/>
    <x v="2"/>
    <x v="10"/>
    <n v="5111811.2"/>
    <m/>
    <x v="1"/>
    <s v="Výstavba/realizácia"/>
  </r>
  <r>
    <m/>
    <m/>
    <m/>
    <m/>
    <s v="A18046"/>
    <m/>
    <x v="205"/>
    <m/>
    <m/>
    <m/>
    <m/>
    <m/>
    <s v="ŽSR"/>
    <s v="MPV"/>
    <s v="-"/>
    <m/>
    <x v="4"/>
    <x v="7"/>
    <n v="20000"/>
    <m/>
    <x v="1"/>
    <s v="Výstavba/realizácia"/>
  </r>
  <r>
    <m/>
    <m/>
    <m/>
    <m/>
    <s v="A16219"/>
    <m/>
    <x v="148"/>
    <m/>
    <m/>
    <m/>
    <m/>
    <m/>
    <s v="ŽSR"/>
    <s v="MPV"/>
    <m/>
    <m/>
    <x v="4"/>
    <x v="5"/>
    <n v="20000"/>
    <m/>
    <x v="1"/>
    <s v="Dokumentácia na stavebné povolenie a realizáciu stavby"/>
  </r>
  <r>
    <m/>
    <m/>
    <m/>
    <m/>
    <s v="A19253"/>
    <m/>
    <x v="309"/>
    <m/>
    <m/>
    <m/>
    <m/>
    <m/>
    <s v="ŽSR"/>
    <s v="MPV"/>
    <m/>
    <m/>
    <x v="4"/>
    <x v="5"/>
    <n v="150000"/>
    <m/>
    <x v="1"/>
    <s v="Investičný zámer"/>
  </r>
  <r>
    <m/>
    <m/>
    <m/>
    <m/>
    <s v="A11108"/>
    <m/>
    <x v="14"/>
    <m/>
    <m/>
    <m/>
    <m/>
    <m/>
    <s v="ŽSR"/>
    <s v="MPV"/>
    <m/>
    <m/>
    <x v="4"/>
    <x v="5"/>
    <n v="125000"/>
    <m/>
    <x v="1"/>
    <s v="Majetkoprávne vysporiadanie"/>
  </r>
  <r>
    <m/>
    <m/>
    <m/>
    <m/>
    <s v="A16021"/>
    <m/>
    <x v="82"/>
    <m/>
    <m/>
    <m/>
    <m/>
    <m/>
    <s v="ŽSR"/>
    <s v="MPV"/>
    <m/>
    <m/>
    <x v="4"/>
    <x v="21"/>
    <n v="1000"/>
    <m/>
    <x v="1"/>
    <s v="Výstavba/realizácia"/>
  </r>
  <r>
    <m/>
    <m/>
    <m/>
    <m/>
    <s v="A14079"/>
    <m/>
    <x v="52"/>
    <m/>
    <m/>
    <m/>
    <m/>
    <m/>
    <s v="ŽSR"/>
    <s v="MPV"/>
    <m/>
    <m/>
    <x v="4"/>
    <x v="5"/>
    <n v="1000"/>
    <m/>
    <x v="1"/>
    <s v="Vydané stavebné povolenie"/>
  </r>
  <r>
    <m/>
    <m/>
    <m/>
    <m/>
    <s v="A13225"/>
    <s v="E191c1; E191d1"/>
    <x v="34"/>
    <m/>
    <m/>
    <m/>
    <m/>
    <m/>
    <s v="ŽSR"/>
    <s v="MPV"/>
    <m/>
    <m/>
    <x v="4"/>
    <x v="21"/>
    <n v="50000"/>
    <m/>
    <x v="1"/>
    <s v="Výstavba/realizácia"/>
  </r>
  <r>
    <m/>
    <m/>
    <m/>
    <m/>
    <s v="A18116"/>
    <m/>
    <x v="240"/>
    <m/>
    <m/>
    <m/>
    <m/>
    <m/>
    <s v="ŽSR"/>
    <s v="Výstavba"/>
    <m/>
    <m/>
    <x v="4"/>
    <x v="5"/>
    <n v="15800.86"/>
    <m/>
    <x v="1"/>
    <s v="V prevázdke/ukončené"/>
  </r>
  <r>
    <m/>
    <m/>
    <m/>
    <m/>
    <s v="A19122"/>
    <m/>
    <x v="288"/>
    <m/>
    <m/>
    <m/>
    <m/>
    <m/>
    <s v="ŽSR"/>
    <s v="Výstavba"/>
    <m/>
    <m/>
    <x v="4"/>
    <x v="5"/>
    <n v="194141.64"/>
    <m/>
    <x v="1"/>
    <s v="Výstavba/realizácia"/>
  </r>
  <r>
    <m/>
    <m/>
    <m/>
    <m/>
    <s v="A14079"/>
    <m/>
    <x v="52"/>
    <m/>
    <m/>
    <m/>
    <m/>
    <m/>
    <s v="ŽSR"/>
    <s v="MPV"/>
    <m/>
    <m/>
    <x v="5"/>
    <x v="5"/>
    <n v="5000"/>
    <m/>
    <x v="1"/>
    <s v="Vydané stavebné povolenie"/>
  </r>
  <r>
    <m/>
    <m/>
    <m/>
    <m/>
    <s v="A16201"/>
    <m/>
    <x v="139"/>
    <m/>
    <m/>
    <m/>
    <m/>
    <m/>
    <s v="ŽSR"/>
    <s v="Výstavba"/>
    <m/>
    <m/>
    <x v="5"/>
    <x v="5"/>
    <n v="2304239.04"/>
    <m/>
    <x v="1"/>
    <s v="Príprava verejného obstarávania"/>
  </r>
  <r>
    <m/>
    <m/>
    <m/>
    <m/>
    <s v="A19124"/>
    <m/>
    <x v="289"/>
    <m/>
    <m/>
    <m/>
    <m/>
    <m/>
    <s v="ŽSR"/>
    <s v="Výstavba"/>
    <m/>
    <m/>
    <x v="5"/>
    <x v="5"/>
    <n v="1295000"/>
    <m/>
    <x v="1"/>
    <s v="Nezačatá investičná akcia"/>
  </r>
  <r>
    <m/>
    <m/>
    <m/>
    <m/>
    <s v="A23002"/>
    <m/>
    <x v="330"/>
    <m/>
    <m/>
    <m/>
    <m/>
    <m/>
    <s v="ŽSR"/>
    <s v="Výstavba"/>
    <m/>
    <m/>
    <x v="5"/>
    <x v="5"/>
    <n v="1700000"/>
    <m/>
    <x v="1"/>
    <s v="Dokumentácia na stavebné povolenie a realizáciu stavby"/>
  </r>
  <r>
    <m/>
    <m/>
    <m/>
    <m/>
    <s v="A14202.7"/>
    <m/>
    <x v="62"/>
    <m/>
    <m/>
    <m/>
    <m/>
    <m/>
    <s v="ŽSR"/>
    <s v="MPV"/>
    <m/>
    <m/>
    <x v="4"/>
    <x v="15"/>
    <n v="5000"/>
    <m/>
    <x v="1"/>
    <s v="V prevázdke/ukončené"/>
  </r>
  <r>
    <m/>
    <m/>
    <m/>
    <m/>
    <s v="A14202.2"/>
    <m/>
    <x v="60"/>
    <m/>
    <m/>
    <m/>
    <m/>
    <m/>
    <s v="ŽSR"/>
    <s v="MPV"/>
    <m/>
    <m/>
    <x v="4"/>
    <x v="15"/>
    <n v="5000"/>
    <m/>
    <x v="0"/>
    <s v="Výstavba/realizácia"/>
  </r>
  <r>
    <m/>
    <m/>
    <m/>
    <m/>
    <s v="A14202.6"/>
    <m/>
    <x v="61"/>
    <m/>
    <m/>
    <m/>
    <m/>
    <m/>
    <s v="ŽSR"/>
    <s v="MPV"/>
    <m/>
    <m/>
    <x v="4"/>
    <x v="15"/>
    <n v="300000"/>
    <s v="OPSK cieľ 2"/>
    <x v="2"/>
    <s v="Dokumentácia pre realizáciu stavby"/>
  </r>
  <r>
    <m/>
    <m/>
    <m/>
    <m/>
    <s v="A19000"/>
    <m/>
    <x v="250"/>
    <m/>
    <m/>
    <m/>
    <m/>
    <m/>
    <s v="ŽSR"/>
    <s v="MPV"/>
    <m/>
    <m/>
    <x v="4"/>
    <x v="7"/>
    <n v="5000"/>
    <m/>
    <x v="2"/>
    <s v="Výstavba/realizácia"/>
  </r>
  <r>
    <m/>
    <m/>
    <m/>
    <m/>
    <s v="A06048.1"/>
    <m/>
    <x v="4"/>
    <m/>
    <m/>
    <m/>
    <m/>
    <m/>
    <s v="ŽSR"/>
    <s v="MPV"/>
    <m/>
    <m/>
    <x v="4"/>
    <x v="7"/>
    <n v="20000"/>
    <m/>
    <x v="1"/>
    <s v="V prevázdke/ukončené"/>
  </r>
  <r>
    <m/>
    <m/>
    <m/>
    <m/>
    <s v="A10044"/>
    <m/>
    <x v="12"/>
    <m/>
    <m/>
    <m/>
    <n v="0"/>
    <s v="Veľké projekty"/>
    <s v="ŽSR"/>
    <s v="Výstavba"/>
    <m/>
    <m/>
    <x v="4"/>
    <x v="16"/>
    <n v="2464030.46"/>
    <m/>
    <x v="2"/>
    <s v="Výstavba/realizácia"/>
  </r>
  <r>
    <m/>
    <m/>
    <m/>
    <m/>
    <s v="A04001"/>
    <m/>
    <x v="1"/>
    <m/>
    <m/>
    <m/>
    <m/>
    <m/>
    <s v="ŽSR"/>
    <s v="MPV"/>
    <m/>
    <m/>
    <x v="4"/>
    <x v="1"/>
    <n v="3000"/>
    <m/>
    <x v="2"/>
    <s v="V prevázdke/ukončené"/>
  </r>
  <r>
    <m/>
    <m/>
    <m/>
    <m/>
    <s v="A13043"/>
    <s v="D160f_;E160f1;M160f1"/>
    <x v="23"/>
    <m/>
    <m/>
    <m/>
    <m/>
    <m/>
    <s v="ŽSR"/>
    <s v="MPV"/>
    <m/>
    <m/>
    <x v="4"/>
    <x v="15"/>
    <n v="5000"/>
    <m/>
    <x v="1"/>
    <s v="V prevázdke/ukončené"/>
  </r>
  <r>
    <m/>
    <m/>
    <m/>
    <m/>
    <s v="A22002"/>
    <m/>
    <x v="456"/>
    <m/>
    <m/>
    <m/>
    <m/>
    <m/>
    <s v="ŽSR"/>
    <s v="MPV"/>
    <m/>
    <m/>
    <x v="0"/>
    <x v="0"/>
    <n v="200000"/>
    <m/>
    <x v="1"/>
    <s v="Dokumentácia na stavebné povolenie a realizáciu stavby"/>
  </r>
  <r>
    <m/>
    <m/>
    <m/>
    <m/>
    <s v="A14202.7"/>
    <m/>
    <x v="62"/>
    <m/>
    <m/>
    <m/>
    <m/>
    <m/>
    <s v="ŽSR"/>
    <s v="Výstavba"/>
    <m/>
    <m/>
    <x v="4"/>
    <x v="13"/>
    <n v="655080.13"/>
    <m/>
    <x v="1"/>
    <s v="V prevázdke/ukončené"/>
  </r>
  <r>
    <m/>
    <m/>
    <m/>
    <m/>
    <s v="A14202.2"/>
    <m/>
    <x v="60"/>
    <m/>
    <m/>
    <m/>
    <m/>
    <m/>
    <s v="ŽSR"/>
    <s v="MPV"/>
    <m/>
    <m/>
    <x v="5"/>
    <x v="15"/>
    <n v="5000"/>
    <m/>
    <x v="0"/>
    <s v="Výstavba/realizácia"/>
  </r>
  <r>
    <m/>
    <m/>
    <m/>
    <m/>
    <s v="A14202.6"/>
    <m/>
    <x v="61"/>
    <m/>
    <m/>
    <m/>
    <m/>
    <m/>
    <s v="ŽSR"/>
    <s v="MPV"/>
    <m/>
    <m/>
    <x v="5"/>
    <x v="15"/>
    <n v="5000"/>
    <s v="OPSK cieľ 2"/>
    <x v="2"/>
    <s v="Dokumentácia pre realizáciu stavby"/>
  </r>
  <r>
    <m/>
    <m/>
    <m/>
    <m/>
    <s v="A19000"/>
    <m/>
    <x v="250"/>
    <m/>
    <m/>
    <m/>
    <m/>
    <m/>
    <s v="ŽSR"/>
    <s v="MPV"/>
    <m/>
    <m/>
    <x v="5"/>
    <x v="7"/>
    <n v="5000"/>
    <m/>
    <x v="2"/>
    <s v="Výstavba/realizácia"/>
  </r>
  <r>
    <m/>
    <m/>
    <m/>
    <m/>
    <s v="A06048.1"/>
    <m/>
    <x v="4"/>
    <m/>
    <m/>
    <m/>
    <m/>
    <m/>
    <s v="ŽSR"/>
    <s v="MPV"/>
    <m/>
    <m/>
    <x v="5"/>
    <x v="7"/>
    <n v="10000"/>
    <m/>
    <x v="2"/>
    <s v="V prevázdke/ukončené"/>
  </r>
  <r>
    <m/>
    <m/>
    <m/>
    <m/>
    <s v="A10044"/>
    <s v="D127a_; T127aM"/>
    <x v="12"/>
    <m/>
    <m/>
    <m/>
    <n v="0"/>
    <s v="Veľké projekty"/>
    <s v="ŽSR"/>
    <s v="MPV"/>
    <m/>
    <m/>
    <x v="5"/>
    <x v="7"/>
    <n v="10000"/>
    <m/>
    <x v="2"/>
    <s v="Výstavba/realizácia"/>
  </r>
  <r>
    <m/>
    <m/>
    <m/>
    <m/>
    <s v="A13043"/>
    <s v="D160f_;E160f1;M160f1"/>
    <x v="23"/>
    <m/>
    <m/>
    <m/>
    <m/>
    <m/>
    <s v="ŽSR"/>
    <s v="MPV"/>
    <m/>
    <m/>
    <x v="5"/>
    <x v="15"/>
    <n v="10000"/>
    <m/>
    <x v="2"/>
    <s v="V prevázdke/ukončené"/>
  </r>
  <r>
    <m/>
    <m/>
    <m/>
    <m/>
    <s v="A22002"/>
    <m/>
    <x v="456"/>
    <m/>
    <m/>
    <m/>
    <m/>
    <s v="Projekty podľa priorizácie"/>
    <s v="ŽSR"/>
    <s v="MPV"/>
    <m/>
    <m/>
    <x v="5"/>
    <x v="0"/>
    <n v="10000"/>
    <m/>
    <x v="2"/>
    <s v="Dokumentácia na stavebné povolenie a realizáciu stavby"/>
  </r>
  <r>
    <m/>
    <m/>
    <m/>
    <m/>
    <s v="A06048.5"/>
    <m/>
    <x v="5"/>
    <m/>
    <m/>
    <m/>
    <m/>
    <m/>
    <s v="ŽSR"/>
    <s v="MPV"/>
    <m/>
    <m/>
    <x v="5"/>
    <x v="5"/>
    <n v="10000"/>
    <m/>
    <x v="2"/>
    <s v="Dokumentácia pre stavebné povolenie"/>
  </r>
  <r>
    <m/>
    <m/>
    <m/>
    <m/>
    <s v="A06099.1"/>
    <s v="D180f1; B180f_; T180fE; T180fM"/>
    <x v="6"/>
    <m/>
    <m/>
    <m/>
    <m/>
    <m/>
    <s v="ŽSR"/>
    <s v="MPV"/>
    <m/>
    <m/>
    <x v="5"/>
    <x v="15"/>
    <n v="100000"/>
    <m/>
    <x v="1"/>
    <s v="Výstavba/realizácia"/>
  </r>
  <r>
    <m/>
    <m/>
    <m/>
    <m/>
    <s v="A06099.2"/>
    <m/>
    <x v="7"/>
    <m/>
    <m/>
    <m/>
    <m/>
    <m/>
    <s v="ŽSR"/>
    <s v="MPV"/>
    <m/>
    <m/>
    <x v="5"/>
    <x v="15"/>
    <n v="100000"/>
    <m/>
    <x v="2"/>
    <s v="Verejné obstarávanie na zhotoviteľa"/>
  </r>
  <r>
    <m/>
    <m/>
    <m/>
    <m/>
    <s v="A19158"/>
    <m/>
    <x v="299"/>
    <m/>
    <m/>
    <m/>
    <n v="0"/>
    <s v="Veľké projekty"/>
    <s v="ŽSR"/>
    <s v="MPV"/>
    <m/>
    <m/>
    <x v="5"/>
    <x v="7"/>
    <n v="1250000"/>
    <m/>
    <x v="2"/>
    <s v="Majetkoprávne vysporiadanie"/>
  </r>
  <r>
    <m/>
    <m/>
    <m/>
    <m/>
    <s v="A19157"/>
    <m/>
    <x v="298"/>
    <m/>
    <m/>
    <m/>
    <n v="0"/>
    <m/>
    <s v="ŽSR"/>
    <s v="MPV"/>
    <m/>
    <m/>
    <x v="5"/>
    <x v="7"/>
    <n v="500000"/>
    <m/>
    <x v="2"/>
    <s v="Výstavba/realizácia"/>
  </r>
  <r>
    <m/>
    <m/>
    <m/>
    <m/>
    <s v="A12084"/>
    <s v="DZAO__; TZAO_E"/>
    <x v="18"/>
    <m/>
    <m/>
    <m/>
    <m/>
    <s v="Veľké projekty"/>
    <s v="ŽSR"/>
    <s v="MPV"/>
    <m/>
    <m/>
    <x v="5"/>
    <x v="15"/>
    <n v="50000"/>
    <m/>
    <x v="2"/>
    <s v="Výstavba/realizácia"/>
  </r>
  <r>
    <m/>
    <m/>
    <m/>
    <m/>
    <s v="A13225"/>
    <s v="E191c1; E191d1"/>
    <x v="34"/>
    <m/>
    <m/>
    <m/>
    <m/>
    <m/>
    <s v="ŽSR"/>
    <s v="MPV"/>
    <m/>
    <m/>
    <x v="5"/>
    <x v="21"/>
    <n v="10000"/>
    <m/>
    <x v="2"/>
    <s v="Výstavba/realizácia"/>
  </r>
  <r>
    <m/>
    <m/>
    <m/>
    <m/>
    <s v="A11108"/>
    <m/>
    <x v="14"/>
    <m/>
    <m/>
    <m/>
    <m/>
    <m/>
    <s v="ŽSR"/>
    <s v="MPV"/>
    <m/>
    <m/>
    <x v="5"/>
    <x v="5"/>
    <n v="5000"/>
    <m/>
    <x v="2"/>
    <s v="Majetkoprávne vysporiadanie"/>
  </r>
  <r>
    <m/>
    <m/>
    <m/>
    <m/>
    <s v="A19253"/>
    <m/>
    <x v="309"/>
    <m/>
    <m/>
    <m/>
    <m/>
    <m/>
    <s v="ŽSR"/>
    <s v="MPV"/>
    <m/>
    <m/>
    <x v="5"/>
    <x v="5"/>
    <n v="100000"/>
    <m/>
    <x v="2"/>
    <s v="Investičný zámer"/>
  </r>
  <r>
    <m/>
    <m/>
    <m/>
    <m/>
    <s v="A18046"/>
    <m/>
    <x v="205"/>
    <m/>
    <m/>
    <m/>
    <m/>
    <m/>
    <s v="ŽSR"/>
    <s v="MPV"/>
    <m/>
    <m/>
    <x v="5"/>
    <x v="7"/>
    <n v="5000"/>
    <m/>
    <x v="2"/>
    <s v="Výstavba/realizácia"/>
  </r>
  <r>
    <m/>
    <m/>
    <m/>
    <m/>
    <s v="A13042"/>
    <m/>
    <x v="22"/>
    <m/>
    <m/>
    <m/>
    <m/>
    <m/>
    <s v="ŽSR"/>
    <s v="MPV"/>
    <m/>
    <m/>
    <x v="5"/>
    <x v="15"/>
    <n v="200000"/>
    <m/>
    <x v="0"/>
    <s v="Dokumentácia na stavebné povolenie a realizáciu stavby"/>
  </r>
  <r>
    <m/>
    <m/>
    <m/>
    <m/>
    <s v="A10044"/>
    <s v="D127a_; T127aM"/>
    <x v="12"/>
    <m/>
    <m/>
    <m/>
    <n v="0"/>
    <s v="Veľké projekty"/>
    <s v="ŽSR"/>
    <s v="Výstavba"/>
    <m/>
    <m/>
    <x v="5"/>
    <x v="13"/>
    <n v="2319377.4700000002"/>
    <m/>
    <x v="2"/>
    <s v="Výstavba/realizácia"/>
  </r>
  <r>
    <m/>
    <m/>
    <m/>
    <m/>
    <s v="A12084"/>
    <s v="DZAO__; TZAO_E"/>
    <x v="18"/>
    <m/>
    <m/>
    <m/>
    <m/>
    <s v="Veľké projekty"/>
    <s v="ŽSR"/>
    <s v="Výstavba"/>
    <m/>
    <m/>
    <x v="4"/>
    <x v="7"/>
    <n v="1517988.21"/>
    <m/>
    <x v="1"/>
    <s v="Výstavba/realizácia"/>
  </r>
  <r>
    <m/>
    <m/>
    <m/>
    <m/>
    <s v="A16200"/>
    <m/>
    <x v="138"/>
    <m/>
    <m/>
    <m/>
    <m/>
    <m/>
    <s v="ŽSR"/>
    <s v="Výstavba"/>
    <m/>
    <m/>
    <x v="4"/>
    <x v="21"/>
    <n v="1360000"/>
    <m/>
    <x v="2"/>
    <s v="V prevázdke/ukončené"/>
  </r>
  <r>
    <m/>
    <m/>
    <m/>
    <m/>
    <s v="A13043"/>
    <s v="D160f_;E160f1;M160f1"/>
    <x v="23"/>
    <m/>
    <m/>
    <m/>
    <m/>
    <m/>
    <s v="ŽSR"/>
    <s v="Výstavba"/>
    <m/>
    <m/>
    <x v="4"/>
    <x v="15"/>
    <n v="7000000"/>
    <m/>
    <x v="2"/>
    <s v="V prevázdke/ukončené"/>
  </r>
  <r>
    <m/>
    <m/>
    <m/>
    <m/>
    <s v="A14202.6"/>
    <m/>
    <x v="61"/>
    <m/>
    <m/>
    <m/>
    <m/>
    <m/>
    <s v="ŽSR"/>
    <s v="Príprava bez MPV"/>
    <m/>
    <m/>
    <x v="4"/>
    <x v="15"/>
    <n v="21138"/>
    <s v="OPSK cieľ 2"/>
    <x v="2"/>
    <s v="Dokumentácia pre realizáciu stavby"/>
  </r>
  <r>
    <m/>
    <m/>
    <m/>
    <m/>
    <s v="A10044"/>
    <m/>
    <x v="12"/>
    <m/>
    <m/>
    <m/>
    <n v="0"/>
    <s v="Veľké projekty"/>
    <s v="ŽSR"/>
    <s v="Výstavba"/>
    <m/>
    <m/>
    <x v="4"/>
    <x v="15"/>
    <n v="394452.14"/>
    <m/>
    <x v="2"/>
    <s v="Výstavba/realizácia"/>
  </r>
  <r>
    <m/>
    <m/>
    <m/>
    <m/>
    <s v="A19244"/>
    <n v="0"/>
    <x v="306"/>
    <m/>
    <m/>
    <m/>
    <m/>
    <m/>
    <s v="ŽSR"/>
    <s v="Výstavba"/>
    <m/>
    <m/>
    <x v="4"/>
    <x v="5"/>
    <n v="400000"/>
    <m/>
    <x v="1"/>
    <s v="Výstavba/realizácia"/>
  </r>
  <r>
    <m/>
    <m/>
    <m/>
    <m/>
    <s v="A19049"/>
    <m/>
    <x v="272"/>
    <m/>
    <m/>
    <m/>
    <m/>
    <m/>
    <s v="ŽSR"/>
    <s v="Výstavba"/>
    <m/>
    <m/>
    <x v="4"/>
    <x v="5"/>
    <n v="371887.11"/>
    <m/>
    <x v="2"/>
    <s v="Nezačatá investičná akcia"/>
  </r>
  <r>
    <m/>
    <m/>
    <m/>
    <m/>
    <s v="A19050"/>
    <m/>
    <x v="273"/>
    <m/>
    <m/>
    <m/>
    <m/>
    <m/>
    <s v="ŽSR"/>
    <s v="Výstavba"/>
    <m/>
    <m/>
    <x v="4"/>
    <x v="5"/>
    <n v="657983.37"/>
    <m/>
    <x v="2"/>
    <s v="Nezačatá investičná akcia"/>
  </r>
  <r>
    <m/>
    <m/>
    <m/>
    <m/>
    <s v="A06048.1"/>
    <m/>
    <x v="4"/>
    <m/>
    <m/>
    <m/>
    <m/>
    <m/>
    <s v="ŽSR"/>
    <s v="Príprava bez MPV"/>
    <m/>
    <m/>
    <x v="4"/>
    <x v="7"/>
    <n v="30000"/>
    <m/>
    <x v="1"/>
    <s v="V prevázdke/ukončené"/>
  </r>
  <r>
    <m/>
    <m/>
    <m/>
    <m/>
    <s v="A18046"/>
    <m/>
    <x v="205"/>
    <m/>
    <m/>
    <m/>
    <m/>
    <m/>
    <s v="ŽSR"/>
    <s v="Výstavba"/>
    <m/>
    <m/>
    <x v="4"/>
    <x v="12"/>
    <n v="3684934.87"/>
    <m/>
    <x v="2"/>
    <s v="Výstavba/realizácia"/>
  </r>
  <r>
    <m/>
    <m/>
    <m/>
    <m/>
    <s v="A18046"/>
    <m/>
    <x v="205"/>
    <m/>
    <m/>
    <m/>
    <m/>
    <m/>
    <s v="ŽSR"/>
    <s v="Výstavba"/>
    <m/>
    <m/>
    <x v="4"/>
    <x v="11"/>
    <n v="3507655.33"/>
    <m/>
    <x v="2"/>
    <s v="Výstavba/realizácia"/>
  </r>
  <r>
    <m/>
    <m/>
    <m/>
    <m/>
    <s v="A13043"/>
    <s v="D160f_;E160f1;M160f1"/>
    <x v="23"/>
    <m/>
    <m/>
    <m/>
    <m/>
    <m/>
    <s v="ŽSR"/>
    <s v="Príprava bez MPV"/>
    <m/>
    <m/>
    <x v="4"/>
    <x v="15"/>
    <n v="100000"/>
    <m/>
    <x v="2"/>
    <s v="V prevázdke/ukončené"/>
  </r>
  <r>
    <m/>
    <m/>
    <m/>
    <m/>
    <s v="A06048.5"/>
    <m/>
    <x v="5"/>
    <m/>
    <m/>
    <m/>
    <m/>
    <m/>
    <s v="ŽSR"/>
    <s v="Príprava bez MPV"/>
    <m/>
    <m/>
    <x v="4"/>
    <x v="5"/>
    <n v="155275"/>
    <m/>
    <x v="2"/>
    <s v="Dokumentácia pre stavebné povolenie"/>
  </r>
  <r>
    <m/>
    <m/>
    <m/>
    <m/>
    <s v="A13225"/>
    <s v="E191c1; E191d1"/>
    <x v="34"/>
    <m/>
    <m/>
    <m/>
    <m/>
    <m/>
    <s v="ŽSR"/>
    <s v="Príprava bez MPV"/>
    <m/>
    <m/>
    <x v="4"/>
    <x v="21"/>
    <n v="340000"/>
    <m/>
    <x v="2"/>
    <s v="Výstavba/realizácia"/>
  </r>
  <r>
    <m/>
    <m/>
    <m/>
    <m/>
    <s v="A19000"/>
    <m/>
    <x v="250"/>
    <m/>
    <m/>
    <m/>
    <m/>
    <m/>
    <s v="ŽSR"/>
    <s v="Príprava bez MPV"/>
    <m/>
    <m/>
    <x v="4"/>
    <x v="7"/>
    <n v="20250"/>
    <m/>
    <x v="2"/>
    <s v="Výstavba/realizácia"/>
  </r>
  <r>
    <m/>
    <m/>
    <m/>
    <m/>
    <s v="A11108"/>
    <m/>
    <x v="14"/>
    <m/>
    <m/>
    <m/>
    <m/>
    <m/>
    <s v="ŽSR"/>
    <s v="Príprava bez MPV"/>
    <m/>
    <m/>
    <x v="4"/>
    <x v="5"/>
    <n v="100000"/>
    <m/>
    <x v="2"/>
    <s v="Majetkoprávne vysporiadanie"/>
  </r>
  <r>
    <m/>
    <m/>
    <m/>
    <m/>
    <s v="D23004"/>
    <m/>
    <x v="376"/>
    <m/>
    <m/>
    <m/>
    <m/>
    <s v="IT"/>
    <s v="ŽSR"/>
    <s v="Náklady technologickej časti diela"/>
    <m/>
    <m/>
    <x v="4"/>
    <x v="0"/>
    <n v="60000"/>
    <m/>
    <x v="2"/>
    <s v="Nešpecifikované"/>
  </r>
  <r>
    <m/>
    <m/>
    <m/>
    <m/>
    <s v="D23004"/>
    <m/>
    <x v="376"/>
    <m/>
    <m/>
    <m/>
    <m/>
    <s v="IT"/>
    <s v="ŽSR"/>
    <s v="Náklady technologickej časti diela"/>
    <m/>
    <m/>
    <x v="5"/>
    <x v="0"/>
    <n v="60000"/>
    <m/>
    <x v="2"/>
    <s v="Nešpecifikované"/>
  </r>
  <r>
    <m/>
    <m/>
    <m/>
    <m/>
    <s v="D23005"/>
    <m/>
    <x v="377"/>
    <m/>
    <m/>
    <m/>
    <m/>
    <s v="IT"/>
    <s v="ŽSR"/>
    <s v="Náklady technologickej časti diela"/>
    <m/>
    <m/>
    <x v="5"/>
    <x v="0"/>
    <n v="50000"/>
    <m/>
    <x v="2"/>
    <s v="Príprava verejného obstarávania"/>
  </r>
  <r>
    <m/>
    <m/>
    <m/>
    <m/>
    <s v="D24007"/>
    <m/>
    <x v="457"/>
    <m/>
    <m/>
    <m/>
    <m/>
    <s v="IT"/>
    <s v="ŽSR"/>
    <s v="Náklady technologickej časti diela"/>
    <m/>
    <m/>
    <x v="4"/>
    <x v="0"/>
    <n v="2100000"/>
    <m/>
    <x v="2"/>
    <s v="Výstavba/realizácia"/>
  </r>
  <r>
    <m/>
    <m/>
    <m/>
    <m/>
    <s v="D24003"/>
    <m/>
    <x v="437"/>
    <m/>
    <m/>
    <m/>
    <m/>
    <s v="IT"/>
    <s v="ŽSR"/>
    <s v="Náklady technologickej časti diela"/>
    <m/>
    <m/>
    <x v="5"/>
    <x v="0"/>
    <n v="500000"/>
    <m/>
    <x v="2"/>
    <s v="Verejné obstarávanie na zhotoviteľa"/>
  </r>
  <r>
    <m/>
    <m/>
    <m/>
    <m/>
    <s v="D24004"/>
    <m/>
    <x v="436"/>
    <m/>
    <m/>
    <m/>
    <m/>
    <s v="IT"/>
    <s v="ŽSR"/>
    <s v="Náklady technologickej časti diela"/>
    <m/>
    <m/>
    <x v="5"/>
    <x v="0"/>
    <n v="100000"/>
    <m/>
    <x v="2"/>
    <s v="Príprava verejného obstarávania"/>
  </r>
  <r>
    <m/>
    <m/>
    <m/>
    <m/>
    <s v="D24008"/>
    <m/>
    <x v="458"/>
    <m/>
    <m/>
    <m/>
    <m/>
    <s v="IT"/>
    <s v="ŽSR"/>
    <s v="Náklady technologickej časti diela"/>
    <m/>
    <m/>
    <x v="5"/>
    <x v="0"/>
    <n v="970000"/>
    <m/>
    <x v="2"/>
    <s v="Nezačatá investičná akcia"/>
  </r>
  <r>
    <m/>
    <m/>
    <m/>
    <m/>
    <s v="D24006"/>
    <m/>
    <x v="435"/>
    <m/>
    <m/>
    <m/>
    <m/>
    <s v="IT"/>
    <s v="ŽSR"/>
    <s v="Náklady technologickej časti diela"/>
    <m/>
    <m/>
    <x v="0"/>
    <x v="0"/>
    <n v="8500000"/>
    <m/>
    <x v="2"/>
    <s v="Príprava verejného obstarávania"/>
  </r>
  <r>
    <m/>
    <m/>
    <m/>
    <m/>
    <s v="E23001"/>
    <m/>
    <x v="459"/>
    <m/>
    <m/>
    <m/>
    <m/>
    <s v="IT"/>
    <s v="ŽSR"/>
    <s v="Náklady technologickej časti diela"/>
    <m/>
    <m/>
    <x v="4"/>
    <x v="0"/>
    <n v="300000"/>
    <m/>
    <x v="2"/>
    <s v="Príprava verejného obstarávania"/>
  </r>
  <r>
    <m/>
    <m/>
    <m/>
    <m/>
    <s v="E24002"/>
    <m/>
    <x v="442"/>
    <m/>
    <m/>
    <m/>
    <m/>
    <s v="IT"/>
    <s v="ŽSR"/>
    <s v="Náklady technologickej časti diela"/>
    <m/>
    <m/>
    <x v="8"/>
    <x v="0"/>
    <n v="6700000"/>
    <m/>
    <x v="2"/>
    <s v="Nezačatá investičná akcia"/>
  </r>
  <r>
    <m/>
    <m/>
    <m/>
    <m/>
    <s v="E24003"/>
    <m/>
    <x v="441"/>
    <m/>
    <m/>
    <m/>
    <m/>
    <s v="IT"/>
    <s v="ŽSR"/>
    <s v="Náklady technologickej časti diela"/>
    <m/>
    <m/>
    <x v="5"/>
    <x v="0"/>
    <n v="500000"/>
    <m/>
    <x v="2"/>
    <s v="Výstavba/realizácia"/>
  </r>
  <r>
    <m/>
    <m/>
    <m/>
    <m/>
    <s v="E24005"/>
    <m/>
    <x v="460"/>
    <m/>
    <m/>
    <m/>
    <m/>
    <s v="IT"/>
    <s v="ŽSR"/>
    <s v="Náklady technologickej časti diela"/>
    <m/>
    <m/>
    <x v="5"/>
    <x v="0"/>
    <n v="400000"/>
    <m/>
    <x v="2"/>
    <s v="Nezačatá investičná akcia"/>
  </r>
  <r>
    <m/>
    <m/>
    <m/>
    <m/>
    <s v="E24008"/>
    <m/>
    <x v="461"/>
    <m/>
    <m/>
    <m/>
    <m/>
    <s v="IT"/>
    <s v="ŽSR"/>
    <s v="Náklady technologickej časti diela"/>
    <m/>
    <m/>
    <x v="4"/>
    <x v="0"/>
    <n v="100000"/>
    <m/>
    <x v="2"/>
    <s v="Výstavba/realizácia"/>
  </r>
  <r>
    <m/>
    <m/>
    <m/>
    <m/>
    <s v="E22002"/>
    <m/>
    <x v="382"/>
    <m/>
    <m/>
    <m/>
    <m/>
    <s v="IT"/>
    <s v="ŽSR"/>
    <s v="Náklady technologickej časti diela"/>
    <m/>
    <m/>
    <x v="4"/>
    <x v="0"/>
    <n v="300000"/>
    <m/>
    <x v="2"/>
    <s v="Príprava verejného obstarávania"/>
  </r>
  <r>
    <m/>
    <m/>
    <m/>
    <m/>
    <s v="B24001"/>
    <m/>
    <x v="462"/>
    <m/>
    <m/>
    <m/>
    <m/>
    <s v="IT"/>
    <s v="ŽSR"/>
    <s v="Náklady technologickej časti diela"/>
    <m/>
    <m/>
    <x v="4"/>
    <x v="0"/>
    <n v="5000"/>
    <m/>
    <x v="2"/>
    <s v="Výstavba/realizácia"/>
  </r>
  <r>
    <m/>
    <m/>
    <m/>
    <m/>
    <s v="B19001"/>
    <m/>
    <x v="345"/>
    <m/>
    <m/>
    <m/>
    <m/>
    <s v="IT"/>
    <s v="ŽSR"/>
    <s v="Náklady technologickej časti diela"/>
    <m/>
    <m/>
    <x v="4"/>
    <x v="0"/>
    <n v="15000"/>
    <m/>
    <x v="2"/>
    <s v="Nešpecifikované"/>
  </r>
  <r>
    <m/>
    <m/>
    <m/>
    <m/>
    <s v="B24001"/>
    <m/>
    <x v="462"/>
    <m/>
    <m/>
    <m/>
    <m/>
    <s v="IT"/>
    <s v="ŽSR"/>
    <s v="Náklady technologickej časti diela"/>
    <m/>
    <m/>
    <x v="5"/>
    <x v="0"/>
    <n v="15000"/>
    <m/>
    <x v="2"/>
    <s v="Výstavba/realizácia"/>
  </r>
  <r>
    <m/>
    <m/>
    <m/>
    <m/>
    <s v="zsr150"/>
    <m/>
    <x v="463"/>
    <m/>
    <m/>
    <m/>
    <m/>
    <s v="IT"/>
    <s v="ŽSR"/>
    <s v="Náklady technologickej časti diela"/>
    <m/>
    <m/>
    <x v="4"/>
    <x v="0"/>
    <n v="289000"/>
    <m/>
    <x v="2"/>
    <s v="Výstavba/realizácia"/>
  </r>
  <r>
    <m/>
    <m/>
    <m/>
    <m/>
    <s v="zsr151"/>
    <m/>
    <x v="464"/>
    <m/>
    <m/>
    <m/>
    <m/>
    <s v="IT"/>
    <s v="ŽSR"/>
    <s v="Náklady technologickej časti diela"/>
    <m/>
    <m/>
    <x v="4"/>
    <x v="0"/>
    <n v="79200"/>
    <m/>
    <x v="2"/>
    <s v="Výstavba/realizácia"/>
  </r>
  <r>
    <m/>
    <m/>
    <m/>
    <m/>
    <s v="zsr152"/>
    <m/>
    <x v="465"/>
    <m/>
    <m/>
    <m/>
    <m/>
    <s v="IT"/>
    <s v="ŽSR"/>
    <s v="Náklady technologickej časti diela"/>
    <m/>
    <m/>
    <x v="4"/>
    <x v="0"/>
    <n v="1000000"/>
    <m/>
    <x v="2"/>
    <s v="Príprava verejného obstarávania"/>
  </r>
  <r>
    <m/>
    <m/>
    <m/>
    <m/>
    <s v="zsr152"/>
    <m/>
    <x v="465"/>
    <m/>
    <m/>
    <m/>
    <m/>
    <s v="IT"/>
    <s v="ŽSR"/>
    <s v="Náklady technologickej časti diela"/>
    <m/>
    <m/>
    <x v="8"/>
    <x v="0"/>
    <n v="9000000"/>
    <m/>
    <x v="2"/>
    <s v="Príprava verejného obstarávania"/>
  </r>
  <r>
    <m/>
    <m/>
    <m/>
    <m/>
    <s v="zsr153"/>
    <m/>
    <x v="466"/>
    <m/>
    <m/>
    <m/>
    <m/>
    <s v="IT"/>
    <s v="ŽSR"/>
    <s v="Náklady technologickej časti diela"/>
    <m/>
    <m/>
    <x v="4"/>
    <x v="0"/>
    <n v="73800"/>
    <m/>
    <x v="2"/>
    <s v="Výstavba/realizácia"/>
  </r>
  <r>
    <m/>
    <m/>
    <m/>
    <m/>
    <s v="zsr155"/>
    <m/>
    <x v="467"/>
    <m/>
    <m/>
    <m/>
    <m/>
    <s v="IT"/>
    <s v="ŽSR"/>
    <s v="Náklady technologickej časti diela"/>
    <m/>
    <m/>
    <x v="4"/>
    <x v="0"/>
    <n v="100000"/>
    <m/>
    <x v="2"/>
    <s v="Príprava verejného obstarávania"/>
  </r>
  <r>
    <m/>
    <m/>
    <m/>
    <m/>
    <s v="zsr156"/>
    <m/>
    <x v="468"/>
    <m/>
    <m/>
    <m/>
    <m/>
    <s v="IT"/>
    <s v="ŽSR"/>
    <s v="Náklady technologickej časti diela"/>
    <m/>
    <m/>
    <x v="9"/>
    <x v="0"/>
    <n v="5000000"/>
    <m/>
    <x v="2"/>
    <s v="Nezačatá investičná akcia"/>
  </r>
  <r>
    <m/>
    <m/>
    <m/>
    <m/>
    <s v="zsr157"/>
    <m/>
    <x v="469"/>
    <m/>
    <m/>
    <m/>
    <m/>
    <s v="IT"/>
    <s v="ŽSR"/>
    <s v="Náklady technologickej časti diela"/>
    <m/>
    <m/>
    <x v="5"/>
    <x v="0"/>
    <n v="250000"/>
    <m/>
    <x v="2"/>
    <s v="Nezačatá investičná akcia"/>
  </r>
  <r>
    <m/>
    <m/>
    <m/>
    <m/>
    <s v="zsr158"/>
    <m/>
    <x v="470"/>
    <m/>
    <m/>
    <m/>
    <m/>
    <s v="IT"/>
    <s v="ŽSR"/>
    <s v="Náklady technologickej časti diela"/>
    <m/>
    <m/>
    <x v="5"/>
    <x v="0"/>
    <n v="200000"/>
    <m/>
    <x v="2"/>
    <s v="Verejné obstarávanie na zhotoviteľa"/>
  </r>
  <r>
    <m/>
    <m/>
    <m/>
    <m/>
    <s v="zsr159"/>
    <m/>
    <x v="471"/>
    <m/>
    <m/>
    <m/>
    <m/>
    <s v="IT"/>
    <s v="ŽSR"/>
    <s v="Náklady technologickej časti diela"/>
    <m/>
    <m/>
    <x v="5"/>
    <x v="0"/>
    <n v="3100000"/>
    <m/>
    <x v="2"/>
    <s v="Nezačatá investičná akcia"/>
  </r>
  <r>
    <m/>
    <m/>
    <m/>
    <m/>
    <s v="zsr160"/>
    <m/>
    <x v="472"/>
    <m/>
    <m/>
    <m/>
    <m/>
    <s v="IT"/>
    <s v="ŽSR"/>
    <s v="Náklady technologickej časti diela"/>
    <m/>
    <m/>
    <x v="5"/>
    <x v="0"/>
    <n v="300000"/>
    <m/>
    <x v="2"/>
    <s v="Nezačatá investičná akcia"/>
  </r>
  <r>
    <m/>
    <m/>
    <m/>
    <m/>
    <s v="zsr161"/>
    <m/>
    <x v="473"/>
    <m/>
    <m/>
    <m/>
    <m/>
    <s v="IT"/>
    <s v="ŽSR"/>
    <s v="Náklady technologickej časti diela"/>
    <m/>
    <m/>
    <x v="4"/>
    <x v="0"/>
    <n v="500000"/>
    <m/>
    <x v="2"/>
    <s v="Príprava verejného obstarávania"/>
  </r>
  <r>
    <m/>
    <m/>
    <m/>
    <m/>
    <s v="zsr161"/>
    <m/>
    <x v="473"/>
    <m/>
    <m/>
    <m/>
    <m/>
    <s v="IT"/>
    <s v="ŽSR"/>
    <s v="Náklady technologickej časti diela"/>
    <m/>
    <m/>
    <x v="0"/>
    <x v="0"/>
    <n v="4300000"/>
    <m/>
    <x v="2"/>
    <s v="Príprava verejného obstarávania"/>
  </r>
  <r>
    <m/>
    <m/>
    <m/>
    <m/>
    <s v="zsr162"/>
    <m/>
    <x v="474"/>
    <m/>
    <m/>
    <m/>
    <m/>
    <s v="IT"/>
    <s v="ŽSR"/>
    <s v="Náklady technologickej časti diela"/>
    <m/>
    <m/>
    <x v="4"/>
    <x v="0"/>
    <n v="1000000"/>
    <m/>
    <x v="2"/>
    <s v="Nezačatá investičná akcia"/>
  </r>
  <r>
    <m/>
    <m/>
    <m/>
    <m/>
    <s v="zsr162"/>
    <m/>
    <x v="474"/>
    <m/>
    <m/>
    <m/>
    <m/>
    <s v="IT"/>
    <s v="ŽSR"/>
    <s v="Náklady technologickej časti diela"/>
    <m/>
    <m/>
    <x v="9"/>
    <x v="0"/>
    <n v="3800000"/>
    <m/>
    <x v="2"/>
    <s v="Nezačatá investičná akcia"/>
  </r>
  <r>
    <m/>
    <m/>
    <m/>
    <m/>
    <s v="zsr115"/>
    <m/>
    <x v="475"/>
    <m/>
    <m/>
    <m/>
    <m/>
    <s v="IT"/>
    <s v="ŽSR"/>
    <s v="Náklady technologickej časti diela"/>
    <m/>
    <m/>
    <x v="5"/>
    <x v="0"/>
    <n v="20000"/>
    <m/>
    <x v="2"/>
    <s v="Nezačatá investičná akcia"/>
  </r>
  <r>
    <m/>
    <m/>
    <m/>
    <m/>
    <s v="ZSR116"/>
    <m/>
    <x v="476"/>
    <m/>
    <m/>
    <m/>
    <m/>
    <s v="IT"/>
    <s v="ŽSR"/>
    <s v="Náklady technologickej časti diela"/>
    <m/>
    <m/>
    <x v="5"/>
    <x v="0"/>
    <n v="20000"/>
    <m/>
    <x v="2"/>
    <s v="Nezačatá investičná akcia"/>
  </r>
  <r>
    <m/>
    <m/>
    <m/>
    <m/>
    <s v="zsr117"/>
    <m/>
    <x v="477"/>
    <m/>
    <m/>
    <m/>
    <m/>
    <s v="IT"/>
    <s v="ŽSR"/>
    <s v="Náklady technologickej časti diela"/>
    <m/>
    <m/>
    <x v="5"/>
    <x v="0"/>
    <n v="20000"/>
    <m/>
    <x v="2"/>
    <s v="Nezačatá investičná akcia"/>
  </r>
  <r>
    <m/>
    <m/>
    <m/>
    <m/>
    <s v="zsr120"/>
    <m/>
    <x v="478"/>
    <m/>
    <m/>
    <m/>
    <m/>
    <s v="IT"/>
    <s v="ŽSR"/>
    <s v="Náklady technologickej časti diela"/>
    <m/>
    <m/>
    <x v="4"/>
    <x v="0"/>
    <n v="10000"/>
    <m/>
    <x v="2"/>
    <s v="Nezačatá investičná akcia"/>
  </r>
  <r>
    <m/>
    <m/>
    <m/>
    <m/>
    <s v="zsr121"/>
    <m/>
    <x v="479"/>
    <m/>
    <m/>
    <m/>
    <m/>
    <s v="IT"/>
    <s v="ŽSR"/>
    <s v="Náklady technologickej časti diela"/>
    <m/>
    <m/>
    <x v="5"/>
    <x v="0"/>
    <n v="10000"/>
    <m/>
    <x v="2"/>
    <s v="Nezačatá investičná akcia"/>
  </r>
  <r>
    <m/>
    <m/>
    <m/>
    <m/>
    <s v="zsr122"/>
    <m/>
    <x v="480"/>
    <m/>
    <m/>
    <m/>
    <m/>
    <s v="IT"/>
    <s v="ŽSR"/>
    <s v="Náklady technologickej časti diela"/>
    <m/>
    <m/>
    <x v="5"/>
    <x v="0"/>
    <n v="10000"/>
    <m/>
    <x v="2"/>
    <s v="Nezačatá investičná akcia"/>
  </r>
  <r>
    <m/>
    <m/>
    <m/>
    <m/>
    <s v="zsr163"/>
    <m/>
    <x v="481"/>
    <m/>
    <m/>
    <m/>
    <m/>
    <s v="IT"/>
    <s v="ŽSR"/>
    <s v="Náklady technologickej časti diela"/>
    <m/>
    <m/>
    <x v="5"/>
    <x v="0"/>
    <n v="20000"/>
    <m/>
    <x v="2"/>
    <s v="Nezačatá investičná akcia"/>
  </r>
  <r>
    <m/>
    <m/>
    <m/>
    <m/>
    <s v="zsr164"/>
    <m/>
    <x v="482"/>
    <m/>
    <m/>
    <m/>
    <m/>
    <s v="IT"/>
    <s v="ŽSR"/>
    <s v="Náklady technologickej časti diela"/>
    <m/>
    <m/>
    <x v="5"/>
    <x v="0"/>
    <n v="5000"/>
    <m/>
    <x v="2"/>
    <s v="Nezačatá investičná akcia"/>
  </r>
  <r>
    <m/>
    <m/>
    <m/>
    <m/>
    <s v="zsr165"/>
    <m/>
    <x v="483"/>
    <m/>
    <m/>
    <m/>
    <m/>
    <s v="IT"/>
    <s v="ŽSR"/>
    <s v="Náklady technologickej časti diela"/>
    <m/>
    <m/>
    <x v="5"/>
    <x v="0"/>
    <n v="5000"/>
    <m/>
    <x v="2"/>
    <s v="Nezačatá investičná akcia"/>
  </r>
  <r>
    <m/>
    <m/>
    <m/>
    <m/>
    <s v="zsr166"/>
    <m/>
    <x v="484"/>
    <m/>
    <m/>
    <m/>
    <m/>
    <s v="IT"/>
    <s v="ŽSR"/>
    <s v="Náklady technologickej časti diela"/>
    <m/>
    <m/>
    <x v="5"/>
    <x v="0"/>
    <n v="10000"/>
    <m/>
    <x v="2"/>
    <s v="Nezačatá investičná akcia"/>
  </r>
  <r>
    <m/>
    <m/>
    <m/>
    <m/>
    <s v="zsr167"/>
    <m/>
    <x v="485"/>
    <m/>
    <m/>
    <m/>
    <m/>
    <s v="IT"/>
    <s v="ŽSR"/>
    <s v="Náklady technologickej časti diela"/>
    <m/>
    <m/>
    <x v="5"/>
    <x v="0"/>
    <n v="10000"/>
    <m/>
    <x v="2"/>
    <s v="Nezačatá investičná akcia"/>
  </r>
  <r>
    <m/>
    <m/>
    <m/>
    <m/>
    <s v="zsr168"/>
    <m/>
    <x v="486"/>
    <m/>
    <m/>
    <m/>
    <m/>
    <s v="IT"/>
    <s v="ŽSR"/>
    <s v="Náklady technologickej časti diela"/>
    <m/>
    <m/>
    <x v="5"/>
    <x v="0"/>
    <n v="10000"/>
    <m/>
    <x v="2"/>
    <s v="Nezačatá investičná akcia"/>
  </r>
  <r>
    <m/>
    <m/>
    <m/>
    <m/>
    <s v="zsr169"/>
    <m/>
    <x v="487"/>
    <m/>
    <m/>
    <m/>
    <m/>
    <s v="IT"/>
    <s v="ŽSR"/>
    <s v="Náklady technologickej časti diela"/>
    <m/>
    <m/>
    <x v="5"/>
    <x v="0"/>
    <n v="20000"/>
    <m/>
    <x v="2"/>
    <s v="Nezačatá investičná akcia"/>
  </r>
  <r>
    <m/>
    <m/>
    <m/>
    <m/>
    <s v="zsr170"/>
    <m/>
    <x v="488"/>
    <m/>
    <m/>
    <m/>
    <m/>
    <s v="IT"/>
    <s v="ŽSR"/>
    <s v="Náklady technologickej časti diela"/>
    <m/>
    <m/>
    <x v="5"/>
    <x v="0"/>
    <n v="30000"/>
    <m/>
    <x v="2"/>
    <s v="Nezačatá investičná akcia"/>
  </r>
  <r>
    <m/>
    <m/>
    <m/>
    <m/>
    <s v="zsr171"/>
    <m/>
    <x v="489"/>
    <m/>
    <m/>
    <m/>
    <m/>
    <s v="IT"/>
    <s v="ŽSR"/>
    <s v="Náklady technologickej časti diela"/>
    <m/>
    <m/>
    <x v="5"/>
    <x v="0"/>
    <n v="10000000"/>
    <m/>
    <x v="2"/>
    <s v="Nezačatá investičná akcia"/>
  </r>
  <r>
    <m/>
    <m/>
    <m/>
    <m/>
    <s v="zsr173"/>
    <m/>
    <x v="490"/>
    <m/>
    <m/>
    <m/>
    <m/>
    <s v="IT"/>
    <s v="ŽSR"/>
    <s v="Náklady technologickej časti diela"/>
    <m/>
    <m/>
    <x v="5"/>
    <x v="0"/>
    <n v="5000"/>
    <m/>
    <x v="2"/>
    <s v="Nezačatá investičná akcia"/>
  </r>
  <r>
    <m/>
    <m/>
    <m/>
    <m/>
    <s v="zsr175"/>
    <m/>
    <x v="491"/>
    <m/>
    <m/>
    <m/>
    <m/>
    <s v="IT"/>
    <s v="ŽSR"/>
    <s v="Náklady technologickej časti diela"/>
    <m/>
    <m/>
    <x v="5"/>
    <x v="0"/>
    <n v="1500000"/>
    <m/>
    <x v="2"/>
    <s v="Nezačatá investičná akcia"/>
  </r>
  <r>
    <m/>
    <m/>
    <m/>
    <m/>
    <s v="zsr175"/>
    <m/>
    <x v="491"/>
    <m/>
    <m/>
    <m/>
    <m/>
    <s v="IT"/>
    <s v="ŽSR"/>
    <s v="Náklady technologickej časti diela"/>
    <m/>
    <m/>
    <x v="4"/>
    <x v="0"/>
    <n v="900000"/>
    <m/>
    <x v="2"/>
    <s v="Nezačatá investičná akcia"/>
  </r>
  <r>
    <m/>
    <m/>
    <m/>
    <m/>
    <s v="zsr176"/>
    <m/>
    <x v="492"/>
    <m/>
    <m/>
    <m/>
    <m/>
    <s v="IT"/>
    <s v="ŽSR"/>
    <s v="Náklady technologickej časti diela"/>
    <m/>
    <m/>
    <x v="4"/>
    <x v="0"/>
    <n v="440000"/>
    <m/>
    <x v="2"/>
    <s v="Nezačatá investičná akcia"/>
  </r>
  <r>
    <m/>
    <m/>
    <m/>
    <m/>
    <s v="zsr177"/>
    <m/>
    <x v="493"/>
    <m/>
    <m/>
    <m/>
    <m/>
    <s v="IT"/>
    <s v="ŽSR"/>
    <s v="Náklady technologickej časti diela"/>
    <m/>
    <m/>
    <x v="4"/>
    <x v="0"/>
    <n v="69910"/>
    <m/>
    <x v="2"/>
    <s v="Nezačatá investičná akcia"/>
  </r>
  <r>
    <m/>
    <m/>
    <m/>
    <m/>
    <s v="zsr178"/>
    <m/>
    <x v="494"/>
    <m/>
    <m/>
    <m/>
    <m/>
    <s v="IT"/>
    <s v="ŽSR"/>
    <s v="Náklady technologickej časti diela"/>
    <m/>
    <m/>
    <x v="4"/>
    <x v="0"/>
    <n v="55990"/>
    <m/>
    <x v="2"/>
    <s v="Príprava verejného obstarávania"/>
  </r>
  <r>
    <m/>
    <m/>
    <m/>
    <m/>
    <s v="zsr073"/>
    <m/>
    <x v="438"/>
    <m/>
    <m/>
    <m/>
    <m/>
    <s v="IT"/>
    <s v="ŽSR"/>
    <s v="Náklady technologickej časti diela"/>
    <m/>
    <m/>
    <x v="4"/>
    <x v="0"/>
    <n v="10000"/>
    <m/>
    <x v="2"/>
    <s v="Nezačatá investičná akcia"/>
  </r>
  <r>
    <m/>
    <m/>
    <m/>
    <m/>
    <s v="zsr073"/>
    <m/>
    <x v="438"/>
    <m/>
    <m/>
    <m/>
    <m/>
    <s v="IT"/>
    <s v="ŽSR"/>
    <s v="Náklady technologickej časti diela"/>
    <m/>
    <m/>
    <x v="5"/>
    <x v="0"/>
    <n v="10000"/>
    <m/>
    <x v="2"/>
    <s v="Nezačatá investičná akcia"/>
  </r>
  <r>
    <m/>
    <m/>
    <m/>
    <m/>
    <s v="zsr091"/>
    <m/>
    <x v="495"/>
    <m/>
    <m/>
    <m/>
    <m/>
    <s v="IT"/>
    <s v="ŽSR"/>
    <s v="Náklady technologickej časti diela"/>
    <m/>
    <m/>
    <x v="4"/>
    <x v="0"/>
    <n v="400000"/>
    <m/>
    <x v="2"/>
    <s v="Nezačatá investičná akcia"/>
  </r>
  <r>
    <m/>
    <m/>
    <m/>
    <m/>
    <s v="zsr091"/>
    <m/>
    <x v="495"/>
    <m/>
    <m/>
    <m/>
    <m/>
    <s v="IT"/>
    <s v="ŽSR"/>
    <s v="Náklady technologickej časti diela"/>
    <m/>
    <m/>
    <x v="5"/>
    <x v="0"/>
    <n v="250000"/>
    <m/>
    <x v="2"/>
    <s v="Nezačatá investičná akcia"/>
  </r>
  <r>
    <m/>
    <m/>
    <m/>
    <m/>
    <s v="zsr103"/>
    <m/>
    <x v="496"/>
    <m/>
    <m/>
    <m/>
    <m/>
    <s v="IT"/>
    <s v="ŽSR"/>
    <s v="Náklady technologickej časti diela"/>
    <m/>
    <m/>
    <x v="5"/>
    <x v="0"/>
    <n v="25000"/>
    <m/>
    <x v="2"/>
    <s v="Nezačatá investičná akcia"/>
  </r>
  <r>
    <m/>
    <m/>
    <m/>
    <m/>
    <s v="A14200"/>
    <m/>
    <x v="59"/>
    <m/>
    <m/>
    <m/>
    <m/>
    <m/>
    <s v="ŽSR"/>
    <s v="Príprava bez MPV"/>
    <m/>
    <m/>
    <x v="2"/>
    <x v="0"/>
    <n v="3200"/>
    <m/>
    <x v="2"/>
    <s v="Dokumentácia na stavebné povolenie a realizáciu stavby"/>
  </r>
  <r>
    <m/>
    <m/>
    <m/>
    <m/>
    <s v="d24002"/>
    <m/>
    <x v="497"/>
    <m/>
    <m/>
    <m/>
    <m/>
    <m/>
    <s v="ŽSR"/>
    <s v="Náklady technologickej časti diela"/>
    <m/>
    <m/>
    <x v="2"/>
    <x v="0"/>
    <n v="2235000"/>
    <m/>
    <x v="2"/>
    <s v="V prevázdke/ukončené"/>
  </r>
  <r>
    <m/>
    <m/>
    <m/>
    <m/>
    <s v="A14026"/>
    <m/>
    <x v="498"/>
    <m/>
    <m/>
    <m/>
    <m/>
    <m/>
    <s v="ŽSR"/>
    <s v="Výstavba"/>
    <m/>
    <m/>
    <x v="2"/>
    <x v="0"/>
    <n v="14566.4"/>
    <m/>
    <x v="2"/>
    <s v="V prevázdke/ukončené"/>
  </r>
  <r>
    <m/>
    <m/>
    <m/>
    <m/>
    <s v="D13011"/>
    <m/>
    <x v="354"/>
    <m/>
    <m/>
    <m/>
    <m/>
    <m/>
    <s v="ŽSR"/>
    <m/>
    <m/>
    <m/>
    <x v="2"/>
    <x v="0"/>
    <n v="110604"/>
    <m/>
    <x v="2"/>
    <s v="Výstavba/realizácia"/>
  </r>
  <r>
    <m/>
    <m/>
    <m/>
    <m/>
    <s v="A41688"/>
    <m/>
    <x v="338"/>
    <m/>
    <m/>
    <m/>
    <m/>
    <m/>
    <s v="ŽSR"/>
    <s v="Výstavba"/>
    <m/>
    <m/>
    <x v="2"/>
    <x v="0"/>
    <n v="38311.619999999995"/>
    <m/>
    <x v="2"/>
    <s v="Výstavba/realizácia"/>
  </r>
  <r>
    <m/>
    <m/>
    <m/>
    <m/>
    <s v="A16200"/>
    <m/>
    <x v="138"/>
    <m/>
    <m/>
    <m/>
    <m/>
    <m/>
    <s v="ŽSR"/>
    <s v="Výstavba"/>
    <m/>
    <m/>
    <x v="2"/>
    <x v="0"/>
    <n v="111482.45"/>
    <m/>
    <x v="2"/>
    <s v="V prevázdke/ukončené"/>
  </r>
  <r>
    <m/>
    <m/>
    <m/>
    <m/>
    <s v="A16101"/>
    <m/>
    <x v="119"/>
    <m/>
    <m/>
    <m/>
    <m/>
    <m/>
    <s v="ŽSR"/>
    <s v="Príprava bez MPV"/>
    <m/>
    <m/>
    <x v="2"/>
    <x v="0"/>
    <n v="22495.99"/>
    <m/>
    <x v="2"/>
    <s v="Vydané stavebné povolenie"/>
  </r>
  <r>
    <m/>
    <m/>
    <m/>
    <m/>
    <s v="A06048.1"/>
    <m/>
    <x v="4"/>
    <m/>
    <m/>
    <m/>
    <m/>
    <m/>
    <s v="ŽSR"/>
    <s v="Výstavba"/>
    <m/>
    <m/>
    <x v="2"/>
    <x v="0"/>
    <n v="276690.63"/>
    <m/>
    <x v="2"/>
    <s v="V prevázdke/ukončené"/>
  </r>
  <r>
    <m/>
    <m/>
    <m/>
    <m/>
    <s v="A19026"/>
    <m/>
    <x v="259"/>
    <m/>
    <m/>
    <m/>
    <m/>
    <m/>
    <s v="ŽSR"/>
    <s v="Príprava bez MPV"/>
    <m/>
    <m/>
    <x v="2"/>
    <x v="0"/>
    <n v="1208.7000000000003"/>
    <m/>
    <x v="2"/>
    <s v="Dokumentácia na stavebné povolenie a realizáciu stavby"/>
  </r>
  <r>
    <m/>
    <m/>
    <m/>
    <m/>
    <s v="D23002"/>
    <m/>
    <x v="499"/>
    <m/>
    <m/>
    <m/>
    <m/>
    <m/>
    <s v="ŽSR"/>
    <m/>
    <m/>
    <m/>
    <x v="2"/>
    <x v="0"/>
    <n v="87450"/>
    <m/>
    <x v="2"/>
    <s v="Nezačatá investičná akcia"/>
  </r>
  <r>
    <m/>
    <m/>
    <m/>
    <m/>
    <s v="A06099.1"/>
    <s v="D180f1; B180f_; T180fE; T180fM"/>
    <x v="6"/>
    <m/>
    <m/>
    <m/>
    <m/>
    <m/>
    <s v="ŽSR"/>
    <s v="MPV"/>
    <m/>
    <m/>
    <x v="2"/>
    <x v="0"/>
    <n v="285904.47000000009"/>
    <m/>
    <x v="2"/>
    <s v="Výstavba/realizácia"/>
  </r>
  <r>
    <m/>
    <m/>
    <m/>
    <m/>
    <s v="A14203"/>
    <m/>
    <x v="63"/>
    <m/>
    <m/>
    <m/>
    <m/>
    <m/>
    <s v="ŽSR"/>
    <s v="Príprava bez MPV"/>
    <m/>
    <m/>
    <x v="2"/>
    <x v="0"/>
    <n v="31140"/>
    <m/>
    <x v="2"/>
    <s v="V prevázdke/ukončené"/>
  </r>
  <r>
    <m/>
    <m/>
    <m/>
    <m/>
    <s v="A13225"/>
    <s v="E191c1; E191d1"/>
    <x v="34"/>
    <m/>
    <m/>
    <m/>
    <m/>
    <m/>
    <s v="ŽSR"/>
    <s v="Výstavba"/>
    <m/>
    <m/>
    <x v="2"/>
    <x v="0"/>
    <n v="180.76"/>
    <m/>
    <x v="2"/>
    <s v="Výstavba/realizácia"/>
  </r>
  <r>
    <m/>
    <m/>
    <m/>
    <m/>
    <s v="A19113"/>
    <m/>
    <x v="283"/>
    <m/>
    <m/>
    <m/>
    <m/>
    <m/>
    <s v="ŽSR"/>
    <m/>
    <m/>
    <m/>
    <x v="2"/>
    <x v="0"/>
    <n v="8325.75"/>
    <m/>
    <x v="2"/>
    <s v="V prevázdke/ukončené"/>
  </r>
  <r>
    <m/>
    <m/>
    <m/>
    <m/>
    <s v="A04001"/>
    <m/>
    <x v="1"/>
    <m/>
    <m/>
    <m/>
    <m/>
    <m/>
    <s v="ŽSR"/>
    <s v="Výstavba"/>
    <m/>
    <m/>
    <x v="2"/>
    <x v="0"/>
    <n v="62484.21"/>
    <m/>
    <x v="2"/>
    <s v="V prevázdke/ukončené"/>
  </r>
  <r>
    <m/>
    <m/>
    <m/>
    <m/>
    <s v="A18046"/>
    <m/>
    <x v="205"/>
    <m/>
    <m/>
    <m/>
    <m/>
    <m/>
    <s v="ŽSR"/>
    <s v="Výstavba"/>
    <m/>
    <m/>
    <x v="2"/>
    <x v="0"/>
    <n v="45.769999999999996"/>
    <m/>
    <x v="2"/>
    <s v="Výstavba/realizácia"/>
  </r>
  <r>
    <m/>
    <m/>
    <m/>
    <m/>
    <s v="A10044"/>
    <m/>
    <x v="12"/>
    <m/>
    <m/>
    <m/>
    <m/>
    <m/>
    <s v="ŽSR"/>
    <s v="Výstavba"/>
    <m/>
    <m/>
    <x v="2"/>
    <x v="0"/>
    <n v="139900"/>
    <m/>
    <x v="2"/>
    <s v="Výstavba/realizácia"/>
  </r>
  <r>
    <m/>
    <m/>
    <m/>
    <m/>
    <s v="A19157"/>
    <m/>
    <x v="298"/>
    <m/>
    <m/>
    <m/>
    <m/>
    <m/>
    <s v="ŽSR"/>
    <s v="Príprava bez MPV"/>
    <m/>
    <m/>
    <x v="2"/>
    <x v="0"/>
    <n v="466674"/>
    <m/>
    <x v="2"/>
    <s v="Výstavba/realizácia"/>
  </r>
  <r>
    <m/>
    <m/>
    <m/>
    <m/>
    <s v="A19157"/>
    <m/>
    <x v="298"/>
    <m/>
    <m/>
    <m/>
    <m/>
    <m/>
    <s v="ŽSR"/>
    <s v="MPV"/>
    <m/>
    <m/>
    <x v="2"/>
    <x v="0"/>
    <n v="322341.22000000003"/>
    <m/>
    <x v="2"/>
    <s v="Výstavba/realizácia"/>
  </r>
  <r>
    <m/>
    <m/>
    <m/>
    <m/>
    <s v="A19157"/>
    <m/>
    <x v="298"/>
    <m/>
    <m/>
    <m/>
    <m/>
    <m/>
    <s v="ŽSR"/>
    <s v="Výstavba"/>
    <m/>
    <m/>
    <x v="2"/>
    <x v="0"/>
    <n v="369595.55"/>
    <m/>
    <x v="2"/>
    <s v="Výstavba/realizácia"/>
  </r>
  <r>
    <m/>
    <m/>
    <m/>
    <m/>
    <s v="A18062"/>
    <m/>
    <x v="208"/>
    <m/>
    <m/>
    <m/>
    <m/>
    <m/>
    <s v="ŽSR"/>
    <s v="Výstavba"/>
    <m/>
    <m/>
    <x v="2"/>
    <x v="0"/>
    <n v="175.6"/>
    <m/>
    <x v="2"/>
    <s v="Výstavba/realizácia"/>
  </r>
  <r>
    <m/>
    <m/>
    <m/>
    <m/>
    <s v="A22056"/>
    <m/>
    <x v="328"/>
    <m/>
    <m/>
    <m/>
    <m/>
    <m/>
    <s v="ŽSR"/>
    <s v="Výstavba"/>
    <m/>
    <m/>
    <x v="2"/>
    <x v="0"/>
    <n v="51177.919999999998"/>
    <m/>
    <x v="2"/>
    <s v="Príprava verejného obstarávania"/>
  </r>
  <r>
    <m/>
    <m/>
    <m/>
    <m/>
    <s v="A14007"/>
    <m/>
    <x v="37"/>
    <m/>
    <m/>
    <m/>
    <m/>
    <m/>
    <s v="ŽSR"/>
    <s v="Príprava bez MPV"/>
    <m/>
    <m/>
    <x v="2"/>
    <x v="0"/>
    <n v="192"/>
    <m/>
    <x v="2"/>
    <s v="V prevázdke/ukončené"/>
  </r>
  <r>
    <m/>
    <m/>
    <m/>
    <m/>
    <s v="A16021"/>
    <m/>
    <x v="82"/>
    <m/>
    <m/>
    <m/>
    <m/>
    <m/>
    <s v="ŽSR"/>
    <s v="Príprava bez MPV"/>
    <m/>
    <m/>
    <x v="2"/>
    <x v="0"/>
    <n v="3816"/>
    <m/>
    <x v="2"/>
    <s v="Výstavba/realizácia"/>
  </r>
  <r>
    <m/>
    <m/>
    <m/>
    <m/>
    <s v="A13043"/>
    <s v="D160f_;E160f1;M160f1"/>
    <x v="23"/>
    <m/>
    <m/>
    <m/>
    <m/>
    <m/>
    <s v="ŽSR"/>
    <s v="Výstavba"/>
    <m/>
    <m/>
    <x v="2"/>
    <x v="0"/>
    <n v="39424"/>
    <m/>
    <x v="2"/>
    <s v="V prevázdke/ukončené"/>
  </r>
  <r>
    <m/>
    <m/>
    <m/>
    <m/>
    <s v="A19000"/>
    <m/>
    <x v="250"/>
    <m/>
    <m/>
    <m/>
    <m/>
    <m/>
    <s v="ŽSR"/>
    <s v="Výstavba"/>
    <m/>
    <m/>
    <x v="2"/>
    <x v="0"/>
    <n v="69495.25"/>
    <m/>
    <x v="2"/>
    <s v="Výstavba/realizácia"/>
  </r>
  <r>
    <m/>
    <m/>
    <m/>
    <m/>
    <s v="A20004"/>
    <m/>
    <x v="315"/>
    <m/>
    <m/>
    <m/>
    <m/>
    <m/>
    <s v="ŽSR"/>
    <s v="Príprava bez MPV"/>
    <m/>
    <m/>
    <x v="2"/>
    <x v="0"/>
    <n v="886829.5"/>
    <m/>
    <x v="2"/>
    <s v="Nezačatá investičná akcia"/>
  </r>
  <r>
    <m/>
    <m/>
    <m/>
    <m/>
    <s v="A22000"/>
    <m/>
    <x v="324"/>
    <m/>
    <m/>
    <m/>
    <n v="0"/>
    <s v="Malé projekty"/>
    <s v="ŽSR"/>
    <s v="Výstavba"/>
    <m/>
    <m/>
    <x v="7"/>
    <x v="0"/>
    <n v="311875"/>
    <m/>
    <x v="2"/>
    <s v="Nezačatá investičná akcia"/>
  </r>
  <r>
    <m/>
    <m/>
    <m/>
    <m/>
    <s v="E22002"/>
    <m/>
    <x v="382"/>
    <m/>
    <m/>
    <m/>
    <m/>
    <m/>
    <s v="ŽSR"/>
    <s v="Náklady technologickej časti diela"/>
    <m/>
    <m/>
    <x v="2"/>
    <x v="0"/>
    <n v="36352"/>
    <m/>
    <x v="2"/>
    <s v="Príprava verejného obstarávania"/>
  </r>
  <r>
    <m/>
    <m/>
    <m/>
    <m/>
    <s v="A16081"/>
    <m/>
    <x v="500"/>
    <m/>
    <m/>
    <m/>
    <m/>
    <m/>
    <s v="ŽSR"/>
    <s v="Výstavba"/>
    <m/>
    <m/>
    <x v="2"/>
    <x v="0"/>
    <n v="2850"/>
    <m/>
    <x v="2"/>
    <s v="V prevázdke/ukončené"/>
  </r>
  <r>
    <m/>
    <m/>
    <m/>
    <m/>
    <s v="A19122"/>
    <m/>
    <x v="288"/>
    <m/>
    <m/>
    <m/>
    <m/>
    <m/>
    <s v="ŽSR"/>
    <s v="Výstavba"/>
    <m/>
    <m/>
    <x v="2"/>
    <x v="0"/>
    <n v="24404.26"/>
    <m/>
    <x v="2"/>
    <s v="Výstavba/realizácia"/>
  </r>
  <r>
    <m/>
    <m/>
    <m/>
    <m/>
    <s v="A18199"/>
    <m/>
    <x v="245"/>
    <m/>
    <m/>
    <m/>
    <m/>
    <m/>
    <s v="ŽSR"/>
    <s v="Príprava bez MPV"/>
    <m/>
    <m/>
    <x v="2"/>
    <x v="0"/>
    <n v="550"/>
    <m/>
    <x v="2"/>
    <s v="Vydané stavebné povolenie"/>
  </r>
  <r>
    <m/>
    <m/>
    <m/>
    <m/>
    <s v="A06100"/>
    <m/>
    <x v="8"/>
    <m/>
    <m/>
    <m/>
    <m/>
    <m/>
    <s v="ŽSR"/>
    <s v="Príprava bez MPV"/>
    <m/>
    <m/>
    <x v="2"/>
    <x v="0"/>
    <n v="116443.33"/>
    <m/>
    <x v="2"/>
    <s v="Dokumentácia stavebného zámeru"/>
  </r>
  <r>
    <m/>
    <m/>
    <m/>
    <m/>
    <s v="E24001"/>
    <m/>
    <x v="501"/>
    <m/>
    <m/>
    <m/>
    <m/>
    <m/>
    <s v="ŽSR"/>
    <s v="Náklady technologickej časti diela"/>
    <m/>
    <m/>
    <x v="2"/>
    <x v="0"/>
    <n v="529700"/>
    <m/>
    <x v="2"/>
    <s v="Výstavba/realizácia"/>
  </r>
  <r>
    <m/>
    <m/>
    <m/>
    <m/>
    <s v="A16006"/>
    <m/>
    <x v="79"/>
    <m/>
    <m/>
    <m/>
    <m/>
    <m/>
    <s v="ŽSR"/>
    <s v="Príprava bez MPV"/>
    <m/>
    <m/>
    <x v="2"/>
    <x v="0"/>
    <n v="11200"/>
    <m/>
    <x v="2"/>
    <s v="V prevázdke/ukončené"/>
  </r>
  <r>
    <m/>
    <m/>
    <m/>
    <m/>
    <s v="A17096"/>
    <s v="časť 173a a 173b"/>
    <x v="175"/>
    <m/>
    <m/>
    <m/>
    <m/>
    <m/>
    <s v="ŽSR"/>
    <s v="Príprava bez MPV"/>
    <m/>
    <m/>
    <x v="2"/>
    <x v="0"/>
    <n v="11000"/>
    <m/>
    <x v="2"/>
    <s v="Výstavba/realizácia"/>
  </r>
  <r>
    <m/>
    <m/>
    <m/>
    <m/>
    <s v="A23005"/>
    <m/>
    <x v="331"/>
    <m/>
    <m/>
    <m/>
    <m/>
    <m/>
    <s v="ŽSR"/>
    <s v="Príprava bez MPV"/>
    <m/>
    <m/>
    <x v="2"/>
    <x v="0"/>
    <n v="112100"/>
    <m/>
    <x v="2"/>
    <s v="Investičná činnosť"/>
  </r>
  <r>
    <m/>
    <m/>
    <m/>
    <m/>
    <s v="A14003"/>
    <m/>
    <x v="36"/>
    <m/>
    <m/>
    <m/>
    <m/>
    <m/>
    <s v="ŽSR"/>
    <s v="Výstavba"/>
    <m/>
    <m/>
    <x v="2"/>
    <x v="0"/>
    <n v="857107.88"/>
    <m/>
    <x v="2"/>
    <s v="V prevázdke/ukončené"/>
  </r>
  <r>
    <m/>
    <m/>
    <m/>
    <m/>
    <s v="A19115"/>
    <m/>
    <x v="284"/>
    <m/>
    <m/>
    <m/>
    <m/>
    <m/>
    <s v="ŽSR"/>
    <s v="Príprava bez MPV"/>
    <m/>
    <m/>
    <x v="2"/>
    <x v="0"/>
    <n v="7048.17"/>
    <m/>
    <x v="2"/>
    <s v="Vydané stavebné povolenie"/>
  </r>
  <r>
    <m/>
    <m/>
    <m/>
    <m/>
    <s v="A18095"/>
    <m/>
    <x v="220"/>
    <m/>
    <m/>
    <m/>
    <m/>
    <m/>
    <s v="ŽSR"/>
    <s v="Výstavba"/>
    <m/>
    <m/>
    <x v="2"/>
    <x v="0"/>
    <n v="10282.530000000001"/>
    <m/>
    <x v="2"/>
    <s v="Vydané stavebné povolenie"/>
  </r>
  <r>
    <m/>
    <m/>
    <m/>
    <m/>
    <s v="A16061"/>
    <m/>
    <x v="99"/>
    <m/>
    <m/>
    <m/>
    <m/>
    <m/>
    <s v="ŽSR"/>
    <s v="Výstavba"/>
    <m/>
    <m/>
    <x v="2"/>
    <x v="0"/>
    <n v="2400"/>
    <m/>
    <x v="2"/>
    <s v="Dokumentácia na stavebné povolenie a realizáciu stavby"/>
  </r>
  <r>
    <m/>
    <m/>
    <m/>
    <m/>
    <s v="A12084"/>
    <s v="DZAO__; TZAO_E"/>
    <x v="18"/>
    <m/>
    <m/>
    <m/>
    <m/>
    <m/>
    <s v="ŽSR"/>
    <s v="Výstavba"/>
    <m/>
    <m/>
    <x v="2"/>
    <x v="0"/>
    <n v="6406494.1100000003"/>
    <s v="MP27 CEF"/>
    <x v="2"/>
    <s v="Výstavba/realizácia"/>
  </r>
  <r>
    <m/>
    <m/>
    <m/>
    <m/>
    <s v="A14010"/>
    <m/>
    <x v="38"/>
    <m/>
    <m/>
    <m/>
    <m/>
    <m/>
    <s v="ŽSR"/>
    <s v="Výstavba"/>
    <m/>
    <m/>
    <x v="2"/>
    <x v="0"/>
    <n v="102370.44"/>
    <m/>
    <x v="2"/>
    <s v="V prevázdke/ukončené"/>
  </r>
  <r>
    <m/>
    <m/>
    <m/>
    <m/>
    <s v="A04001"/>
    <m/>
    <x v="1"/>
    <m/>
    <m/>
    <m/>
    <m/>
    <m/>
    <s v="ŽSR"/>
    <s v="Výstavba"/>
    <m/>
    <m/>
    <x v="2"/>
    <x v="0"/>
    <n v="8778244.0199999996"/>
    <m/>
    <x v="2"/>
    <s v="V prevázdke/ukončené"/>
  </r>
  <r>
    <m/>
    <m/>
    <m/>
    <m/>
    <s v="A14007"/>
    <m/>
    <x v="37"/>
    <m/>
    <m/>
    <m/>
    <m/>
    <m/>
    <s v="ŽSR"/>
    <s v="Výstavba"/>
    <m/>
    <m/>
    <x v="2"/>
    <x v="0"/>
    <n v="652736.74"/>
    <m/>
    <x v="2"/>
    <s v="V prevázdke/ukončené"/>
  </r>
  <r>
    <m/>
    <m/>
    <m/>
    <m/>
    <s v="A14007"/>
    <m/>
    <x v="37"/>
    <m/>
    <m/>
    <m/>
    <m/>
    <m/>
    <s v="ŽSR"/>
    <s v="Výstavba"/>
    <m/>
    <m/>
    <x v="2"/>
    <x v="0"/>
    <n v="2035603.83"/>
    <m/>
    <x v="2"/>
    <s v="V prevázdke/ukončené"/>
  </r>
  <r>
    <m/>
    <m/>
    <m/>
    <m/>
    <s v="A10044"/>
    <m/>
    <x v="12"/>
    <m/>
    <m/>
    <m/>
    <m/>
    <m/>
    <s v="ŽSR"/>
    <s v="Príprava bez MPV"/>
    <m/>
    <m/>
    <x v="2"/>
    <x v="0"/>
    <n v="119374"/>
    <m/>
    <x v="2"/>
    <s v="Výstavba/realizácia"/>
  </r>
  <r>
    <m/>
    <m/>
    <m/>
    <m/>
    <s v="A13042"/>
    <m/>
    <x v="22"/>
    <m/>
    <m/>
    <m/>
    <m/>
    <m/>
    <s v="ŽSR"/>
    <s v="MPV"/>
    <m/>
    <m/>
    <x v="2"/>
    <x v="0"/>
    <n v="110"/>
    <m/>
    <x v="0"/>
    <s v="Dokumentácia na stavebné povolenie a realizáciu stavby"/>
  </r>
  <r>
    <m/>
    <m/>
    <m/>
    <m/>
    <s v="A14202.7"/>
    <m/>
    <x v="62"/>
    <m/>
    <m/>
    <m/>
    <m/>
    <m/>
    <s v="ŽSR"/>
    <s v="MPV"/>
    <m/>
    <m/>
    <x v="2"/>
    <x v="0"/>
    <n v="173"/>
    <m/>
    <x v="2"/>
    <s v="V prevázdke/ukončené"/>
  </r>
  <r>
    <m/>
    <m/>
    <m/>
    <m/>
    <s v="A14202.2"/>
    <m/>
    <x v="60"/>
    <m/>
    <m/>
    <m/>
    <m/>
    <m/>
    <s v="ŽSR"/>
    <s v="Príprava bez MPV"/>
    <m/>
    <m/>
    <x v="2"/>
    <x v="0"/>
    <n v="236.24999999999997"/>
    <m/>
    <x v="0"/>
    <s v="Výstavba/realizácia"/>
  </r>
  <r>
    <m/>
    <m/>
    <m/>
    <m/>
    <s v="A19126"/>
    <m/>
    <x v="290"/>
    <m/>
    <m/>
    <m/>
    <m/>
    <m/>
    <s v="ŽSR"/>
    <s v="Príprava bez MPV"/>
    <m/>
    <m/>
    <x v="2"/>
    <x v="0"/>
    <n v="30080"/>
    <m/>
    <x v="2"/>
    <s v="Výstavba/realizácia"/>
  </r>
  <r>
    <m/>
    <m/>
    <m/>
    <m/>
    <s v="A19049"/>
    <m/>
    <x v="272"/>
    <m/>
    <m/>
    <m/>
    <m/>
    <m/>
    <s v="ŽSR"/>
    <s v="Príprava bez MPV"/>
    <m/>
    <m/>
    <x v="2"/>
    <x v="0"/>
    <n v="4715.55"/>
    <m/>
    <x v="2"/>
    <s v="Nezačatá investičná akcia"/>
  </r>
  <r>
    <m/>
    <m/>
    <m/>
    <m/>
    <s v="A19050"/>
    <m/>
    <x v="273"/>
    <m/>
    <m/>
    <m/>
    <m/>
    <m/>
    <s v="ŽSR"/>
    <s v="Príprava bez MPV"/>
    <m/>
    <m/>
    <x v="2"/>
    <x v="0"/>
    <n v="4715.5599999999995"/>
    <m/>
    <x v="2"/>
    <s v="Nezačatá investičná akcia"/>
  </r>
  <r>
    <m/>
    <m/>
    <m/>
    <m/>
    <s v="A12084"/>
    <s v="DZAO__; TZAO_E"/>
    <x v="18"/>
    <m/>
    <m/>
    <m/>
    <m/>
    <m/>
    <s v="ŽSR"/>
    <s v="Výstavba"/>
    <m/>
    <m/>
    <x v="2"/>
    <x v="0"/>
    <n v="320716"/>
    <m/>
    <x v="2"/>
    <s v="Výstavba/realizácia"/>
  </r>
  <r>
    <m/>
    <m/>
    <m/>
    <m/>
    <s v="A18116"/>
    <m/>
    <x v="240"/>
    <m/>
    <m/>
    <m/>
    <m/>
    <m/>
    <s v="ŽSR"/>
    <s v="Príprava bez MPV"/>
    <m/>
    <m/>
    <x v="2"/>
    <x v="0"/>
    <n v="659.28"/>
    <m/>
    <x v="2"/>
    <s v="V prevázdke/ukončené"/>
  </r>
  <r>
    <m/>
    <m/>
    <m/>
    <m/>
    <s v="zsr094"/>
    <m/>
    <x v="502"/>
    <m/>
    <m/>
    <m/>
    <m/>
    <s v="IT"/>
    <s v="ŽSR"/>
    <s v="Náklady technologickej časti diela"/>
    <m/>
    <m/>
    <x v="4"/>
    <x v="0"/>
    <n v="500000"/>
    <m/>
    <x v="2"/>
    <s v="Nezačatá investičná akcia"/>
  </r>
  <r>
    <m/>
    <m/>
    <m/>
    <m/>
    <s v="ZSR126"/>
    <m/>
    <x v="503"/>
    <m/>
    <m/>
    <m/>
    <m/>
    <s v="IT"/>
    <s v="ŽSR"/>
    <s v="Náklady technologickej časti diela"/>
    <m/>
    <m/>
    <x v="4"/>
    <x v="0"/>
    <n v="230000"/>
    <m/>
    <x v="2"/>
    <s v="Nezačatá investičná akcia"/>
  </r>
  <r>
    <m/>
    <m/>
    <m/>
    <m/>
    <s v="ZSR127"/>
    <m/>
    <x v="504"/>
    <m/>
    <m/>
    <m/>
    <m/>
    <s v="IT"/>
    <s v="ŽSR"/>
    <s v="Náklady technologickej časti diela"/>
    <m/>
    <m/>
    <x v="4"/>
    <x v="0"/>
    <n v="50000"/>
    <m/>
    <x v="2"/>
    <s v="Nezačatá investičná akcia"/>
  </r>
  <r>
    <m/>
    <m/>
    <m/>
    <m/>
    <s v="ZSR129"/>
    <m/>
    <x v="505"/>
    <m/>
    <m/>
    <m/>
    <m/>
    <s v="IT"/>
    <s v="ŽSR"/>
    <s v="Náklady technologickej časti diela"/>
    <m/>
    <m/>
    <x v="4"/>
    <x v="0"/>
    <n v="400000"/>
    <m/>
    <x v="2"/>
    <s v="Nezačatá investičná akcia"/>
  </r>
  <r>
    <m/>
    <m/>
    <m/>
    <m/>
    <s v="ZSR128"/>
    <m/>
    <x v="506"/>
    <m/>
    <m/>
    <m/>
    <m/>
    <s v="IT"/>
    <s v="ŽSR"/>
    <s v="Náklady technologickej časti diela"/>
    <m/>
    <m/>
    <x v="4"/>
    <x v="0"/>
    <n v="70000"/>
    <m/>
    <x v="2"/>
    <s v="Výstavba/realizácia"/>
  </r>
  <r>
    <m/>
    <m/>
    <m/>
    <m/>
    <s v="ZSR130"/>
    <m/>
    <x v="507"/>
    <m/>
    <m/>
    <m/>
    <m/>
    <s v="IT"/>
    <s v="ŽSR"/>
    <s v="Náklady technologickej časti diela"/>
    <m/>
    <m/>
    <x v="4"/>
    <x v="0"/>
    <n v="254000"/>
    <m/>
    <x v="2"/>
    <s v="Výstavba/realizácia"/>
  </r>
  <r>
    <m/>
    <m/>
    <m/>
    <m/>
    <s v="E22001"/>
    <m/>
    <x v="381"/>
    <m/>
    <m/>
    <m/>
    <m/>
    <s v="IT"/>
    <s v="ŽSR"/>
    <s v="Náklady technologickej časti diela"/>
    <m/>
    <m/>
    <x v="4"/>
    <x v="0"/>
    <n v="702500"/>
    <m/>
    <x v="2"/>
    <s v="Výstavba/realizácia"/>
  </r>
  <r>
    <m/>
    <m/>
    <m/>
    <m/>
    <s v="zsr069"/>
    <m/>
    <x v="434"/>
    <m/>
    <m/>
    <m/>
    <m/>
    <s v="IT"/>
    <s v="ŽSR"/>
    <s v="Náklady technologickej časti diela"/>
    <m/>
    <m/>
    <x v="4"/>
    <x v="0"/>
    <n v="255000"/>
    <m/>
    <x v="2"/>
    <s v="Nezačatá investičná akcia"/>
  </r>
  <r>
    <m/>
    <m/>
    <m/>
    <m/>
    <s v="E22001"/>
    <m/>
    <x v="381"/>
    <m/>
    <m/>
    <m/>
    <m/>
    <s v="IT"/>
    <s v="ŽSR"/>
    <s v="Náklady technologickej časti diela"/>
    <m/>
    <m/>
    <x v="5"/>
    <x v="0"/>
    <n v="1500000"/>
    <m/>
    <x v="2"/>
    <s v="Výstavba/realizácia"/>
  </r>
  <r>
    <m/>
    <m/>
    <m/>
    <m/>
    <s v="A12084"/>
    <s v="DZAO__; TZAO_E"/>
    <x v="18"/>
    <m/>
    <m/>
    <m/>
    <m/>
    <s v="Veľké projekty"/>
    <s v="ŽSR"/>
    <s v="Výstavba"/>
    <m/>
    <m/>
    <x v="5"/>
    <x v="13"/>
    <n v="23127733.5"/>
    <m/>
    <x v="2"/>
    <s v="Výstavba/realizácia"/>
  </r>
  <r>
    <m/>
    <m/>
    <m/>
    <m/>
    <s v="A12084"/>
    <s v="DZAO__; TZAO_E"/>
    <x v="18"/>
    <m/>
    <m/>
    <m/>
    <m/>
    <s v="Veľké projekty"/>
    <s v="ŽSR"/>
    <s v="Výstavba"/>
    <m/>
    <m/>
    <x v="5"/>
    <x v="14"/>
    <n v="4081364.73"/>
    <m/>
    <x v="2"/>
    <s v="Výstavba/realizácia"/>
  </r>
  <r>
    <m/>
    <m/>
    <m/>
    <m/>
    <s v="A12084"/>
    <s v="DZAO__; TZAO_E"/>
    <x v="18"/>
    <m/>
    <m/>
    <m/>
    <m/>
    <s v="Veľké projekty"/>
    <s v="ŽSR"/>
    <s v="Výstavba"/>
    <m/>
    <m/>
    <x v="5"/>
    <x v="15"/>
    <n v="15803671.199999999"/>
    <m/>
    <x v="2"/>
    <s v="Výstavba/realizácia"/>
  </r>
  <r>
    <m/>
    <m/>
    <m/>
    <m/>
    <s v="A12084"/>
    <s v="DZAO__; TZAO_E"/>
    <x v="18"/>
    <m/>
    <m/>
    <m/>
    <m/>
    <s v="Veľké projekty"/>
    <s v="ŽSR"/>
    <s v="Výstavba"/>
    <m/>
    <m/>
    <x v="5"/>
    <x v="7"/>
    <n v="1485983.17"/>
    <m/>
    <x v="2"/>
    <s v="Výstavba/realizácia"/>
  </r>
  <r>
    <m/>
    <m/>
    <m/>
    <m/>
    <s v="A12084"/>
    <s v="DZAO__; TZAO_E"/>
    <x v="18"/>
    <m/>
    <m/>
    <m/>
    <m/>
    <s v="Veľké projekty"/>
    <s v="ŽSR"/>
    <s v="Výstavba"/>
    <m/>
    <m/>
    <x v="6"/>
    <x v="15"/>
    <n v="7800690.5899999999"/>
    <m/>
    <x v="2"/>
    <s v="Výstavba/realizácia"/>
  </r>
  <r>
    <m/>
    <m/>
    <m/>
    <m/>
    <s v="A10044"/>
    <s v="D127a_; T127aM"/>
    <x v="12"/>
    <m/>
    <m/>
    <m/>
    <n v="0"/>
    <s v="Veľké projekty"/>
    <s v="ŽSR"/>
    <s v="Výstavba"/>
    <m/>
    <m/>
    <x v="5"/>
    <x v="14"/>
    <n v="409301.91"/>
    <m/>
    <x v="2"/>
    <s v="Výstavba/realizácia"/>
  </r>
  <r>
    <m/>
    <m/>
    <m/>
    <m/>
    <s v="A13043"/>
    <s v="D160f_;E160f1;M160f1"/>
    <x v="23"/>
    <m/>
    <m/>
    <m/>
    <m/>
    <m/>
    <s v="ŽSR"/>
    <s v="Výstavba"/>
    <m/>
    <m/>
    <x v="4"/>
    <x v="13"/>
    <n v="3990489.46"/>
    <m/>
    <x v="2"/>
    <s v="V prevázdke/ukončené"/>
  </r>
  <r>
    <m/>
    <m/>
    <m/>
    <m/>
    <s v="A13043"/>
    <s v="D160f_;E160f1;M160f1"/>
    <x v="23"/>
    <m/>
    <m/>
    <m/>
    <m/>
    <m/>
    <s v="ŽSR"/>
    <s v="Výstavba"/>
    <m/>
    <m/>
    <x v="4"/>
    <x v="14"/>
    <n v="704204.02"/>
    <m/>
    <x v="2"/>
    <s v="V prevázdke/ukončené"/>
  </r>
  <r>
    <m/>
    <m/>
    <m/>
    <m/>
    <s v="A14202.6"/>
    <m/>
    <x v="61"/>
    <m/>
    <m/>
    <m/>
    <m/>
    <m/>
    <s v="ŽSR"/>
    <s v="Výstavba"/>
    <m/>
    <m/>
    <x v="5"/>
    <x v="23"/>
    <n v="3400000"/>
    <s v="OPSK cieľ 2"/>
    <x v="2"/>
    <s v="Dokumentácia pre realizáciu stavby"/>
  </r>
  <r>
    <m/>
    <m/>
    <m/>
    <m/>
    <s v="A14202.6"/>
    <m/>
    <x v="61"/>
    <m/>
    <m/>
    <m/>
    <m/>
    <m/>
    <s v="ŽSR"/>
    <s v="Výstavba"/>
    <m/>
    <m/>
    <x v="5"/>
    <x v="24"/>
    <n v="600000"/>
    <s v="OPSK cieľ 2"/>
    <x v="2"/>
    <s v="Dokumentácia pre realizáciu stavby"/>
  </r>
  <r>
    <m/>
    <m/>
    <m/>
    <m/>
    <s v="A14202.6"/>
    <m/>
    <x v="61"/>
    <m/>
    <m/>
    <m/>
    <m/>
    <m/>
    <s v="ŽSR"/>
    <s v="Výstavba"/>
    <m/>
    <m/>
    <x v="6"/>
    <x v="23"/>
    <n v="12109100"/>
    <s v="OPSK cieľ 2"/>
    <x v="2"/>
    <s v="Dokumentácia pre realizáciu stavby"/>
  </r>
  <r>
    <m/>
    <m/>
    <m/>
    <m/>
    <s v="A14202.6"/>
    <m/>
    <x v="61"/>
    <m/>
    <m/>
    <m/>
    <m/>
    <m/>
    <s v="ŽSR"/>
    <s v="Výstavba"/>
    <m/>
    <m/>
    <x v="6"/>
    <x v="24"/>
    <n v="2136900"/>
    <s v="OPSK cieľ 2"/>
    <x v="2"/>
    <s v="Dokumentácia pre realizáciu stavby"/>
  </r>
  <r>
    <m/>
    <m/>
    <m/>
    <m/>
    <s v="A14202.7"/>
    <m/>
    <x v="62"/>
    <m/>
    <m/>
    <m/>
    <m/>
    <m/>
    <s v="ŽSR"/>
    <s v="Výstavba"/>
    <m/>
    <m/>
    <x v="4"/>
    <x v="14"/>
    <n v="115602.38"/>
    <m/>
    <x v="1"/>
    <s v="V prevázdke/ukončené"/>
  </r>
  <r>
    <m/>
    <m/>
    <m/>
    <m/>
    <s v="A14202.2"/>
    <m/>
    <x v="60"/>
    <m/>
    <m/>
    <m/>
    <m/>
    <m/>
    <s v="ŽSR"/>
    <s v="Výstavba"/>
    <m/>
    <m/>
    <x v="4"/>
    <x v="23"/>
    <n v="1818817.85"/>
    <m/>
    <x v="0"/>
    <s v="Výstavba/realizácia"/>
  </r>
  <r>
    <m/>
    <m/>
    <m/>
    <m/>
    <s v="A14202.2"/>
    <m/>
    <x v="60"/>
    <m/>
    <m/>
    <m/>
    <m/>
    <m/>
    <s v="ŽSR"/>
    <s v="Výstavba"/>
    <m/>
    <m/>
    <x v="4"/>
    <x v="24"/>
    <n v="320967.86"/>
    <m/>
    <x v="0"/>
    <s v="Výstavba/realizácia"/>
  </r>
  <r>
    <m/>
    <m/>
    <m/>
    <m/>
    <s v="A14202.2"/>
    <m/>
    <x v="60"/>
    <m/>
    <m/>
    <m/>
    <m/>
    <m/>
    <s v="ŽSR"/>
    <s v="Výstavba"/>
    <m/>
    <m/>
    <x v="5"/>
    <x v="23"/>
    <n v="4712309.7"/>
    <m/>
    <x v="0"/>
    <s v="Výstavba/realizácia"/>
  </r>
  <r>
    <m/>
    <m/>
    <m/>
    <m/>
    <s v="A14202.2"/>
    <m/>
    <x v="60"/>
    <m/>
    <m/>
    <m/>
    <m/>
    <m/>
    <s v="ŽSR"/>
    <s v="Výstavba"/>
    <m/>
    <m/>
    <x v="5"/>
    <x v="24"/>
    <n v="831584.06"/>
    <m/>
    <x v="0"/>
    <s v="Výstavba/realizácia"/>
  </r>
  <r>
    <m/>
    <m/>
    <m/>
    <m/>
    <s v="A06099.1"/>
    <s v="D180f1; B180f_; T180fE; T180fM"/>
    <x v="6"/>
    <m/>
    <m/>
    <m/>
    <m/>
    <m/>
    <s v="ŽSR"/>
    <s v="Výstavba"/>
    <m/>
    <m/>
    <x v="7"/>
    <x v="13"/>
    <n v="14186903.83"/>
    <m/>
    <x v="1"/>
    <s v="Výstavba/realizácia"/>
  </r>
  <r>
    <m/>
    <m/>
    <m/>
    <m/>
    <s v="A06099.1"/>
    <s v="D180f1; B180f_; T180fE; T180fM"/>
    <x v="6"/>
    <m/>
    <m/>
    <m/>
    <m/>
    <m/>
    <s v="ŽSR"/>
    <s v="Výstavba"/>
    <m/>
    <m/>
    <x v="7"/>
    <x v="14"/>
    <n v="2503571.2599999998"/>
    <m/>
    <x v="1"/>
    <s v="Výstavba/realizácia"/>
  </r>
  <r>
    <m/>
    <m/>
    <m/>
    <m/>
    <s v="A06099.1"/>
    <s v="D180f1; B180f_; T180fE; T180fM"/>
    <x v="6"/>
    <m/>
    <m/>
    <m/>
    <m/>
    <m/>
    <s v="ŽSR"/>
    <s v="Výstavba"/>
    <m/>
    <m/>
    <x v="7"/>
    <x v="15"/>
    <n v="1000000"/>
    <m/>
    <x v="1"/>
    <s v="Výstavba/realizácia"/>
  </r>
  <r>
    <m/>
    <m/>
    <m/>
    <m/>
    <s v="A19157"/>
    <m/>
    <x v="298"/>
    <m/>
    <m/>
    <m/>
    <n v="0"/>
    <s v="Veľké projekty"/>
    <s v="ŽSR"/>
    <s v="Výstavba"/>
    <m/>
    <m/>
    <x v="7"/>
    <x v="7"/>
    <n v="19763573.84"/>
    <m/>
    <x v="2"/>
    <s v="Výstavba/realizácia"/>
  </r>
  <r>
    <m/>
    <m/>
    <m/>
    <m/>
    <s v="A19157"/>
    <m/>
    <x v="298"/>
    <m/>
    <m/>
    <m/>
    <n v="0"/>
    <s v="Veľké projekty"/>
    <s v="ŽSR"/>
    <s v="Výstavba"/>
    <m/>
    <m/>
    <x v="5"/>
    <x v="7"/>
    <n v="2034199.9"/>
    <m/>
    <x v="2"/>
    <s v="Výstavba/realizácia"/>
  </r>
  <r>
    <m/>
    <m/>
    <m/>
    <m/>
    <s v="A19157"/>
    <m/>
    <x v="298"/>
    <m/>
    <m/>
    <m/>
    <n v="0"/>
    <s v="Veľké projekty"/>
    <s v="ŽSR"/>
    <s v="Výstavba"/>
    <m/>
    <m/>
    <x v="6"/>
    <x v="7"/>
    <n v="19763573.84"/>
    <m/>
    <x v="2"/>
    <s v="Výstavba/realizácia"/>
  </r>
  <r>
    <m/>
    <m/>
    <m/>
    <m/>
    <s v="A17089"/>
    <m/>
    <x v="171"/>
    <m/>
    <m/>
    <m/>
    <s v="3,0 pre KEA"/>
    <s v="Malé projekty"/>
    <s v="ŽSR"/>
    <s v="Výstavba"/>
    <m/>
    <m/>
    <x v="5"/>
    <x v="12"/>
    <n v="722500"/>
    <m/>
    <x v="2"/>
    <s v="Investičná činnosť"/>
  </r>
  <r>
    <m/>
    <m/>
    <m/>
    <m/>
    <s v="A17089"/>
    <m/>
    <x v="171"/>
    <m/>
    <m/>
    <m/>
    <s v="3,0 pre KEA"/>
    <s v="Malé projekty"/>
    <s v="ŽSR"/>
    <s v="Výstavba"/>
    <m/>
    <m/>
    <x v="5"/>
    <x v="13"/>
    <n v="7055000"/>
    <m/>
    <x v="2"/>
    <s v="Investičná činnosť"/>
  </r>
  <r>
    <m/>
    <m/>
    <m/>
    <m/>
    <s v="A17089"/>
    <m/>
    <x v="171"/>
    <m/>
    <m/>
    <m/>
    <s v="3,0 pre KEA"/>
    <s v="Malé projekty"/>
    <s v="ŽSR"/>
    <s v="Výstavba"/>
    <m/>
    <m/>
    <x v="5"/>
    <x v="14"/>
    <n v="1245000"/>
    <m/>
    <x v="2"/>
    <s v="Investičná činnosť"/>
  </r>
  <r>
    <m/>
    <m/>
    <m/>
    <m/>
    <s v="A17089"/>
    <m/>
    <x v="171"/>
    <m/>
    <m/>
    <m/>
    <s v="3,0 pre KEA"/>
    <s v="Malé projekty"/>
    <s v="ŽSR"/>
    <s v="Výstavba"/>
    <m/>
    <m/>
    <x v="6"/>
    <x v="14"/>
    <n v="1050000"/>
    <m/>
    <x v="2"/>
    <s v="Investičná činnosť"/>
  </r>
  <r>
    <m/>
    <m/>
    <m/>
    <m/>
    <s v="A17089"/>
    <m/>
    <x v="171"/>
    <m/>
    <m/>
    <m/>
    <s v="3,0 pre KEA"/>
    <s v="Malé projekty"/>
    <s v="ŽSR"/>
    <s v="Výstavba"/>
    <m/>
    <m/>
    <x v="6"/>
    <x v="13"/>
    <n v="5950000"/>
    <m/>
    <x v="2"/>
    <s v="Investičná činnosť"/>
  </r>
  <r>
    <m/>
    <m/>
    <m/>
    <m/>
    <s v="A06099.2"/>
    <m/>
    <x v="7"/>
    <m/>
    <m/>
    <m/>
    <n v="0"/>
    <s v="Veľké projekty"/>
    <s v="ŽSR"/>
    <s v="Výstavba"/>
    <m/>
    <m/>
    <x v="0"/>
    <x v="15"/>
    <n v="4000000"/>
    <m/>
    <x v="2"/>
    <s v="Verejné obstarávanie na zhotoviteľa"/>
  </r>
  <r>
    <m/>
    <m/>
    <m/>
    <m/>
    <s v="A06099.2"/>
    <m/>
    <x v="7"/>
    <m/>
    <m/>
    <m/>
    <n v="0"/>
    <s v="Veľké projekty"/>
    <s v="ŽSR"/>
    <s v="Výstavba"/>
    <m/>
    <m/>
    <x v="8"/>
    <x v="15"/>
    <n v="3000000"/>
    <m/>
    <x v="2"/>
    <s v="Verejné obstarávanie na zhotoviteľa"/>
  </r>
  <r>
    <m/>
    <m/>
    <m/>
    <m/>
    <s v="A06048.5"/>
    <m/>
    <x v="5"/>
    <m/>
    <m/>
    <m/>
    <n v="0"/>
    <s v="Veľké projekty"/>
    <s v="ŽSR"/>
    <s v="Výstavba"/>
    <m/>
    <m/>
    <x v="5"/>
    <x v="13"/>
    <n v="21250000"/>
    <m/>
    <x v="2"/>
    <s v="Dokumentácia pre stavebné povolenie"/>
  </r>
  <r>
    <m/>
    <m/>
    <m/>
    <m/>
    <s v="A06048.5"/>
    <m/>
    <x v="5"/>
    <m/>
    <m/>
    <m/>
    <n v="0"/>
    <s v="Veľké projekty"/>
    <s v="ŽSR"/>
    <s v="Výstavba"/>
    <m/>
    <m/>
    <x v="5"/>
    <x v="14"/>
    <n v="3750000"/>
    <m/>
    <x v="2"/>
    <s v="Dokumentácia pre stavebné povolenie"/>
  </r>
  <r>
    <m/>
    <m/>
    <m/>
    <m/>
    <s v="A06048.5"/>
    <m/>
    <x v="5"/>
    <m/>
    <m/>
    <m/>
    <n v="0"/>
    <s v="Veľké projekty"/>
    <s v="ŽSR"/>
    <s v="Výstavba"/>
    <m/>
    <m/>
    <x v="8"/>
    <x v="13"/>
    <n v="125142859.02"/>
    <m/>
    <x v="2"/>
    <s v="Dokumentácia pre stavebné povolenie"/>
  </r>
  <r>
    <m/>
    <m/>
    <m/>
    <m/>
    <s v="A06048.5"/>
    <m/>
    <x v="5"/>
    <m/>
    <m/>
    <m/>
    <n v="0"/>
    <s v="Veľké projekty"/>
    <s v="ŽSR"/>
    <s v="Výstavba"/>
    <m/>
    <m/>
    <x v="8"/>
    <x v="14"/>
    <n v="22084033.940000001"/>
    <m/>
    <x v="2"/>
    <s v="Dokumentácia pre stavebné povolenie"/>
  </r>
  <r>
    <m/>
    <m/>
    <m/>
    <m/>
    <s v="A14027"/>
    <m/>
    <x v="43"/>
    <m/>
    <m/>
    <m/>
    <s v="3,7 pre 190a"/>
    <s v="Malé projekty"/>
    <s v="ŽSR"/>
    <s v="Výstavba"/>
    <m/>
    <m/>
    <x v="6"/>
    <x v="11"/>
    <n v="2890000"/>
    <m/>
    <x v="2"/>
    <s v="Príprava verejného obstarávania"/>
  </r>
  <r>
    <m/>
    <m/>
    <m/>
    <m/>
    <s v="A14027"/>
    <m/>
    <x v="43"/>
    <m/>
    <m/>
    <m/>
    <s v="3,7 pre 190a"/>
    <s v="Malé projekty"/>
    <s v="ŽSR"/>
    <s v="Výstavba"/>
    <m/>
    <m/>
    <x v="6"/>
    <x v="8"/>
    <n v="1260000"/>
    <m/>
    <x v="2"/>
    <s v="Príprava verejného obstarávania"/>
  </r>
  <r>
    <m/>
    <m/>
    <m/>
    <m/>
    <s v="A14027"/>
    <m/>
    <x v="43"/>
    <m/>
    <m/>
    <m/>
    <s v="3,7 pre 190a"/>
    <s v="Malé projekty"/>
    <s v="ŽSR"/>
    <s v="Výstavba"/>
    <m/>
    <m/>
    <x v="7"/>
    <x v="8"/>
    <n v="660000"/>
    <m/>
    <x v="2"/>
    <s v="Príprava verejného obstarávania"/>
  </r>
  <r>
    <m/>
    <m/>
    <m/>
    <m/>
    <s v="A14027"/>
    <m/>
    <x v="43"/>
    <m/>
    <m/>
    <m/>
    <s v="3,7 pre 190a"/>
    <s v="Malé projekty"/>
    <s v="ŽSR"/>
    <s v="Výstavba"/>
    <m/>
    <m/>
    <x v="7"/>
    <x v="12"/>
    <n v="3740000"/>
    <m/>
    <x v="2"/>
    <s v="Príprava verejného obstarávania"/>
  </r>
  <r>
    <m/>
    <m/>
    <m/>
    <m/>
    <s v="A16036"/>
    <m/>
    <x v="508"/>
    <m/>
    <m/>
    <m/>
    <m/>
    <s v="Budovy"/>
    <s v="ŽSR"/>
    <s v="Výstavba"/>
    <m/>
    <m/>
    <x v="5"/>
    <x v="11"/>
    <n v="1827500"/>
    <m/>
    <x v="2"/>
    <s v="Príprava verejného obstarávania"/>
  </r>
  <r>
    <m/>
    <m/>
    <m/>
    <m/>
    <s v="A16036"/>
    <m/>
    <x v="508"/>
    <m/>
    <m/>
    <m/>
    <m/>
    <s v="Budovy"/>
    <s v="ŽSR"/>
    <s v="Výstavba"/>
    <m/>
    <m/>
    <x v="5"/>
    <x v="12"/>
    <n v="467500"/>
    <m/>
    <x v="2"/>
    <s v="Príprava verejného obstarávania"/>
  </r>
  <r>
    <m/>
    <m/>
    <m/>
    <m/>
    <s v="A16036"/>
    <m/>
    <x v="508"/>
    <m/>
    <m/>
    <m/>
    <m/>
    <s v="Budovy"/>
    <s v="ŽSR"/>
    <s v="Výstavba"/>
    <m/>
    <m/>
    <x v="5"/>
    <x v="8"/>
    <n v="405000"/>
    <m/>
    <x v="2"/>
    <s v="Príprava verejného obstarávania"/>
  </r>
  <r>
    <m/>
    <m/>
    <m/>
    <m/>
    <s v="A16036"/>
    <m/>
    <x v="508"/>
    <m/>
    <m/>
    <m/>
    <m/>
    <s v="Budovy"/>
    <s v="ŽSR"/>
    <s v="Výstavba"/>
    <m/>
    <m/>
    <x v="6"/>
    <x v="12"/>
    <n v="1360000"/>
    <m/>
    <x v="2"/>
    <s v="Príprava verejného obstarávania"/>
  </r>
  <r>
    <m/>
    <m/>
    <m/>
    <m/>
    <s v="A16036"/>
    <m/>
    <x v="508"/>
    <m/>
    <m/>
    <m/>
    <m/>
    <s v="Budovy"/>
    <s v="ŽSR"/>
    <s v="Výstavba"/>
    <m/>
    <m/>
    <x v="6"/>
    <x v="8"/>
    <n v="240000"/>
    <m/>
    <x v="2"/>
    <s v="Príprava verejného obstarávania"/>
  </r>
  <r>
    <m/>
    <m/>
    <m/>
    <m/>
    <s v="zsr180"/>
    <m/>
    <x v="509"/>
    <m/>
    <m/>
    <m/>
    <m/>
    <s v="Veľké projekty"/>
    <s v="ŽSR"/>
    <s v="Príprava bez MPV"/>
    <m/>
    <m/>
    <x v="6"/>
    <x v="11"/>
    <n v="5865000"/>
    <m/>
    <x v="2"/>
    <s v="Nezačatá investičná akcia"/>
  </r>
  <r>
    <m/>
    <m/>
    <m/>
    <m/>
    <s v="zsr180"/>
    <m/>
    <x v="509"/>
    <m/>
    <m/>
    <m/>
    <m/>
    <s v="Veľké projekty"/>
    <s v="ŽSR"/>
    <s v="Príprava bez MPV"/>
    <m/>
    <m/>
    <x v="6"/>
    <x v="8"/>
    <n v="1035000"/>
    <m/>
    <x v="2"/>
    <s v="Nezačatá investičná akcia"/>
  </r>
  <r>
    <m/>
    <m/>
    <m/>
    <m/>
    <s v="zsr180"/>
    <m/>
    <x v="509"/>
    <m/>
    <m/>
    <m/>
    <m/>
    <s v="Veľké projekty"/>
    <s v="ŽSR"/>
    <s v="Príprava bez MPV"/>
    <m/>
    <m/>
    <x v="7"/>
    <x v="8"/>
    <n v="1035000"/>
    <m/>
    <x v="2"/>
    <s v="Nezačatá investičná akcia"/>
  </r>
  <r>
    <m/>
    <m/>
    <m/>
    <m/>
    <s v="zsr180"/>
    <m/>
    <x v="509"/>
    <m/>
    <m/>
    <m/>
    <m/>
    <s v="Veľké projekty"/>
    <s v="ŽSR"/>
    <s v="Príprava bez MPV"/>
    <m/>
    <m/>
    <x v="7"/>
    <x v="11"/>
    <n v="3910000"/>
    <m/>
    <x v="2"/>
    <s v="Nezačatá investičná akcia"/>
  </r>
  <r>
    <m/>
    <m/>
    <m/>
    <m/>
    <s v="zsr180"/>
    <m/>
    <x v="509"/>
    <m/>
    <m/>
    <m/>
    <m/>
    <s v="Veľké projekty"/>
    <s v="ŽSR"/>
    <s v="Príprava bez MPV"/>
    <m/>
    <m/>
    <x v="7"/>
    <x v="12"/>
    <n v="1955000"/>
    <m/>
    <x v="2"/>
    <s v="Nezačatá investičná akcia"/>
  </r>
  <r>
    <m/>
    <m/>
    <m/>
    <m/>
    <s v="zsr180"/>
    <m/>
    <x v="509"/>
    <m/>
    <m/>
    <m/>
    <m/>
    <s v="Veľké projekty"/>
    <s v="ŽSR"/>
    <s v="Príprava bez MPV"/>
    <m/>
    <m/>
    <x v="0"/>
    <x v="12"/>
    <n v="7820000"/>
    <m/>
    <x v="2"/>
    <s v="Nezačatá investičná akcia"/>
  </r>
  <r>
    <m/>
    <m/>
    <m/>
    <m/>
    <s v="zsr180"/>
    <m/>
    <x v="509"/>
    <m/>
    <m/>
    <m/>
    <m/>
    <s v="Veľké projekty"/>
    <s v="ŽSR"/>
    <s v="Príprava bez MPV"/>
    <m/>
    <m/>
    <x v="0"/>
    <x v="8"/>
    <n v="1380000"/>
    <m/>
    <x v="2"/>
    <s v="Nezačatá investičná akcia"/>
  </r>
  <r>
    <m/>
    <m/>
    <m/>
    <m/>
    <s v="A18113"/>
    <m/>
    <x v="237"/>
    <m/>
    <m/>
    <m/>
    <n v="0"/>
    <s v="Malé projekty"/>
    <s v="ŽSR"/>
    <s v="Výstavba"/>
    <m/>
    <m/>
    <x v="5"/>
    <x v="22"/>
    <n v="5200687.3600000003"/>
    <m/>
    <x v="2"/>
    <s v="Vydané stavebné povolenie"/>
  </r>
  <r>
    <m/>
    <m/>
    <m/>
    <m/>
    <s v="A13042"/>
    <m/>
    <x v="22"/>
    <m/>
    <m/>
    <m/>
    <m/>
    <m/>
    <s v="ŽSR"/>
    <s v="Výstavba"/>
    <m/>
    <m/>
    <x v="5"/>
    <x v="14"/>
    <n v="504457.5"/>
    <m/>
    <x v="0"/>
    <s v="Dokumentácia na stavebné povolenie a realizáciu stavby"/>
  </r>
  <r>
    <m/>
    <m/>
    <m/>
    <m/>
    <s v="A19000"/>
    <m/>
    <x v="250"/>
    <m/>
    <m/>
    <m/>
    <n v="0"/>
    <s v="Veľké projekty"/>
    <s v="ŽSR"/>
    <s v="Príprava bez MPV"/>
    <m/>
    <m/>
    <x v="1"/>
    <x v="7"/>
    <n v="11742.18"/>
    <m/>
    <x v="2"/>
    <s v="Výstavba/realizácia"/>
  </r>
  <r>
    <m/>
    <m/>
    <m/>
    <m/>
    <s v="A19000"/>
    <m/>
    <x v="250"/>
    <m/>
    <m/>
    <m/>
    <n v="0"/>
    <s v="Veľké projekty"/>
    <s v="ŽSR"/>
    <s v="Príprava bez MPV"/>
    <m/>
    <m/>
    <x v="1"/>
    <x v="7"/>
    <n v="17850"/>
    <m/>
    <x v="2"/>
    <s v="Výstavba/realizácia"/>
  </r>
  <r>
    <m/>
    <m/>
    <m/>
    <m/>
    <s v="A13043"/>
    <s v="D160f_;E160f1;M160f1"/>
    <x v="23"/>
    <m/>
    <m/>
    <m/>
    <n v="1.2"/>
    <s v="Veľké projekty"/>
    <s v="ŽSR"/>
    <s v="Výstavba"/>
    <m/>
    <m/>
    <x v="1"/>
    <x v="1"/>
    <n v="11654.03"/>
    <m/>
    <x v="2"/>
    <s v="V prevázdke/ukončené"/>
  </r>
  <r>
    <m/>
    <m/>
    <m/>
    <m/>
    <s v="A14203"/>
    <m/>
    <x v="63"/>
    <m/>
    <m/>
    <m/>
    <n v="0"/>
    <s v="Malé projekty"/>
    <s v="ŽSR"/>
    <s v="Výstavba"/>
    <m/>
    <m/>
    <x v="1"/>
    <x v="1"/>
    <n v="1977325.08"/>
    <m/>
    <x v="2"/>
    <s v="V prevázdke/ukončené"/>
  </r>
  <r>
    <m/>
    <m/>
    <m/>
    <m/>
    <s v="A06048"/>
    <m/>
    <x v="3"/>
    <m/>
    <m/>
    <m/>
    <m/>
    <m/>
    <s v="ŽSR"/>
    <s v="Príprava bez MPV"/>
    <m/>
    <m/>
    <x v="2"/>
    <x v="0"/>
    <n v="155342.34"/>
    <m/>
    <x v="2"/>
    <s v="Dokumentácia pre stavebné povolenie"/>
  </r>
  <r>
    <m/>
    <m/>
    <m/>
    <m/>
    <s v="A06099.1"/>
    <s v="D180f1; B180f_; T180fE; T180fM"/>
    <x v="6"/>
    <m/>
    <m/>
    <m/>
    <m/>
    <m/>
    <s v="ŽSR"/>
    <s v="Príprava bez MPV"/>
    <m/>
    <m/>
    <x v="2"/>
    <x v="0"/>
    <n v="92415.700000000012"/>
    <m/>
    <x v="2"/>
    <s v="Výstavba/realizácia"/>
  </r>
  <r>
    <m/>
    <m/>
    <m/>
    <m/>
    <s v="A14003"/>
    <m/>
    <x v="36"/>
    <m/>
    <m/>
    <m/>
    <m/>
    <m/>
    <s v="ŽSR"/>
    <s v="Príprava bez MPV"/>
    <m/>
    <m/>
    <x v="2"/>
    <x v="0"/>
    <n v="18800"/>
    <m/>
    <x v="2"/>
    <s v="V prevázdke/ukončené"/>
  </r>
  <r>
    <m/>
    <m/>
    <m/>
    <m/>
    <s v="A14013"/>
    <m/>
    <x v="40"/>
    <m/>
    <m/>
    <m/>
    <m/>
    <m/>
    <s v="ŽSR"/>
    <s v="Výstavba"/>
    <m/>
    <m/>
    <x v="2"/>
    <x v="0"/>
    <n v="-20050.879999999997"/>
    <m/>
    <x v="2"/>
    <s v="V prevázdke/ukončené"/>
  </r>
  <r>
    <m/>
    <m/>
    <m/>
    <m/>
    <s v="A14055"/>
    <m/>
    <x v="47"/>
    <m/>
    <m/>
    <m/>
    <m/>
    <m/>
    <s v="ŽSR"/>
    <s v="Príprava bez MPV"/>
    <m/>
    <m/>
    <x v="2"/>
    <x v="0"/>
    <n v="1511.67"/>
    <m/>
    <x v="2"/>
    <s v="Príprava verejného obstarávania"/>
  </r>
  <r>
    <m/>
    <m/>
    <m/>
    <m/>
    <s v="A14203"/>
    <m/>
    <x v="63"/>
    <m/>
    <m/>
    <m/>
    <m/>
    <m/>
    <s v="ŽSR"/>
    <s v="Výstavba"/>
    <m/>
    <m/>
    <x v="2"/>
    <x v="0"/>
    <n v="39165"/>
    <m/>
    <x v="2"/>
    <s v="V prevázdke/ukončené"/>
  </r>
  <r>
    <m/>
    <m/>
    <m/>
    <m/>
    <s v="A14220.1"/>
    <m/>
    <x v="64"/>
    <m/>
    <m/>
    <m/>
    <m/>
    <m/>
    <s v="ŽSR"/>
    <s v="MPV"/>
    <m/>
    <m/>
    <x v="2"/>
    <x v="0"/>
    <n v="4930.8500000000004"/>
    <m/>
    <x v="2"/>
    <s v="Dokumentácia na stavebné povolenie a realizáciu stavby"/>
  </r>
  <r>
    <m/>
    <m/>
    <m/>
    <m/>
    <s v="A14220.1"/>
    <m/>
    <x v="64"/>
    <m/>
    <m/>
    <m/>
    <m/>
    <m/>
    <s v="ŽSR"/>
    <s v="Príprava bez MPV"/>
    <m/>
    <m/>
    <x v="2"/>
    <x v="0"/>
    <n v="12030.45"/>
    <m/>
    <x v="2"/>
    <s v="Dokumentácia na stavebné povolenie a realizáciu stavby"/>
  </r>
  <r>
    <m/>
    <m/>
    <m/>
    <m/>
    <s v="A15008"/>
    <m/>
    <x v="71"/>
    <m/>
    <m/>
    <m/>
    <m/>
    <m/>
    <s v="ŽSR"/>
    <s v="Príprava bez MPV"/>
    <m/>
    <m/>
    <x v="2"/>
    <x v="0"/>
    <n v="12974.6"/>
    <m/>
    <x v="0"/>
    <s v="Vydané stavebné povolenie"/>
  </r>
  <r>
    <m/>
    <m/>
    <m/>
    <m/>
    <s v="A16043"/>
    <m/>
    <x v="89"/>
    <m/>
    <m/>
    <m/>
    <m/>
    <m/>
    <s v="ŽSR"/>
    <s v="Príprava bez MPV"/>
    <m/>
    <m/>
    <x v="2"/>
    <x v="0"/>
    <n v="3724.6"/>
    <m/>
    <x v="2"/>
    <s v="Výstavba/realizácia"/>
  </r>
  <r>
    <m/>
    <m/>
    <m/>
    <m/>
    <s v="A16043"/>
    <m/>
    <x v="89"/>
    <m/>
    <m/>
    <m/>
    <m/>
    <m/>
    <s v="ŽSR"/>
    <s v="Výstavba"/>
    <m/>
    <m/>
    <x v="2"/>
    <x v="0"/>
    <n v="209051.89"/>
    <m/>
    <x v="2"/>
    <s v="Výstavba/realizácia"/>
  </r>
  <r>
    <m/>
    <m/>
    <m/>
    <m/>
    <s v="A16049"/>
    <m/>
    <x v="93"/>
    <m/>
    <m/>
    <m/>
    <m/>
    <m/>
    <s v="ŽSR"/>
    <s v="Výstavba"/>
    <m/>
    <m/>
    <x v="2"/>
    <x v="0"/>
    <n v="-1500"/>
    <m/>
    <x v="2"/>
    <s v="V prevázdke/ukončené"/>
  </r>
  <r>
    <m/>
    <m/>
    <m/>
    <m/>
    <s v="A16080"/>
    <m/>
    <x v="110"/>
    <m/>
    <m/>
    <m/>
    <m/>
    <m/>
    <s v="ŽSR"/>
    <s v="Príprava bez MPV"/>
    <m/>
    <m/>
    <x v="2"/>
    <x v="0"/>
    <n v="300"/>
    <m/>
    <x v="2"/>
    <s v="Príprava verejného obstarávania"/>
  </r>
  <r>
    <m/>
    <m/>
    <m/>
    <m/>
    <s v="A16081"/>
    <m/>
    <x v="500"/>
    <m/>
    <m/>
    <m/>
    <m/>
    <m/>
    <s v="ŽSR"/>
    <s v="Príprava bez MPV"/>
    <m/>
    <m/>
    <x v="2"/>
    <x v="0"/>
    <n v="1000"/>
    <m/>
    <x v="2"/>
    <s v="V prevázdke/ukončené"/>
  </r>
  <r>
    <m/>
    <m/>
    <m/>
    <m/>
    <s v="A16084"/>
    <m/>
    <x v="111"/>
    <m/>
    <m/>
    <m/>
    <m/>
    <m/>
    <s v="ŽSR"/>
    <s v="Príprava bez MPV"/>
    <m/>
    <m/>
    <x v="2"/>
    <x v="0"/>
    <n v="1500"/>
    <m/>
    <x v="2"/>
    <s v="V prevázdke/ukončené"/>
  </r>
  <r>
    <m/>
    <m/>
    <m/>
    <m/>
    <s v="A16200"/>
    <m/>
    <x v="138"/>
    <m/>
    <m/>
    <m/>
    <m/>
    <m/>
    <s v="ŽSR"/>
    <s v="Príprava bez MPV"/>
    <m/>
    <m/>
    <x v="2"/>
    <x v="0"/>
    <n v="22339.82"/>
    <m/>
    <x v="2"/>
    <s v="V prevázdke/ukončené"/>
  </r>
  <r>
    <m/>
    <m/>
    <m/>
    <m/>
    <s v="A16200"/>
    <m/>
    <x v="138"/>
    <m/>
    <m/>
    <m/>
    <m/>
    <m/>
    <s v="ŽSR"/>
    <s v="MPV"/>
    <m/>
    <m/>
    <x v="2"/>
    <x v="0"/>
    <n v="28.45"/>
    <m/>
    <x v="2"/>
    <s v="V prevázdke/ukončené"/>
  </r>
  <r>
    <m/>
    <m/>
    <m/>
    <m/>
    <s v="A16203"/>
    <m/>
    <x v="141"/>
    <m/>
    <m/>
    <m/>
    <m/>
    <m/>
    <s v="ŽSR"/>
    <s v="Príprava bez MPV"/>
    <m/>
    <m/>
    <x v="2"/>
    <x v="0"/>
    <n v="150"/>
    <m/>
    <x v="2"/>
    <s v="Štúdia uskutočniteľnosti"/>
  </r>
  <r>
    <m/>
    <m/>
    <m/>
    <m/>
    <s v="A16204.1"/>
    <m/>
    <x v="142"/>
    <m/>
    <m/>
    <m/>
    <m/>
    <m/>
    <s v="ŽSR"/>
    <s v="MPV"/>
    <m/>
    <m/>
    <x v="2"/>
    <x v="0"/>
    <n v="6506"/>
    <m/>
    <x v="2"/>
    <s v="Výstavba/realizácia"/>
  </r>
  <r>
    <m/>
    <m/>
    <m/>
    <m/>
    <s v="A17124"/>
    <m/>
    <x v="192"/>
    <m/>
    <m/>
    <m/>
    <m/>
    <m/>
    <s v="ŽSR"/>
    <s v="Príprava bez MPV"/>
    <m/>
    <m/>
    <x v="2"/>
    <x v="0"/>
    <n v="290"/>
    <m/>
    <x v="2"/>
    <s v="Príprava verejného obstarávania"/>
  </r>
  <r>
    <m/>
    <m/>
    <m/>
    <m/>
    <s v="A18200"/>
    <m/>
    <x v="246"/>
    <m/>
    <m/>
    <m/>
    <m/>
    <m/>
    <s v="ŽSR"/>
    <s v="Výstavba"/>
    <m/>
    <m/>
    <x v="2"/>
    <x v="0"/>
    <n v="1870"/>
    <m/>
    <x v="2"/>
    <s v="Výstavba/realizácia"/>
  </r>
  <r>
    <m/>
    <m/>
    <m/>
    <m/>
    <s v="A19000"/>
    <m/>
    <x v="250"/>
    <m/>
    <m/>
    <m/>
    <m/>
    <m/>
    <s v="ŽSR"/>
    <s v="Príprava bez MPV"/>
    <m/>
    <m/>
    <x v="2"/>
    <x v="0"/>
    <n v="25200"/>
    <m/>
    <x v="2"/>
    <s v="Výstavba/realizácia"/>
  </r>
  <r>
    <m/>
    <m/>
    <m/>
    <m/>
    <s v="A19044"/>
    <m/>
    <x v="510"/>
    <m/>
    <m/>
    <m/>
    <m/>
    <m/>
    <s v="ŽSR"/>
    <s v="Príprava bez MPV"/>
    <m/>
    <m/>
    <x v="2"/>
    <x v="0"/>
    <n v="2700"/>
    <m/>
    <x v="2"/>
    <s v="Nešpecifikované"/>
  </r>
  <r>
    <m/>
    <m/>
    <m/>
    <m/>
    <s v="A19260"/>
    <m/>
    <x v="511"/>
    <m/>
    <m/>
    <m/>
    <m/>
    <m/>
    <s v="ŽSR"/>
    <s v="Príprava bez MPV"/>
    <m/>
    <m/>
    <x v="2"/>
    <x v="0"/>
    <n v="5800"/>
    <m/>
    <x v="2"/>
    <s v="Investičná činnosť"/>
  </r>
  <r>
    <m/>
    <m/>
    <m/>
    <m/>
    <s v="A21033"/>
    <m/>
    <x v="321"/>
    <m/>
    <m/>
    <m/>
    <m/>
    <m/>
    <s v="ŽSR"/>
    <s v="Príprava bez MPV"/>
    <m/>
    <m/>
    <x v="2"/>
    <x v="0"/>
    <n v="16054"/>
    <m/>
    <x v="2"/>
    <s v="V prevázdke/ukončené"/>
  </r>
  <r>
    <m/>
    <m/>
    <m/>
    <m/>
    <s v="A21033"/>
    <m/>
    <x v="321"/>
    <m/>
    <m/>
    <m/>
    <m/>
    <m/>
    <s v="ŽSR"/>
    <s v="MPV"/>
    <m/>
    <m/>
    <x v="2"/>
    <x v="0"/>
    <n v="1928.48"/>
    <m/>
    <x v="2"/>
    <s v="V prevázdke/ukončené"/>
  </r>
  <r>
    <m/>
    <m/>
    <m/>
    <m/>
    <s v="A21033"/>
    <m/>
    <x v="321"/>
    <m/>
    <m/>
    <m/>
    <m/>
    <m/>
    <s v="ŽSR"/>
    <s v="Výstavba"/>
    <m/>
    <m/>
    <x v="2"/>
    <x v="0"/>
    <n v="3777.6"/>
    <m/>
    <x v="2"/>
    <s v="V prevázdke/ukončené"/>
  </r>
  <r>
    <m/>
    <m/>
    <m/>
    <m/>
    <s v="A21036"/>
    <m/>
    <x v="512"/>
    <m/>
    <m/>
    <m/>
    <m/>
    <m/>
    <s v="ŽSR"/>
    <s v="Príprava bez MPV"/>
    <m/>
    <m/>
    <x v="2"/>
    <x v="0"/>
    <n v="73000"/>
    <m/>
    <x v="2"/>
    <s v="Dokumentácia pre realizáciu stavby"/>
  </r>
  <r>
    <m/>
    <m/>
    <m/>
    <m/>
    <s v="A22000"/>
    <m/>
    <x v="324"/>
    <m/>
    <m/>
    <m/>
    <m/>
    <m/>
    <s v="ŽSR"/>
    <s v="Výstavba"/>
    <m/>
    <m/>
    <x v="2"/>
    <x v="0"/>
    <n v="311875"/>
    <m/>
    <x v="2"/>
    <s v="Nezačatá investičná akcia"/>
  </r>
  <r>
    <m/>
    <m/>
    <m/>
    <m/>
    <s v="A22055"/>
    <n v="0"/>
    <x v="327"/>
    <m/>
    <m/>
    <m/>
    <m/>
    <m/>
    <s v="ŽSR"/>
    <s v="Príprava"/>
    <m/>
    <m/>
    <x v="2"/>
    <x v="0"/>
    <n v="886.5"/>
    <m/>
    <x v="2"/>
    <s v="Nezačatá investičná akcia"/>
  </r>
  <r>
    <m/>
    <m/>
    <m/>
    <m/>
    <s v="A12084"/>
    <s v="DZAO__; TZAO_E"/>
    <x v="18"/>
    <m/>
    <m/>
    <m/>
    <m/>
    <m/>
    <s v="ŽSR"/>
    <s v="Výstavba"/>
    <m/>
    <m/>
    <x v="2"/>
    <x v="27"/>
    <n v="477325.85"/>
    <m/>
    <x v="2"/>
    <s v="Výstavba/realizácia"/>
  </r>
  <r>
    <m/>
    <m/>
    <m/>
    <m/>
    <s v="A23060"/>
    <m/>
    <x v="513"/>
    <m/>
    <m/>
    <m/>
    <m/>
    <m/>
    <s v="ŽSR"/>
    <s v="Príprava bez MPV"/>
    <m/>
    <m/>
    <x v="2"/>
    <x v="0"/>
    <n v="64300"/>
    <m/>
    <x v="2"/>
    <s v="Dokumentácia na stavebné povolenie a realizáciu stavby"/>
  </r>
  <r>
    <m/>
    <m/>
    <m/>
    <m/>
    <s v="A23061"/>
    <m/>
    <x v="514"/>
    <m/>
    <m/>
    <m/>
    <m/>
    <m/>
    <s v="ŽSR"/>
    <s v="Príprava bez MPV"/>
    <m/>
    <m/>
    <x v="2"/>
    <x v="0"/>
    <n v="26050"/>
    <m/>
    <x v="2"/>
    <s v="Dokumentácia na stavebné povolenie a realizáciu stavby"/>
  </r>
  <r>
    <m/>
    <m/>
    <m/>
    <m/>
    <s v="A23066"/>
    <m/>
    <x v="515"/>
    <m/>
    <m/>
    <m/>
    <m/>
    <m/>
    <s v="ŽSR"/>
    <s v="Príprava bez MPV"/>
    <m/>
    <m/>
    <x v="2"/>
    <x v="0"/>
    <n v="42891.199999999997"/>
    <m/>
    <x v="2"/>
    <s v="Dokumentácia na stavebné povolenie a realizáciu stavby"/>
  </r>
  <r>
    <m/>
    <m/>
    <m/>
    <m/>
    <s v="A23067"/>
    <m/>
    <x v="516"/>
    <m/>
    <m/>
    <m/>
    <m/>
    <m/>
    <s v="ŽSR"/>
    <s v="Príprava bez MPV"/>
    <m/>
    <m/>
    <x v="2"/>
    <x v="0"/>
    <n v="35585"/>
    <m/>
    <x v="2"/>
    <s v="Dokumentácia na stavebné povolenie a realizáciu stavby"/>
  </r>
  <r>
    <m/>
    <m/>
    <m/>
    <m/>
    <s v="A23069"/>
    <m/>
    <x v="517"/>
    <m/>
    <m/>
    <m/>
    <m/>
    <m/>
    <s v="ŽSR"/>
    <s v="Príprava bez MPV"/>
    <m/>
    <m/>
    <x v="2"/>
    <x v="0"/>
    <n v="42790"/>
    <m/>
    <x v="2"/>
    <s v="Dokumentácia na stavebné povolenie a realizáciu stavby"/>
  </r>
  <r>
    <m/>
    <m/>
    <m/>
    <m/>
    <s v="A23070"/>
    <m/>
    <x v="518"/>
    <m/>
    <m/>
    <m/>
    <m/>
    <m/>
    <s v="ŽSR"/>
    <s v="Príprava bez MPV"/>
    <m/>
    <m/>
    <x v="2"/>
    <x v="0"/>
    <n v="47520"/>
    <m/>
    <x v="2"/>
    <s v="Dokumentácia na stavebné povolenie a realizáciu stavby"/>
  </r>
  <r>
    <m/>
    <m/>
    <m/>
    <m/>
    <s v="A23080"/>
    <m/>
    <x v="519"/>
    <m/>
    <m/>
    <m/>
    <m/>
    <m/>
    <s v="ŽSR"/>
    <s v="Príprava bez MPV"/>
    <m/>
    <m/>
    <x v="2"/>
    <x v="0"/>
    <n v="1200"/>
    <m/>
    <x v="2"/>
    <s v="Dokumentácia na stavebné povolenie a realizáciu stavby"/>
  </r>
  <r>
    <m/>
    <m/>
    <m/>
    <m/>
    <s v="A23085"/>
    <m/>
    <x v="520"/>
    <m/>
    <m/>
    <m/>
    <m/>
    <m/>
    <s v="ŽSR"/>
    <s v="Príprava bez MPV"/>
    <m/>
    <m/>
    <x v="2"/>
    <x v="0"/>
    <n v="48274"/>
    <m/>
    <x v="2"/>
    <s v="Dokumentácia na stavebné povolenie a realizáciu stavby"/>
  </r>
  <r>
    <m/>
    <m/>
    <m/>
    <m/>
    <s v="A23092"/>
    <m/>
    <x v="336"/>
    <m/>
    <m/>
    <m/>
    <m/>
    <m/>
    <s v="ŽSR"/>
    <s v="Príprava bez MPV"/>
    <m/>
    <m/>
    <x v="2"/>
    <x v="0"/>
    <n v="59589"/>
    <m/>
    <x v="2"/>
    <s v="Príprava verejného obstarávania"/>
  </r>
  <r>
    <m/>
    <m/>
    <m/>
    <m/>
    <s v="A23094"/>
    <m/>
    <x v="521"/>
    <m/>
    <m/>
    <m/>
    <m/>
    <m/>
    <s v="ŽSR"/>
    <s v="Príprava bez MPV"/>
    <m/>
    <m/>
    <x v="2"/>
    <x v="0"/>
    <n v="36960"/>
    <m/>
    <x v="2"/>
    <s v="Dokumentácia na stavebné povolenie a realizáciu stavby"/>
  </r>
  <r>
    <m/>
    <m/>
    <m/>
    <m/>
    <s v="A24043"/>
    <m/>
    <x v="522"/>
    <m/>
    <m/>
    <m/>
    <m/>
    <m/>
    <s v="ŽSR"/>
    <s v="Výstavba"/>
    <m/>
    <m/>
    <x v="2"/>
    <x v="0"/>
    <n v="377558"/>
    <m/>
    <x v="2"/>
    <s v="V prevázdke/ukončené"/>
  </r>
  <r>
    <m/>
    <m/>
    <m/>
    <m/>
    <s v="A24045"/>
    <m/>
    <x v="523"/>
    <m/>
    <m/>
    <m/>
    <m/>
    <m/>
    <s v="ŽSR"/>
    <s v="Výstavba"/>
    <m/>
    <m/>
    <x v="2"/>
    <x v="0"/>
    <n v="1600"/>
    <m/>
    <x v="2"/>
    <s v="Dokumentácia na stavebné povolenie a realizáciu stavby"/>
  </r>
  <r>
    <m/>
    <m/>
    <m/>
    <m/>
    <s v="zsr179"/>
    <m/>
    <x v="524"/>
    <m/>
    <m/>
    <m/>
    <m/>
    <m/>
    <s v="ŽSR"/>
    <s v="Náklady technologickej časti diela"/>
    <m/>
    <m/>
    <x v="4"/>
    <x v="0"/>
    <n v="297500"/>
    <m/>
    <x v="2"/>
    <s v="Výstavba/realizácia"/>
  </r>
  <r>
    <m/>
    <m/>
    <m/>
    <m/>
    <s v="zsr181"/>
    <m/>
    <x v="525"/>
    <m/>
    <m/>
    <m/>
    <m/>
    <m/>
    <s v="ŽSR"/>
    <s v="Náklady technologickej časti diela"/>
    <m/>
    <m/>
    <x v="4"/>
    <x v="0"/>
    <n v="289000"/>
    <m/>
    <x v="2"/>
    <s v="Verejné obstarávanie na zhotoviteľa"/>
  </r>
  <r>
    <m/>
    <m/>
    <m/>
    <m/>
    <s v="A20004"/>
    <m/>
    <x v="315"/>
    <m/>
    <m/>
    <m/>
    <m/>
    <m/>
    <s v="ŽSR"/>
    <s v="Príprava bez MPV"/>
    <m/>
    <m/>
    <x v="4"/>
    <x v="0"/>
    <n v="500000"/>
    <m/>
    <x v="2"/>
    <s v="Nezačatá investičná akcia"/>
  </r>
  <r>
    <m/>
    <m/>
    <m/>
    <m/>
    <s v="zsr182"/>
    <m/>
    <x v="526"/>
    <m/>
    <m/>
    <m/>
    <m/>
    <m/>
    <s v="ŽSR"/>
    <s v="Výstavba"/>
    <m/>
    <m/>
    <x v="4"/>
    <x v="0"/>
    <n v="350000"/>
    <m/>
    <x v="2"/>
    <s v="Nezačatá investičná akcia"/>
  </r>
  <r>
    <m/>
    <m/>
    <m/>
    <m/>
    <s v="zsr183"/>
    <m/>
    <x v="527"/>
    <m/>
    <m/>
    <m/>
    <m/>
    <m/>
    <s v="ŽSR"/>
    <s v="Výstavba"/>
    <m/>
    <m/>
    <x v="4"/>
    <x v="0"/>
    <n v="230000"/>
    <m/>
    <x v="2"/>
    <s v="Nezačatá investičná akcia"/>
  </r>
  <r>
    <m/>
    <m/>
    <m/>
    <m/>
    <s v="zsr184"/>
    <m/>
    <x v="528"/>
    <m/>
    <m/>
    <m/>
    <m/>
    <m/>
    <s v="ŽSR"/>
    <s v="Výstavba"/>
    <m/>
    <m/>
    <x v="4"/>
    <x v="0"/>
    <n v="330000"/>
    <m/>
    <x v="2"/>
    <s v="Nezačatá investičná akcia"/>
  </r>
  <r>
    <m/>
    <m/>
    <m/>
    <m/>
    <s v="zsr185"/>
    <m/>
    <x v="529"/>
    <m/>
    <m/>
    <m/>
    <m/>
    <m/>
    <s v="ŽSR"/>
    <s v="Výstavba"/>
    <m/>
    <m/>
    <x v="4"/>
    <x v="0"/>
    <n v="150000"/>
    <m/>
    <x v="2"/>
    <s v="Nezačatá investičná akcia"/>
  </r>
  <r>
    <m/>
    <m/>
    <m/>
    <m/>
    <s v="zsr186"/>
    <m/>
    <x v="530"/>
    <m/>
    <m/>
    <m/>
    <m/>
    <m/>
    <s v="ŽSR"/>
    <s v="Príprava bez MPV"/>
    <m/>
    <m/>
    <x v="4"/>
    <x v="0"/>
    <n v="10000"/>
    <m/>
    <x v="2"/>
    <s v="Investičný zámer"/>
  </r>
  <r>
    <m/>
    <m/>
    <m/>
    <m/>
    <s v="zsr187"/>
    <m/>
    <x v="531"/>
    <m/>
    <m/>
    <m/>
    <m/>
    <m/>
    <s v="ŽSR"/>
    <s v="Príprava bez MPV"/>
    <m/>
    <m/>
    <x v="4"/>
    <x v="0"/>
    <n v="2400000"/>
    <m/>
    <x v="2"/>
    <s v="Nezačatá investičná akcia"/>
  </r>
  <r>
    <m/>
    <m/>
    <m/>
    <m/>
    <s v="zsr188"/>
    <m/>
    <x v="532"/>
    <m/>
    <m/>
    <m/>
    <m/>
    <m/>
    <s v="ŽSR"/>
    <s v="Príprava bez MPV"/>
    <m/>
    <m/>
    <x v="4"/>
    <x v="0"/>
    <n v="3974930"/>
    <m/>
    <x v="2"/>
    <s v="Výstavba/realizácia"/>
  </r>
  <r>
    <m/>
    <m/>
    <m/>
    <m/>
    <s v="zsr189"/>
    <m/>
    <x v="533"/>
    <m/>
    <m/>
    <m/>
    <m/>
    <m/>
    <s v="ŽSR"/>
    <s v="Príprava bez MPV"/>
    <m/>
    <m/>
    <x v="4"/>
    <x v="0"/>
    <n v="1976460"/>
    <m/>
    <x v="2"/>
    <s v="Nešpecifikované"/>
  </r>
  <r>
    <m/>
    <m/>
    <m/>
    <m/>
    <s v="zsr190"/>
    <m/>
    <x v="534"/>
    <m/>
    <m/>
    <m/>
    <m/>
    <m/>
    <s v="ŽSR"/>
    <s v="Príprava bez MPV"/>
    <m/>
    <m/>
    <x v="4"/>
    <x v="0"/>
    <n v="4432230"/>
    <m/>
    <x v="2"/>
    <s v="Nešpecifikované"/>
  </r>
  <r>
    <m/>
    <m/>
    <m/>
    <m/>
    <s v="zsr191"/>
    <m/>
    <x v="535"/>
    <m/>
    <m/>
    <m/>
    <m/>
    <m/>
    <s v="ŽSR"/>
    <s v="Príprava bez MPV"/>
    <m/>
    <m/>
    <x v="4"/>
    <x v="0"/>
    <n v="2192360"/>
    <m/>
    <x v="2"/>
    <s v="Nešpecifikované"/>
  </r>
  <r>
    <m/>
    <m/>
    <m/>
    <m/>
    <s v="zsr192"/>
    <m/>
    <x v="536"/>
    <m/>
    <m/>
    <m/>
    <m/>
    <m/>
    <s v="ŽSR"/>
    <s v="Príprava bez MPV"/>
    <m/>
    <m/>
    <x v="4"/>
    <x v="0"/>
    <n v="4999710"/>
    <m/>
    <x v="2"/>
    <s v="Nešpecifikované"/>
  </r>
  <r>
    <m/>
    <m/>
    <m/>
    <m/>
    <s v="zsr193"/>
    <m/>
    <x v="537"/>
    <m/>
    <m/>
    <m/>
    <m/>
    <m/>
    <s v="ŽSR"/>
    <s v="Príprava bez MPV"/>
    <m/>
    <m/>
    <x v="4"/>
    <x v="0"/>
    <n v="4574130"/>
    <m/>
    <x v="2"/>
    <s v="Nešpecifikované"/>
  </r>
  <r>
    <m/>
    <m/>
    <m/>
    <m/>
    <s v="zsr194"/>
    <m/>
    <x v="538"/>
    <m/>
    <m/>
    <m/>
    <m/>
    <m/>
    <s v="ŽSR"/>
    <s v="Príprava bez MPV"/>
    <m/>
    <m/>
    <x v="4"/>
    <x v="0"/>
    <n v="403170"/>
    <m/>
    <x v="2"/>
    <s v="Nešpecifikované"/>
  </r>
  <r>
    <m/>
    <m/>
    <m/>
    <m/>
    <s v="zsr195"/>
    <m/>
    <x v="539"/>
    <m/>
    <m/>
    <m/>
    <m/>
    <m/>
    <s v="ŽSR"/>
    <s v="Príprava bez MPV"/>
    <m/>
    <m/>
    <x v="4"/>
    <x v="0"/>
    <n v="49000"/>
    <m/>
    <x v="2"/>
    <s v="Pozastavená príprava"/>
  </r>
  <r>
    <m/>
    <m/>
    <m/>
    <m/>
    <s v="zsr196"/>
    <m/>
    <x v="540"/>
    <m/>
    <m/>
    <m/>
    <m/>
    <m/>
    <s v="ŽSR"/>
    <s v="Príprava bez MPV"/>
    <m/>
    <m/>
    <x v="4"/>
    <x v="0"/>
    <n v="200000"/>
    <m/>
    <x v="2"/>
    <s v="Príprava verejného obstarávania"/>
  </r>
  <r>
    <m/>
    <m/>
    <m/>
    <m/>
    <s v="zsr197"/>
    <m/>
    <x v="541"/>
    <m/>
    <m/>
    <m/>
    <m/>
    <m/>
    <s v="ŽSR"/>
    <s v="Príprava bez MPV"/>
    <m/>
    <m/>
    <x v="4"/>
    <x v="0"/>
    <n v="1869780"/>
    <m/>
    <x v="2"/>
    <s v="Výstavba/realizácia"/>
  </r>
  <r>
    <m/>
    <m/>
    <m/>
    <m/>
    <s v="zsr198"/>
    <m/>
    <x v="542"/>
    <m/>
    <m/>
    <m/>
    <m/>
    <m/>
    <s v="ŽSR"/>
    <s v="Príprava bez MPV"/>
    <m/>
    <m/>
    <x v="4"/>
    <x v="0"/>
    <n v="1357000"/>
    <m/>
    <x v="2"/>
    <s v="Výstavba/realizácia"/>
  </r>
  <r>
    <m/>
    <m/>
    <m/>
    <m/>
    <s v="zsr199"/>
    <m/>
    <x v="543"/>
    <m/>
    <m/>
    <m/>
    <m/>
    <m/>
    <s v="ŽSR"/>
    <s v="Príprava bez MPV"/>
    <m/>
    <m/>
    <x v="4"/>
    <x v="0"/>
    <n v="2214740"/>
    <m/>
    <x v="2"/>
    <s v="Nešpecifikované"/>
  </r>
  <r>
    <m/>
    <m/>
    <m/>
    <m/>
    <s v="zsr138"/>
    <m/>
    <x v="448"/>
    <m/>
    <m/>
    <m/>
    <m/>
    <m/>
    <s v="ŽSR"/>
    <s v="Príprava bez MPV"/>
    <m/>
    <m/>
    <x v="4"/>
    <x v="0"/>
    <n v="100000"/>
    <m/>
    <x v="2"/>
    <s v="Príprava verejného obstarávania"/>
  </r>
  <r>
    <m/>
    <m/>
    <m/>
    <m/>
    <s v="zsr203"/>
    <m/>
    <x v="544"/>
    <m/>
    <m/>
    <m/>
    <m/>
    <m/>
    <s v="ŽSR"/>
    <s v="Príprava bez MPV"/>
    <m/>
    <m/>
    <x v="4"/>
    <x v="0"/>
    <n v="1000"/>
    <m/>
    <x v="2"/>
    <s v="Príprava verejného obstarávania"/>
  </r>
  <r>
    <m/>
    <m/>
    <m/>
    <m/>
    <s v="zsr204"/>
    <m/>
    <x v="545"/>
    <m/>
    <m/>
    <m/>
    <m/>
    <m/>
    <s v="ŽSR"/>
    <s v="Príprava bez MPV"/>
    <m/>
    <m/>
    <x v="4"/>
    <x v="0"/>
    <n v="1906000"/>
    <m/>
    <x v="2"/>
    <s v="Výstavba/realizácia"/>
  </r>
  <r>
    <m/>
    <m/>
    <m/>
    <m/>
    <s v="A17108.1-4."/>
    <m/>
    <x v="546"/>
    <m/>
    <m/>
    <m/>
    <m/>
    <m/>
    <s v="ŽSR"/>
    <s v="Výstavba"/>
    <m/>
    <m/>
    <x v="4"/>
    <x v="0"/>
    <n v="1000000"/>
    <m/>
    <x v="2"/>
    <s v="Nešpecifikované"/>
  </r>
  <r>
    <m/>
    <m/>
    <m/>
    <m/>
    <s v="A15007"/>
    <m/>
    <x v="70"/>
    <m/>
    <m/>
    <m/>
    <m/>
    <m/>
    <s v="ŽSR"/>
    <s v="Príprava bez MPV"/>
    <m/>
    <m/>
    <x v="4"/>
    <x v="0"/>
    <n v="1200"/>
    <m/>
    <x v="0"/>
    <s v="Výstavba/realizácia"/>
  </r>
  <r>
    <m/>
    <m/>
    <m/>
    <m/>
    <s v="A15008"/>
    <m/>
    <x v="71"/>
    <m/>
    <m/>
    <m/>
    <m/>
    <m/>
    <s v="ŽSR"/>
    <s v="Príprava bez MPV"/>
    <m/>
    <m/>
    <x v="4"/>
    <x v="0"/>
    <n v="1180"/>
    <m/>
    <x v="0"/>
    <s v="Vydané stavebné povolenie"/>
  </r>
  <r>
    <m/>
    <m/>
    <m/>
    <m/>
    <s v="A12047"/>
    <m/>
    <x v="17"/>
    <m/>
    <m/>
    <m/>
    <m/>
    <m/>
    <s v="ŽSR"/>
    <s v="Výstavba"/>
    <m/>
    <m/>
    <x v="4"/>
    <x v="0"/>
    <n v="100000"/>
    <m/>
    <x v="2"/>
    <s v="Výstavba/realizácia"/>
  </r>
  <r>
    <m/>
    <m/>
    <m/>
    <m/>
    <s v="D23002"/>
    <m/>
    <x v="499"/>
    <m/>
    <m/>
    <m/>
    <m/>
    <m/>
    <s v="ŽSR"/>
    <s v="Náklady technologickej časti diela"/>
    <m/>
    <m/>
    <x v="4"/>
    <x v="0"/>
    <n v="119400"/>
    <m/>
    <x v="2"/>
    <s v="Nezačatá investičná akcia"/>
  </r>
  <r>
    <m/>
    <m/>
    <m/>
    <m/>
    <s v="D20001"/>
    <m/>
    <x v="367"/>
    <m/>
    <m/>
    <m/>
    <m/>
    <m/>
    <s v="ŽSR"/>
    <s v="Náklady technologickej časti diela"/>
    <m/>
    <m/>
    <x v="4"/>
    <x v="25"/>
    <n v="3161800"/>
    <m/>
    <x v="2"/>
    <s v="Výstavba/realizácia"/>
  </r>
  <r>
    <m/>
    <m/>
    <m/>
    <m/>
    <s v="D13011"/>
    <m/>
    <x v="354"/>
    <m/>
    <m/>
    <m/>
    <m/>
    <m/>
    <s v="ŽSR"/>
    <s v="Náklady technologickej časti diela"/>
    <m/>
    <m/>
    <x v="4"/>
    <x v="0"/>
    <n v="386010"/>
    <m/>
    <x v="2"/>
    <s v="Výstavba/realizácia"/>
  </r>
  <r>
    <m/>
    <m/>
    <m/>
    <m/>
    <s v="B15010"/>
    <m/>
    <x v="340"/>
    <m/>
    <m/>
    <m/>
    <m/>
    <m/>
    <s v="ŽSR"/>
    <s v="Príprava bez MPV"/>
    <m/>
    <m/>
    <x v="4"/>
    <x v="0"/>
    <n v="300000"/>
    <m/>
    <x v="2"/>
    <s v="Dokumentácia na stavebné povolenie a realizáciu stavby"/>
  </r>
  <r>
    <m/>
    <m/>
    <m/>
    <m/>
    <s v="B15012"/>
    <m/>
    <x v="547"/>
    <m/>
    <m/>
    <m/>
    <m/>
    <m/>
    <s v="ŽSR"/>
    <s v="Výstavba"/>
    <m/>
    <m/>
    <x v="4"/>
    <x v="0"/>
    <n v="452100"/>
    <m/>
    <x v="2"/>
    <s v="Výstavba/realizácia"/>
  </r>
  <r>
    <m/>
    <m/>
    <m/>
    <m/>
    <s v="D17010"/>
    <m/>
    <x v="357"/>
    <m/>
    <m/>
    <m/>
    <m/>
    <m/>
    <s v="ŽSR"/>
    <s v="Výstavba"/>
    <m/>
    <m/>
    <x v="4"/>
    <x v="0"/>
    <n v="2000000"/>
    <m/>
    <x v="2"/>
    <s v="Dokumentácia na stavebné povolenie a realizáciu stavby"/>
  </r>
  <r>
    <m/>
    <m/>
    <m/>
    <m/>
    <s v="D17012"/>
    <m/>
    <x v="359"/>
    <m/>
    <m/>
    <m/>
    <m/>
    <m/>
    <s v="ŽSR"/>
    <s v="Príprava bez MPV"/>
    <m/>
    <m/>
    <x v="4"/>
    <x v="0"/>
    <n v="300000"/>
    <m/>
    <x v="2"/>
    <s v="Dokumentácia na stavebné povolenie a realizáciu stavby"/>
  </r>
  <r>
    <m/>
    <m/>
    <m/>
    <m/>
    <s v="A19042"/>
    <m/>
    <x v="267"/>
    <m/>
    <m/>
    <m/>
    <m/>
    <m/>
    <s v="ŽSR"/>
    <s v="Výstavba"/>
    <m/>
    <m/>
    <x v="4"/>
    <x v="0"/>
    <n v="140400"/>
    <m/>
    <x v="2"/>
    <s v="Dokumentácia na stavebné povolenie a realizáciu stavby"/>
  </r>
  <r>
    <m/>
    <m/>
    <m/>
    <m/>
    <s v="A14226"/>
    <m/>
    <x v="67"/>
    <m/>
    <m/>
    <m/>
    <m/>
    <m/>
    <s v="ŽSR"/>
    <s v="Príprava bez MPV"/>
    <m/>
    <m/>
    <x v="4"/>
    <x v="0"/>
    <n v="921800"/>
    <m/>
    <x v="2"/>
    <s v="Príprava verejného obstarávania"/>
  </r>
  <r>
    <m/>
    <m/>
    <m/>
    <m/>
    <s v="A14226.1"/>
    <m/>
    <x v="548"/>
    <m/>
    <m/>
    <m/>
    <m/>
    <m/>
    <s v="ŽSR"/>
    <s v="Príprava bez MPV"/>
    <m/>
    <m/>
    <x v="4"/>
    <x v="0"/>
    <n v="1000000"/>
    <m/>
    <x v="2"/>
    <s v="Príprava verejného obstarávania"/>
  </r>
  <r>
    <m/>
    <m/>
    <m/>
    <m/>
    <s v="B15018"/>
    <m/>
    <x v="341"/>
    <m/>
    <m/>
    <m/>
    <m/>
    <m/>
    <s v="ŽSR"/>
    <s v="Príprava bez MPV"/>
    <m/>
    <m/>
    <x v="4"/>
    <x v="0"/>
    <n v="4000"/>
    <m/>
    <x v="2"/>
    <s v="Vydané stavebné povolenie"/>
  </r>
  <r>
    <m/>
    <m/>
    <m/>
    <m/>
    <s v="A16018"/>
    <m/>
    <x v="549"/>
    <m/>
    <m/>
    <m/>
    <m/>
    <m/>
    <s v="ŽSR"/>
    <s v="Príprava bez MPV"/>
    <m/>
    <m/>
    <x v="4"/>
    <x v="0"/>
    <n v="18000"/>
    <m/>
    <x v="2"/>
    <s v="Investičná činnosť"/>
  </r>
  <r>
    <m/>
    <m/>
    <m/>
    <m/>
    <s v="A16020"/>
    <m/>
    <x v="81"/>
    <m/>
    <m/>
    <m/>
    <m/>
    <m/>
    <s v="ŽSR"/>
    <s v="Príprava bez MPV"/>
    <m/>
    <m/>
    <x v="4"/>
    <x v="0"/>
    <n v="13000"/>
    <m/>
    <x v="2"/>
    <s v="Vydané stavebné povolenie"/>
  </r>
  <r>
    <m/>
    <m/>
    <m/>
    <m/>
    <s v="A19048"/>
    <m/>
    <x v="271"/>
    <m/>
    <m/>
    <m/>
    <m/>
    <m/>
    <s v="ŽSR"/>
    <s v="Príprava bez MPV"/>
    <m/>
    <m/>
    <x v="4"/>
    <x v="0"/>
    <n v="400000"/>
    <m/>
    <x v="2"/>
    <s v="Dokumentácia na stavebné povolenie a realizáciu stavby"/>
  </r>
  <r>
    <m/>
    <m/>
    <m/>
    <m/>
    <s v="A21035"/>
    <m/>
    <x v="323"/>
    <m/>
    <m/>
    <m/>
    <m/>
    <m/>
    <s v="ŽSR"/>
    <s v="Príprava bez MPV"/>
    <m/>
    <m/>
    <x v="4"/>
    <x v="0"/>
    <n v="217900"/>
    <m/>
    <x v="2"/>
    <s v="Dokumentácia na stavebné povolenie a realizáciu stavby"/>
  </r>
  <r>
    <m/>
    <m/>
    <m/>
    <m/>
    <s v="A21026"/>
    <m/>
    <x v="317"/>
    <m/>
    <m/>
    <m/>
    <m/>
    <m/>
    <s v="ŽSR"/>
    <s v="Príprava bez MPV"/>
    <m/>
    <m/>
    <x v="4"/>
    <x v="0"/>
    <n v="500000"/>
    <m/>
    <x v="2"/>
    <s v="Príprava verejného obstarávania"/>
  </r>
  <r>
    <m/>
    <m/>
    <m/>
    <m/>
    <s v="A23070"/>
    <m/>
    <x v="518"/>
    <m/>
    <m/>
    <m/>
    <m/>
    <m/>
    <s v="ŽSR"/>
    <s v="Príprava bez MPV"/>
    <m/>
    <m/>
    <x v="4"/>
    <x v="0"/>
    <n v="6210"/>
    <m/>
    <x v="2"/>
    <s v="Dokumentácia na stavebné povolenie a realizáciu stavby"/>
  </r>
  <r>
    <m/>
    <m/>
    <m/>
    <m/>
    <s v="A23090"/>
    <m/>
    <x v="550"/>
    <m/>
    <m/>
    <m/>
    <m/>
    <m/>
    <s v="ŽSR"/>
    <s v="Príprava bez MPV"/>
    <m/>
    <m/>
    <x v="4"/>
    <x v="0"/>
    <n v="52430"/>
    <m/>
    <x v="2"/>
    <s v="Dokumentácia na stavebné povolenie a realizáciu stavby"/>
  </r>
  <r>
    <m/>
    <m/>
    <m/>
    <m/>
    <s v="A23078"/>
    <m/>
    <x v="551"/>
    <m/>
    <m/>
    <m/>
    <m/>
    <m/>
    <s v="ŽSR"/>
    <s v="Príprava bez MPV"/>
    <m/>
    <m/>
    <x v="4"/>
    <x v="0"/>
    <n v="63450"/>
    <m/>
    <x v="2"/>
    <s v="Dokumentácia na stavebné povolenie a realizáciu stavby"/>
  </r>
  <r>
    <m/>
    <m/>
    <m/>
    <m/>
    <s v="A23080"/>
    <m/>
    <x v="519"/>
    <m/>
    <m/>
    <m/>
    <m/>
    <m/>
    <s v="ŽSR"/>
    <s v="Príprava bez MPV"/>
    <m/>
    <m/>
    <x v="4"/>
    <x v="0"/>
    <n v="72480"/>
    <m/>
    <x v="2"/>
    <s v="Dokumentácia na stavebné povolenie a realizáciu stavby"/>
  </r>
  <r>
    <m/>
    <m/>
    <m/>
    <m/>
    <s v="A23089"/>
    <m/>
    <x v="552"/>
    <m/>
    <m/>
    <m/>
    <m/>
    <m/>
    <s v="ŽSR"/>
    <s v="Príprava bez MPV"/>
    <m/>
    <m/>
    <x v="4"/>
    <x v="0"/>
    <n v="144030"/>
    <m/>
    <x v="2"/>
    <s v="Dokumentácia na stavebné povolenie a realizáciu stavby"/>
  </r>
  <r>
    <m/>
    <m/>
    <m/>
    <m/>
    <s v="A23083"/>
    <m/>
    <x v="553"/>
    <m/>
    <m/>
    <m/>
    <m/>
    <m/>
    <s v="ŽSR"/>
    <s v="Príprava bez MPV"/>
    <m/>
    <m/>
    <x v="4"/>
    <x v="0"/>
    <n v="93150"/>
    <m/>
    <x v="2"/>
    <s v="Dokumentácia na stavebné povolenie a realizáciu stavby"/>
  </r>
  <r>
    <m/>
    <m/>
    <m/>
    <m/>
    <s v="A23060"/>
    <m/>
    <x v="513"/>
    <m/>
    <m/>
    <m/>
    <m/>
    <m/>
    <s v="ŽSR"/>
    <s v="Príprava bez MPV"/>
    <m/>
    <m/>
    <x v="4"/>
    <x v="0"/>
    <n v="100000"/>
    <m/>
    <x v="2"/>
    <s v="Dokumentácia na stavebné povolenie a realizáciu stavby"/>
  </r>
  <r>
    <m/>
    <m/>
    <m/>
    <m/>
    <s v="A23063"/>
    <m/>
    <x v="554"/>
    <m/>
    <m/>
    <m/>
    <m/>
    <m/>
    <s v="ŽSR"/>
    <s v="Príprava bez MPV"/>
    <m/>
    <m/>
    <x v="4"/>
    <x v="0"/>
    <n v="143970"/>
    <m/>
    <x v="2"/>
    <s v="Dokumentácia na stavebné povolenie a realizáciu stavby"/>
  </r>
  <r>
    <m/>
    <m/>
    <m/>
    <m/>
    <s v="A23094"/>
    <m/>
    <x v="521"/>
    <m/>
    <m/>
    <m/>
    <m/>
    <m/>
    <s v="ŽSR"/>
    <s v="Príprava bez MPV"/>
    <m/>
    <m/>
    <x v="4"/>
    <x v="0"/>
    <n v="10080"/>
    <m/>
    <x v="2"/>
    <s v="Dokumentácia na stavebné povolenie a realizáciu stavby"/>
  </r>
  <r>
    <m/>
    <m/>
    <m/>
    <m/>
    <s v="A23091"/>
    <m/>
    <x v="555"/>
    <m/>
    <m/>
    <m/>
    <m/>
    <m/>
    <s v="ŽSR"/>
    <s v="Príprava bez MPV"/>
    <m/>
    <m/>
    <x v="4"/>
    <x v="0"/>
    <n v="146740"/>
    <m/>
    <x v="2"/>
    <s v="Dokumentácia na stavebné povolenie a realizáciu stavby"/>
  </r>
  <r>
    <m/>
    <m/>
    <m/>
    <m/>
    <s v="A23067"/>
    <m/>
    <x v="516"/>
    <m/>
    <m/>
    <m/>
    <m/>
    <m/>
    <s v="ŽSR"/>
    <s v="Príprava bez MPV"/>
    <m/>
    <m/>
    <x v="4"/>
    <x v="0"/>
    <n v="5600"/>
    <m/>
    <x v="2"/>
    <s v="Dokumentácia na stavebné povolenie a realizáciu stavby"/>
  </r>
  <r>
    <m/>
    <m/>
    <m/>
    <m/>
    <s v="A23085"/>
    <m/>
    <x v="520"/>
    <m/>
    <m/>
    <m/>
    <m/>
    <m/>
    <s v="ŽSR"/>
    <s v="Príprava bez MPV"/>
    <m/>
    <m/>
    <x v="4"/>
    <x v="0"/>
    <n v="61440"/>
    <m/>
    <x v="2"/>
    <s v="Dokumentácia na stavebné povolenie a realizáciu stavby"/>
  </r>
  <r>
    <m/>
    <m/>
    <m/>
    <m/>
    <s v="A23082"/>
    <m/>
    <x v="556"/>
    <m/>
    <m/>
    <m/>
    <m/>
    <m/>
    <s v="ŽSR"/>
    <s v="Príprava bez MPV"/>
    <m/>
    <m/>
    <x v="4"/>
    <x v="0"/>
    <n v="107900"/>
    <m/>
    <x v="2"/>
    <s v="Dokumentácia na stavebné povolenie a realizáciu stavby"/>
  </r>
  <r>
    <m/>
    <m/>
    <m/>
    <m/>
    <s v="A23092"/>
    <m/>
    <x v="336"/>
    <m/>
    <m/>
    <m/>
    <m/>
    <m/>
    <s v="ŽSR"/>
    <s v="Príprava bez MPV"/>
    <m/>
    <m/>
    <x v="4"/>
    <x v="0"/>
    <n v="14950"/>
    <m/>
    <x v="2"/>
    <s v="Príprava verejného obstarávania"/>
  </r>
  <r>
    <m/>
    <m/>
    <m/>
    <m/>
    <s v="A23069"/>
    <m/>
    <x v="517"/>
    <m/>
    <m/>
    <m/>
    <m/>
    <m/>
    <s v="ŽSR"/>
    <s v="Príprava bez MPV"/>
    <m/>
    <m/>
    <x v="4"/>
    <x v="0"/>
    <n v="7590"/>
    <m/>
    <x v="2"/>
    <s v="Dokumentácia na stavebné povolenie a realizáciu stavby"/>
  </r>
  <r>
    <m/>
    <m/>
    <m/>
    <m/>
    <s v="A23079"/>
    <m/>
    <x v="557"/>
    <m/>
    <m/>
    <m/>
    <m/>
    <m/>
    <s v="ŽSR"/>
    <s v="Príprava bez MPV"/>
    <m/>
    <m/>
    <x v="4"/>
    <x v="0"/>
    <n v="60930"/>
    <m/>
    <x v="2"/>
    <s v="Dokumentácia na stavebné povolenie a realizáciu stavby"/>
  </r>
  <r>
    <m/>
    <m/>
    <m/>
    <m/>
    <s v="A23065"/>
    <m/>
    <x v="558"/>
    <m/>
    <m/>
    <m/>
    <m/>
    <m/>
    <s v="ŽSR"/>
    <s v="Príprava bez MPV"/>
    <m/>
    <m/>
    <x v="4"/>
    <x v="0"/>
    <n v="74050"/>
    <m/>
    <x v="2"/>
    <s v="Dokumentácia na stavebné povolenie a realizáciu stavby"/>
  </r>
  <r>
    <m/>
    <m/>
    <m/>
    <m/>
    <s v="A23066"/>
    <m/>
    <x v="515"/>
    <m/>
    <m/>
    <m/>
    <m/>
    <m/>
    <s v="ŽSR"/>
    <s v="Príprava bez MPV"/>
    <m/>
    <m/>
    <x v="4"/>
    <x v="0"/>
    <n v="5500"/>
    <m/>
    <x v="2"/>
    <s v="Dokumentácia na stavebné povolenie a realizáciu stavby"/>
  </r>
  <r>
    <m/>
    <m/>
    <m/>
    <m/>
    <s v="A23051"/>
    <m/>
    <x v="333"/>
    <m/>
    <m/>
    <m/>
    <m/>
    <m/>
    <s v="ŽSR"/>
    <s v="Výstavba"/>
    <m/>
    <m/>
    <x v="4"/>
    <x v="0"/>
    <n v="140000"/>
    <m/>
    <x v="2"/>
    <s v="V prevázdke/ukončené"/>
  </r>
  <r>
    <m/>
    <m/>
    <m/>
    <m/>
    <s v="A17085"/>
    <m/>
    <x v="559"/>
    <m/>
    <m/>
    <m/>
    <m/>
    <m/>
    <s v="ŽSR"/>
    <s v="Príprava bez MPV"/>
    <m/>
    <m/>
    <x v="4"/>
    <x v="0"/>
    <n v="131100"/>
    <m/>
    <x v="2"/>
    <s v="Investičná činnosť"/>
  </r>
  <r>
    <m/>
    <m/>
    <m/>
    <m/>
    <s v="A17059"/>
    <m/>
    <x v="560"/>
    <m/>
    <m/>
    <m/>
    <m/>
    <m/>
    <s v="ŽSR"/>
    <s v="Príprava bez MPV"/>
    <m/>
    <m/>
    <x v="4"/>
    <x v="0"/>
    <n v="11000"/>
    <m/>
    <x v="2"/>
    <s v="Dokumentácia na stavebné povolenie a realizáciu stavby"/>
  </r>
  <r>
    <m/>
    <m/>
    <m/>
    <m/>
    <s v="A17070"/>
    <m/>
    <x v="561"/>
    <m/>
    <m/>
    <m/>
    <m/>
    <m/>
    <s v="ŽSR"/>
    <s v="Výstavba"/>
    <m/>
    <m/>
    <x v="4"/>
    <x v="0"/>
    <n v="20800"/>
    <m/>
    <x v="2"/>
    <s v="Dokumentácia na stavebné povolenie a realizáciu stavby"/>
  </r>
  <r>
    <m/>
    <m/>
    <m/>
    <m/>
    <s v="A24001"/>
    <m/>
    <x v="562"/>
    <m/>
    <m/>
    <m/>
    <m/>
    <m/>
    <s v="ŽSR"/>
    <s v="Príprava bez MPV"/>
    <m/>
    <m/>
    <x v="4"/>
    <x v="0"/>
    <n v="8000"/>
    <m/>
    <x v="2"/>
    <s v="Príprava verejného obstarávania"/>
  </r>
  <r>
    <m/>
    <m/>
    <m/>
    <m/>
    <s v="A21033"/>
    <m/>
    <x v="321"/>
    <m/>
    <m/>
    <m/>
    <m/>
    <m/>
    <s v="ŽSR"/>
    <s v="Výstavba"/>
    <m/>
    <m/>
    <x v="4"/>
    <x v="0"/>
    <n v="40000"/>
    <m/>
    <x v="2"/>
    <s v="V prevázdke/ukončené"/>
  </r>
  <r>
    <m/>
    <m/>
    <m/>
    <m/>
    <s v="A21036"/>
    <m/>
    <x v="512"/>
    <m/>
    <m/>
    <m/>
    <m/>
    <m/>
    <s v="ŽSR"/>
    <s v="Príprava bez MPV"/>
    <m/>
    <m/>
    <x v="4"/>
    <x v="0"/>
    <n v="10000"/>
    <m/>
    <x v="2"/>
    <s v="Dokumentácia pre realizáciu stavby"/>
  </r>
  <r>
    <m/>
    <m/>
    <m/>
    <m/>
    <s v="A23013"/>
    <m/>
    <x v="563"/>
    <m/>
    <m/>
    <m/>
    <m/>
    <m/>
    <s v="ŽSR"/>
    <s v="Príprava bez MPV"/>
    <m/>
    <m/>
    <x v="4"/>
    <x v="0"/>
    <n v="119370"/>
    <m/>
    <x v="2"/>
    <s v="Príprava verejného obstarávania"/>
  </r>
  <r>
    <m/>
    <m/>
    <m/>
    <m/>
    <s v="A16043"/>
    <m/>
    <x v="89"/>
    <m/>
    <m/>
    <m/>
    <m/>
    <m/>
    <s v="ŽSR"/>
    <s v="Výstavba"/>
    <m/>
    <m/>
    <x v="4"/>
    <x v="0"/>
    <n v="1987000"/>
    <m/>
    <x v="2"/>
    <s v="Výstavba/realizácia"/>
  </r>
  <r>
    <m/>
    <m/>
    <m/>
    <m/>
    <s v="A16036"/>
    <m/>
    <x v="508"/>
    <m/>
    <m/>
    <m/>
    <m/>
    <m/>
    <s v="ŽSR"/>
    <s v="Príprava bez MPV"/>
    <m/>
    <m/>
    <x v="4"/>
    <x v="0"/>
    <n v="100000"/>
    <m/>
    <x v="2"/>
    <s v="Príprava verejného obstarávania"/>
  </r>
  <r>
    <m/>
    <m/>
    <m/>
    <m/>
    <s v="B21001"/>
    <m/>
    <x v="564"/>
    <m/>
    <m/>
    <m/>
    <m/>
    <m/>
    <s v="ŽSR"/>
    <s v="Výstavba"/>
    <m/>
    <m/>
    <x v="4"/>
    <x v="0"/>
    <n v="81850"/>
    <m/>
    <x v="2"/>
    <s v="Dokumentácia pre stavebné povolenie"/>
  </r>
  <r>
    <m/>
    <m/>
    <m/>
    <m/>
    <s v="A16027"/>
    <m/>
    <x v="85"/>
    <m/>
    <m/>
    <m/>
    <m/>
    <m/>
    <s v="ŽSR"/>
    <s v="Príprava bez MPV"/>
    <m/>
    <m/>
    <x v="4"/>
    <x v="0"/>
    <n v="55000"/>
    <m/>
    <x v="2"/>
    <s v="Nezačatá investičná akcia"/>
  </r>
  <r>
    <m/>
    <m/>
    <m/>
    <m/>
    <s v="A12018"/>
    <m/>
    <x v="15"/>
    <m/>
    <m/>
    <m/>
    <m/>
    <m/>
    <s v="ŽSR"/>
    <s v="Príprava bez MPV"/>
    <m/>
    <m/>
    <x v="4"/>
    <x v="0"/>
    <n v="80000"/>
    <m/>
    <x v="2"/>
    <s v="Majetkoprávne vysporiadanie"/>
  </r>
  <r>
    <m/>
    <m/>
    <m/>
    <m/>
    <s v="A16219"/>
    <m/>
    <x v="148"/>
    <m/>
    <m/>
    <m/>
    <m/>
    <m/>
    <s v="ŽSR"/>
    <s v="Príprava bez MPV"/>
    <m/>
    <m/>
    <x v="4"/>
    <x v="0"/>
    <n v="10000"/>
    <m/>
    <x v="2"/>
    <s v="Dokumentácia na stavebné povolenie a realizáciu stavby"/>
  </r>
  <r>
    <m/>
    <m/>
    <m/>
    <m/>
    <s v="A17065"/>
    <m/>
    <x v="565"/>
    <m/>
    <m/>
    <m/>
    <m/>
    <m/>
    <s v="ŽSR"/>
    <s v="Príprava bez MPV"/>
    <m/>
    <m/>
    <x v="4"/>
    <x v="0"/>
    <n v="3000"/>
    <m/>
    <x v="2"/>
    <s v="Dokumentácia na stavebné povolenie a realizáciu stavby"/>
  </r>
  <r>
    <m/>
    <m/>
    <m/>
    <m/>
    <s v="A19253"/>
    <m/>
    <x v="309"/>
    <m/>
    <m/>
    <m/>
    <m/>
    <m/>
    <s v="ŽSR"/>
    <s v="Príprava bez MPV"/>
    <m/>
    <m/>
    <x v="4"/>
    <x v="0"/>
    <n v="300000"/>
    <m/>
    <x v="2"/>
    <s v="Investičný zámer"/>
  </r>
  <r>
    <m/>
    <m/>
    <m/>
    <m/>
    <s v="A17068"/>
    <m/>
    <x v="163"/>
    <m/>
    <m/>
    <m/>
    <m/>
    <m/>
    <s v="ŽSR"/>
    <s v="Príprava bez MPV"/>
    <m/>
    <m/>
    <x v="4"/>
    <x v="0"/>
    <n v="1000"/>
    <m/>
    <x v="2"/>
    <s v="Výstavba/realizácia"/>
  </r>
  <r>
    <m/>
    <m/>
    <m/>
    <m/>
    <s v="A19131"/>
    <m/>
    <x v="293"/>
    <m/>
    <m/>
    <m/>
    <m/>
    <m/>
    <s v="ŽSR"/>
    <s v="Výstavba"/>
    <m/>
    <m/>
    <x v="4"/>
    <x v="0"/>
    <n v="45500"/>
    <m/>
    <x v="2"/>
    <s v="Dokumentácia na stavebné povolenie a realizáciu stavby"/>
  </r>
  <r>
    <m/>
    <m/>
    <m/>
    <m/>
    <s v="A19255"/>
    <m/>
    <x v="310"/>
    <m/>
    <m/>
    <m/>
    <m/>
    <m/>
    <s v="ŽSR"/>
    <s v="Príprava bez MPV"/>
    <m/>
    <m/>
    <x v="4"/>
    <x v="0"/>
    <n v="1000"/>
    <m/>
    <x v="2"/>
    <s v="Posudzovanie vplyvov na ŽP"/>
  </r>
  <r>
    <m/>
    <m/>
    <m/>
    <m/>
    <s v="A11108"/>
    <m/>
    <x v="14"/>
    <m/>
    <m/>
    <m/>
    <m/>
    <m/>
    <s v="ŽSR"/>
    <s v="Príprava bez MPV"/>
    <m/>
    <m/>
    <x v="4"/>
    <x v="0"/>
    <n v="5000"/>
    <m/>
    <x v="2"/>
    <s v="Majetkoprávne vysporiadanie"/>
  </r>
  <r>
    <m/>
    <m/>
    <m/>
    <m/>
    <s v="A16200"/>
    <m/>
    <x v="138"/>
    <m/>
    <m/>
    <m/>
    <m/>
    <m/>
    <s v="ŽSR"/>
    <s v="Výstavba"/>
    <m/>
    <m/>
    <x v="4"/>
    <x v="0"/>
    <n v="320000"/>
    <m/>
    <x v="2"/>
    <s v="V prevázdke/ukončené"/>
  </r>
  <r>
    <m/>
    <m/>
    <m/>
    <m/>
    <s v="A16101"/>
    <m/>
    <x v="119"/>
    <m/>
    <m/>
    <m/>
    <m/>
    <m/>
    <s v="ŽSR"/>
    <s v="Príprava bez MPV"/>
    <m/>
    <m/>
    <x v="4"/>
    <x v="0"/>
    <n v="10000"/>
    <m/>
    <x v="2"/>
    <s v="Vydané stavebné povolenie"/>
  </r>
  <r>
    <m/>
    <m/>
    <m/>
    <m/>
    <s v="A19026"/>
    <m/>
    <x v="259"/>
    <m/>
    <m/>
    <m/>
    <m/>
    <m/>
    <s v="ŽSR"/>
    <s v="Príprava bez MPV"/>
    <m/>
    <m/>
    <x v="4"/>
    <x v="0"/>
    <n v="7700"/>
    <m/>
    <x v="2"/>
    <s v="Dokumentácia na stavebné povolenie a realizáciu stavby"/>
  </r>
  <r>
    <m/>
    <m/>
    <m/>
    <m/>
    <s v="A18062"/>
    <m/>
    <x v="208"/>
    <m/>
    <m/>
    <m/>
    <m/>
    <m/>
    <s v="ŽSR"/>
    <s v="Výstavba"/>
    <m/>
    <m/>
    <x v="4"/>
    <x v="0"/>
    <n v="50510"/>
    <m/>
    <x v="2"/>
    <s v="Výstavba/realizácia"/>
  </r>
  <r>
    <m/>
    <m/>
    <m/>
    <m/>
    <s v="A18116"/>
    <m/>
    <x v="240"/>
    <m/>
    <m/>
    <m/>
    <m/>
    <m/>
    <s v="ŽSR"/>
    <s v="Výstavba"/>
    <m/>
    <m/>
    <x v="4"/>
    <x v="0"/>
    <n v="3280"/>
    <m/>
    <x v="2"/>
    <s v="V prevázdke/ukončené"/>
  </r>
  <r>
    <m/>
    <m/>
    <m/>
    <m/>
    <s v="A17131"/>
    <m/>
    <x v="195"/>
    <m/>
    <m/>
    <m/>
    <m/>
    <m/>
    <s v="ŽSR"/>
    <s v="Príprava bez MPV"/>
    <m/>
    <m/>
    <x v="4"/>
    <x v="0"/>
    <n v="152700"/>
    <m/>
    <x v="2"/>
    <s v="Dokumentácia na stavebné povolenie a realizáciu stavby"/>
  </r>
  <r>
    <m/>
    <m/>
    <m/>
    <m/>
    <s v="A22050"/>
    <m/>
    <x v="566"/>
    <m/>
    <m/>
    <m/>
    <m/>
    <m/>
    <s v="ŽSR"/>
    <s v="Príprava bez MPV"/>
    <m/>
    <m/>
    <x v="4"/>
    <x v="0"/>
    <n v="200000"/>
    <m/>
    <x v="2"/>
    <s v="Dokumentácia na stavebné povolenie a realizáciu stavby"/>
  </r>
  <r>
    <m/>
    <m/>
    <m/>
    <m/>
    <s v="A20055"/>
    <m/>
    <x v="316"/>
    <m/>
    <m/>
    <m/>
    <m/>
    <m/>
    <s v="ŽSR"/>
    <s v="Výstavba"/>
    <m/>
    <m/>
    <x v="4"/>
    <x v="0"/>
    <n v="8630"/>
    <m/>
    <x v="2"/>
    <s v="Dokumentácia na stavebné povolenie a realizáciu stavby"/>
  </r>
  <r>
    <m/>
    <m/>
    <m/>
    <m/>
    <s v="A17109"/>
    <m/>
    <x v="185"/>
    <m/>
    <m/>
    <m/>
    <m/>
    <m/>
    <s v="ŽSR"/>
    <s v="Výstavba"/>
    <m/>
    <m/>
    <x v="4"/>
    <x v="0"/>
    <n v="320000"/>
    <m/>
    <x v="2"/>
    <s v="V prevázdke/ukončené"/>
  </r>
  <r>
    <m/>
    <m/>
    <m/>
    <m/>
    <s v="A16023"/>
    <m/>
    <x v="83"/>
    <m/>
    <m/>
    <m/>
    <m/>
    <m/>
    <s v="ŽSR"/>
    <s v="Príprava bez MPV"/>
    <m/>
    <m/>
    <x v="4"/>
    <x v="0"/>
    <n v="6490"/>
    <m/>
    <x v="0"/>
    <s v="Dokumentácia na stavebné povolenie a realizáciu stavby"/>
  </r>
  <r>
    <m/>
    <m/>
    <m/>
    <m/>
    <s v="A16001"/>
    <m/>
    <x v="77"/>
    <m/>
    <m/>
    <m/>
    <m/>
    <m/>
    <s v="ŽSR"/>
    <s v="Príprava bez MPV"/>
    <m/>
    <m/>
    <x v="4"/>
    <x v="0"/>
    <n v="27490"/>
    <m/>
    <x v="2"/>
    <s v="Príprava verejného obstarávania"/>
  </r>
  <r>
    <m/>
    <m/>
    <m/>
    <m/>
    <s v="A17056"/>
    <m/>
    <x v="156"/>
    <m/>
    <m/>
    <m/>
    <m/>
    <m/>
    <s v="ŽSR"/>
    <s v="Príprava bez MPV"/>
    <m/>
    <m/>
    <x v="4"/>
    <x v="0"/>
    <n v="10000"/>
    <m/>
    <x v="2"/>
    <s v="Príprava verejného obstarávania"/>
  </r>
  <r>
    <m/>
    <m/>
    <m/>
    <m/>
    <s v="A18113"/>
    <m/>
    <x v="237"/>
    <m/>
    <m/>
    <m/>
    <m/>
    <m/>
    <s v="ŽSR"/>
    <s v="Príprava bez MPV"/>
    <m/>
    <m/>
    <x v="4"/>
    <x v="0"/>
    <n v="29000"/>
    <m/>
    <x v="2"/>
    <s v="Vydané stavebné povolenie"/>
  </r>
  <r>
    <m/>
    <m/>
    <m/>
    <m/>
    <s v="A19120"/>
    <m/>
    <x v="286"/>
    <m/>
    <m/>
    <m/>
    <m/>
    <m/>
    <s v="ŽSR"/>
    <s v="Výstavba"/>
    <m/>
    <m/>
    <x v="4"/>
    <x v="0"/>
    <n v="32450"/>
    <m/>
    <x v="2"/>
    <s v="Dokumentácia na stavebné povolenie a realizáciu stavby"/>
  </r>
  <r>
    <m/>
    <m/>
    <m/>
    <m/>
    <s v="A18112"/>
    <m/>
    <x v="567"/>
    <m/>
    <m/>
    <m/>
    <m/>
    <m/>
    <s v="ŽSR"/>
    <s v="Príprava bez MPV"/>
    <m/>
    <m/>
    <x v="4"/>
    <x v="0"/>
    <n v="1100"/>
    <m/>
    <x v="2"/>
    <s v="Nešpecifikované"/>
  </r>
  <r>
    <m/>
    <m/>
    <m/>
    <m/>
    <s v="A21029"/>
    <m/>
    <x v="319"/>
    <m/>
    <m/>
    <m/>
    <m/>
    <m/>
    <s v="ŽSR"/>
    <s v="Výstavba"/>
    <m/>
    <m/>
    <x v="4"/>
    <x v="0"/>
    <n v="39500"/>
    <m/>
    <x v="2"/>
    <s v="Dokumentácia na stavebné povolenie a realizáciu stavby"/>
  </r>
  <r>
    <m/>
    <m/>
    <m/>
    <m/>
    <s v="A14079"/>
    <m/>
    <x v="52"/>
    <m/>
    <m/>
    <m/>
    <m/>
    <m/>
    <s v="ŽSR"/>
    <s v="Príprava bez MPV"/>
    <m/>
    <m/>
    <x v="4"/>
    <x v="0"/>
    <n v="5000"/>
    <m/>
    <x v="2"/>
    <s v="Vydané stavebné povolenie"/>
  </r>
  <r>
    <m/>
    <m/>
    <m/>
    <m/>
    <s v="A16053"/>
    <m/>
    <x v="96"/>
    <m/>
    <m/>
    <m/>
    <m/>
    <m/>
    <s v="ŽSR"/>
    <s v="Príprava bez MPV"/>
    <m/>
    <m/>
    <x v="4"/>
    <x v="0"/>
    <n v="100000"/>
    <m/>
    <x v="2"/>
    <s v="Príprava verejného obstarávania"/>
  </r>
  <r>
    <m/>
    <m/>
    <m/>
    <m/>
    <s v="A16084"/>
    <m/>
    <x v="111"/>
    <m/>
    <m/>
    <m/>
    <m/>
    <m/>
    <s v="ŽSR"/>
    <s v="Výstavba"/>
    <m/>
    <m/>
    <x v="4"/>
    <x v="0"/>
    <n v="2500"/>
    <m/>
    <x v="2"/>
    <s v="V prevázdke/ukončené"/>
  </r>
  <r>
    <m/>
    <m/>
    <m/>
    <m/>
    <s v="A16208"/>
    <m/>
    <x v="568"/>
    <m/>
    <m/>
    <m/>
    <m/>
    <m/>
    <s v="ŽSR"/>
    <s v="Príprava bez MPV"/>
    <m/>
    <m/>
    <x v="4"/>
    <x v="0"/>
    <n v="9000"/>
    <m/>
    <x v="2"/>
    <s v="Investičná činnosť"/>
  </r>
  <r>
    <m/>
    <m/>
    <m/>
    <m/>
    <s v="A22001"/>
    <m/>
    <x v="569"/>
    <m/>
    <m/>
    <m/>
    <m/>
    <m/>
    <s v="ŽSR"/>
    <s v="Príprava bez MPV"/>
    <m/>
    <m/>
    <x v="4"/>
    <x v="0"/>
    <n v="15380"/>
    <m/>
    <x v="2"/>
    <s v="Dokumentácia na stavebné povolenie a realizáciu stavby"/>
  </r>
  <r>
    <m/>
    <m/>
    <m/>
    <m/>
    <s v="A17146"/>
    <m/>
    <x v="199"/>
    <m/>
    <m/>
    <m/>
    <m/>
    <m/>
    <s v="ŽSR"/>
    <s v="Príprava bez MPV"/>
    <m/>
    <m/>
    <x v="4"/>
    <x v="0"/>
    <n v="100000"/>
    <m/>
    <x v="2"/>
    <s v="Investičná činnosť"/>
  </r>
  <r>
    <m/>
    <m/>
    <m/>
    <m/>
    <s v="A17152"/>
    <m/>
    <x v="201"/>
    <m/>
    <m/>
    <m/>
    <m/>
    <m/>
    <s v="ŽSR"/>
    <s v="Príprava bez MPV"/>
    <m/>
    <m/>
    <x v="4"/>
    <x v="0"/>
    <n v="100000"/>
    <m/>
    <x v="2"/>
    <s v="Investičná činnosť"/>
  </r>
  <r>
    <m/>
    <m/>
    <m/>
    <m/>
    <s v="A18199"/>
    <m/>
    <x v="245"/>
    <m/>
    <m/>
    <m/>
    <m/>
    <m/>
    <s v="ŽSR"/>
    <s v="Príprava bez MPV"/>
    <m/>
    <m/>
    <x v="4"/>
    <x v="0"/>
    <n v="200000"/>
    <m/>
    <x v="2"/>
    <s v="Vydané stavebné povolenie"/>
  </r>
  <r>
    <m/>
    <m/>
    <m/>
    <m/>
    <s v="A12084"/>
    <s v="DZAO__; TZAO_E"/>
    <x v="18"/>
    <m/>
    <m/>
    <m/>
    <m/>
    <m/>
    <s v="ŽSR"/>
    <s v="Výstavba"/>
    <m/>
    <m/>
    <x v="4"/>
    <x v="0"/>
    <n v="3000000"/>
    <m/>
    <x v="2"/>
    <s v="Výstavba/realizácia"/>
  </r>
  <r>
    <m/>
    <m/>
    <m/>
    <m/>
    <s v="A24052"/>
    <m/>
    <x v="570"/>
    <m/>
    <m/>
    <m/>
    <m/>
    <m/>
    <s v="ŽSR"/>
    <s v="Príprava bez MPV"/>
    <m/>
    <m/>
    <x v="4"/>
    <x v="0"/>
    <n v="58800"/>
    <m/>
    <x v="2"/>
    <s v="Dokumentácia pre stavebné povolenie"/>
  </r>
  <r>
    <m/>
    <m/>
    <m/>
    <m/>
    <s v="A12084"/>
    <s v="DZAO__; TZAO_E"/>
    <x v="18"/>
    <m/>
    <m/>
    <m/>
    <m/>
    <m/>
    <s v="ŽSR"/>
    <s v="Príprava bez MPV"/>
    <m/>
    <m/>
    <x v="4"/>
    <x v="0"/>
    <n v="1500000"/>
    <m/>
    <x v="2"/>
    <s v="Výstavba/realizácia"/>
  </r>
  <r>
    <m/>
    <m/>
    <m/>
    <m/>
    <s v="A23011"/>
    <m/>
    <x v="571"/>
    <m/>
    <m/>
    <m/>
    <m/>
    <m/>
    <s v="ŽSR"/>
    <s v="Príprava bez MPV"/>
    <m/>
    <m/>
    <x v="4"/>
    <x v="0"/>
    <n v="20500"/>
    <m/>
    <x v="2"/>
    <s v="Príprava verejného obstarávania"/>
  </r>
  <r>
    <m/>
    <m/>
    <m/>
    <m/>
    <s v="A15029"/>
    <m/>
    <x v="72"/>
    <m/>
    <m/>
    <m/>
    <m/>
    <m/>
    <s v="ŽSR"/>
    <s v="Príprava bez MPV"/>
    <m/>
    <m/>
    <x v="4"/>
    <x v="0"/>
    <n v="100000"/>
    <m/>
    <x v="2"/>
    <s v="Príprava verejného obstarávania"/>
  </r>
  <r>
    <m/>
    <m/>
    <m/>
    <m/>
    <s v="A14198"/>
    <m/>
    <x v="58"/>
    <m/>
    <m/>
    <m/>
    <m/>
    <m/>
    <s v="ŽSR"/>
    <s v="Príprava bez MPV"/>
    <m/>
    <m/>
    <x v="4"/>
    <x v="0"/>
    <n v="8600"/>
    <m/>
    <x v="0"/>
    <s v="Vydané stavebné povolenie"/>
  </r>
  <r>
    <m/>
    <m/>
    <m/>
    <m/>
    <s v="A14200"/>
    <m/>
    <x v="59"/>
    <m/>
    <m/>
    <m/>
    <m/>
    <m/>
    <s v="ŽSR"/>
    <s v="Výstavba"/>
    <m/>
    <m/>
    <x v="4"/>
    <x v="25"/>
    <n v="2000000"/>
    <m/>
    <x v="2"/>
    <s v="Dokumentácia na stavebné povolenie a realizáciu stavby"/>
  </r>
  <r>
    <m/>
    <m/>
    <m/>
    <m/>
    <s v="A14200"/>
    <m/>
    <x v="59"/>
    <m/>
    <m/>
    <m/>
    <m/>
    <m/>
    <s v="ŽSR"/>
    <s v="Výstavba"/>
    <m/>
    <m/>
    <x v="4"/>
    <x v="0"/>
    <n v="402000"/>
    <m/>
    <x v="2"/>
    <s v="Dokumentácia na stavebné povolenie a realizáciu stavby"/>
  </r>
  <r>
    <m/>
    <m/>
    <m/>
    <m/>
    <s v="A14256"/>
    <m/>
    <x v="68"/>
    <m/>
    <m/>
    <m/>
    <m/>
    <m/>
    <s v="ŽSR"/>
    <s v="Výstavba"/>
    <m/>
    <m/>
    <x v="4"/>
    <x v="25"/>
    <n v="7664670"/>
    <m/>
    <x v="2"/>
    <s v="Výstavba/realizácia"/>
  </r>
  <r>
    <m/>
    <m/>
    <m/>
    <m/>
    <s v="A14256"/>
    <m/>
    <x v="68"/>
    <m/>
    <m/>
    <m/>
    <m/>
    <m/>
    <s v="ŽSR"/>
    <s v="Výstavba"/>
    <m/>
    <m/>
    <x v="4"/>
    <x v="0"/>
    <n v="403500"/>
    <m/>
    <x v="2"/>
    <s v="Výstavba/realizácia"/>
  </r>
  <r>
    <m/>
    <m/>
    <m/>
    <m/>
    <s v="A16054"/>
    <m/>
    <x v="97"/>
    <m/>
    <m/>
    <m/>
    <m/>
    <m/>
    <s v="ŽSR"/>
    <s v="Príprava bez MPV"/>
    <m/>
    <m/>
    <x v="4"/>
    <x v="0"/>
    <n v="20500"/>
    <m/>
    <x v="2"/>
    <s v="Dokumentácia na stavebné povolenie a realizáciu stavby"/>
  </r>
  <r>
    <m/>
    <m/>
    <m/>
    <m/>
    <s v="A17095"/>
    <m/>
    <x v="174"/>
    <m/>
    <m/>
    <m/>
    <m/>
    <m/>
    <s v="ŽSR"/>
    <s v="Výstavba"/>
    <m/>
    <m/>
    <x v="4"/>
    <x v="25"/>
    <n v="1000000"/>
    <m/>
    <x v="2"/>
    <s v="Príprava verejného obstarávania"/>
  </r>
  <r>
    <m/>
    <m/>
    <m/>
    <m/>
    <s v="A17101"/>
    <m/>
    <x v="572"/>
    <m/>
    <m/>
    <m/>
    <m/>
    <m/>
    <s v="ŽSR"/>
    <s v="Príprava bez MPV"/>
    <m/>
    <m/>
    <x v="4"/>
    <x v="0"/>
    <n v="10000"/>
    <m/>
    <x v="2"/>
    <s v="Dokumentácia na stavebné povolenie a realizáciu stavby"/>
  </r>
  <r>
    <m/>
    <m/>
    <m/>
    <m/>
    <s v="A19161"/>
    <m/>
    <x v="302"/>
    <m/>
    <m/>
    <m/>
    <m/>
    <m/>
    <s v="ŽSR"/>
    <s v="Príprava bez MPV"/>
    <m/>
    <m/>
    <x v="4"/>
    <x v="0"/>
    <n v="6000"/>
    <m/>
    <x v="2"/>
    <s v="Investičná činnosť"/>
  </r>
  <r>
    <m/>
    <m/>
    <m/>
    <m/>
    <s v="A21028"/>
    <m/>
    <x v="318"/>
    <m/>
    <m/>
    <m/>
    <m/>
    <m/>
    <s v="ŽSR"/>
    <s v="Výstavba"/>
    <m/>
    <m/>
    <x v="4"/>
    <x v="0"/>
    <n v="60000"/>
    <m/>
    <x v="2"/>
    <s v="V prevázdke/ukončené"/>
  </r>
  <r>
    <m/>
    <m/>
    <m/>
    <m/>
    <s v="A13026"/>
    <m/>
    <x v="20"/>
    <m/>
    <m/>
    <m/>
    <m/>
    <m/>
    <s v="ŽSR"/>
    <s v="Príprava bez MPV"/>
    <m/>
    <m/>
    <x v="4"/>
    <x v="0"/>
    <n v="14400"/>
    <m/>
    <x v="0"/>
    <s v="Vydané stavebné povolenie"/>
  </r>
  <r>
    <m/>
    <m/>
    <m/>
    <m/>
    <s v="A23002"/>
    <m/>
    <x v="330"/>
    <m/>
    <m/>
    <m/>
    <m/>
    <m/>
    <s v="ŽSR"/>
    <s v="Príprava bez MPV"/>
    <m/>
    <m/>
    <x v="4"/>
    <x v="0"/>
    <n v="54500"/>
    <m/>
    <x v="2"/>
    <s v="Dokumentácia na stavebné povolenie a realizáciu stavby"/>
  </r>
  <r>
    <m/>
    <m/>
    <m/>
    <m/>
    <s v="A23000"/>
    <m/>
    <x v="329"/>
    <m/>
    <m/>
    <m/>
    <m/>
    <m/>
    <s v="ŽSR"/>
    <s v="Príprava bez MPV"/>
    <m/>
    <m/>
    <x v="4"/>
    <x v="0"/>
    <n v="6150"/>
    <m/>
    <x v="2"/>
    <s v="Vydané stavebné povolenie"/>
  </r>
  <r>
    <m/>
    <m/>
    <m/>
    <m/>
    <s v="A15055"/>
    <m/>
    <x v="73"/>
    <m/>
    <m/>
    <m/>
    <m/>
    <m/>
    <s v="ŽSR"/>
    <s v="Príprava bez MPV"/>
    <m/>
    <m/>
    <x v="4"/>
    <x v="0"/>
    <n v="1000"/>
    <m/>
    <x v="2"/>
    <s v="Dokumentácia na stavebné povolenie a realizáciu stavby"/>
  </r>
  <r>
    <m/>
    <m/>
    <m/>
    <m/>
    <s v="A17129"/>
    <m/>
    <x v="573"/>
    <m/>
    <m/>
    <m/>
    <m/>
    <m/>
    <s v="ŽSR"/>
    <s v="Príprava bez MPV"/>
    <m/>
    <m/>
    <x v="4"/>
    <x v="0"/>
    <n v="57000"/>
    <m/>
    <x v="2"/>
    <s v="Dokumentácia na stavebné povolenie a realizáciu stavby"/>
  </r>
  <r>
    <m/>
    <m/>
    <m/>
    <m/>
    <s v="A19041"/>
    <m/>
    <x v="266"/>
    <m/>
    <m/>
    <m/>
    <m/>
    <m/>
    <s v="ŽSR"/>
    <s v="Výstavba"/>
    <m/>
    <m/>
    <x v="4"/>
    <x v="0"/>
    <n v="3000000"/>
    <m/>
    <x v="2"/>
    <s v="Nezačatá investičná akcia"/>
  </r>
  <r>
    <m/>
    <m/>
    <m/>
    <m/>
    <s v="A16021"/>
    <m/>
    <x v="82"/>
    <m/>
    <m/>
    <m/>
    <m/>
    <m/>
    <s v="ŽSR"/>
    <s v="Príprava bez MPV"/>
    <m/>
    <m/>
    <x v="4"/>
    <x v="0"/>
    <n v="18300"/>
    <m/>
    <x v="2"/>
    <s v="Výstavba/realizácia"/>
  </r>
  <r>
    <m/>
    <m/>
    <m/>
    <m/>
    <s v="A14027"/>
    <m/>
    <x v="43"/>
    <m/>
    <m/>
    <m/>
    <m/>
    <m/>
    <s v="ŽSR"/>
    <s v="Príprava bez MPV"/>
    <m/>
    <m/>
    <x v="4"/>
    <x v="0"/>
    <n v="500000"/>
    <m/>
    <x v="2"/>
    <s v="Príprava verejného obstarávania"/>
  </r>
  <r>
    <m/>
    <m/>
    <m/>
    <m/>
    <s v="A24044"/>
    <m/>
    <x v="574"/>
    <m/>
    <m/>
    <m/>
    <m/>
    <m/>
    <s v="ŽSR"/>
    <s v="Príprava bez MPV"/>
    <m/>
    <m/>
    <x v="4"/>
    <x v="0"/>
    <n v="15000"/>
    <m/>
    <x v="2"/>
    <s v="Nezačatá investičná akcia"/>
  </r>
  <r>
    <m/>
    <m/>
    <m/>
    <m/>
    <s v="A24045"/>
    <m/>
    <x v="523"/>
    <m/>
    <m/>
    <m/>
    <m/>
    <m/>
    <s v="ŽSR"/>
    <s v="Príprava bez MPV"/>
    <m/>
    <m/>
    <x v="4"/>
    <x v="0"/>
    <n v="14000"/>
    <m/>
    <x v="2"/>
    <s v="Dokumentácia na stavebné povolenie a realizáciu stavby"/>
  </r>
  <r>
    <m/>
    <m/>
    <m/>
    <m/>
    <s v="A24046"/>
    <m/>
    <x v="575"/>
    <m/>
    <m/>
    <m/>
    <m/>
    <m/>
    <s v="ŽSR"/>
    <s v="Príprava bez MPV"/>
    <m/>
    <m/>
    <x v="4"/>
    <x v="0"/>
    <n v="16000"/>
    <m/>
    <x v="2"/>
    <s v="Dokumentácia na stavebné povolenie a realizáciu stavby"/>
  </r>
  <r>
    <m/>
    <m/>
    <m/>
    <m/>
    <s v="A24047"/>
    <m/>
    <x v="576"/>
    <m/>
    <m/>
    <m/>
    <m/>
    <m/>
    <s v="ŽSR"/>
    <s v="Príprava bez MPV"/>
    <m/>
    <m/>
    <x v="4"/>
    <x v="0"/>
    <n v="17000"/>
    <m/>
    <x v="2"/>
    <s v="Dokumentácia na stavebné povolenie a realizáciu stavby"/>
  </r>
  <r>
    <m/>
    <m/>
    <m/>
    <m/>
    <s v="A24048"/>
    <m/>
    <x v="577"/>
    <m/>
    <m/>
    <m/>
    <m/>
    <m/>
    <s v="ŽSR"/>
    <s v="Príprava bez MPV"/>
    <m/>
    <m/>
    <x v="4"/>
    <x v="0"/>
    <n v="16150"/>
    <m/>
    <x v="2"/>
    <s v="Dokumentácia na stavebné povolenie a realizáciu stavby"/>
  </r>
  <r>
    <m/>
    <m/>
    <m/>
    <m/>
    <s v="A24049"/>
    <m/>
    <x v="578"/>
    <m/>
    <m/>
    <m/>
    <m/>
    <m/>
    <s v="ŽSR"/>
    <s v="Príprava bez MPV"/>
    <m/>
    <m/>
    <x v="4"/>
    <x v="0"/>
    <n v="15000"/>
    <m/>
    <x v="2"/>
    <s v="Dokumentácia na stavebné povolenie a realizáciu stavby"/>
  </r>
  <r>
    <m/>
    <m/>
    <m/>
    <m/>
    <s v="A24050"/>
    <m/>
    <x v="579"/>
    <m/>
    <m/>
    <m/>
    <m/>
    <m/>
    <s v="ŽSR"/>
    <s v="Príprava bez MPV"/>
    <m/>
    <m/>
    <x v="4"/>
    <x v="0"/>
    <n v="16000"/>
    <m/>
    <x v="2"/>
    <s v="Dokumentácia na stavebné povolenie a realizáciu stavby"/>
  </r>
  <r>
    <m/>
    <m/>
    <m/>
    <m/>
    <s v="A24077"/>
    <m/>
    <x v="580"/>
    <m/>
    <m/>
    <m/>
    <m/>
    <m/>
    <s v="ŽSR"/>
    <s v="Príprava bez MPV"/>
    <m/>
    <m/>
    <x v="4"/>
    <x v="0"/>
    <n v="15730"/>
    <m/>
    <x v="2"/>
    <s v="Dokumentácia na stavebné povolenie a realizáciu stavby"/>
  </r>
  <r>
    <m/>
    <m/>
    <m/>
    <m/>
    <s v="A23005"/>
    <m/>
    <x v="331"/>
    <m/>
    <m/>
    <m/>
    <m/>
    <m/>
    <s v="ŽSR"/>
    <s v="Príprava bez MPV"/>
    <m/>
    <m/>
    <x v="4"/>
    <x v="0"/>
    <n v="13500"/>
    <m/>
    <x v="2"/>
    <s v="Investičná činnosť"/>
  </r>
  <r>
    <m/>
    <m/>
    <m/>
    <m/>
    <s v="A16061"/>
    <m/>
    <x v="99"/>
    <m/>
    <m/>
    <m/>
    <m/>
    <m/>
    <s v="ŽSR"/>
    <s v="Príprava bez MPV"/>
    <m/>
    <m/>
    <x v="4"/>
    <x v="0"/>
    <n v="52700"/>
    <m/>
    <x v="2"/>
    <s v="Dokumentácia na stavebné povolenie a realizáciu stavby"/>
  </r>
  <r>
    <m/>
    <m/>
    <m/>
    <m/>
    <s v="A19243"/>
    <m/>
    <x v="305"/>
    <m/>
    <m/>
    <m/>
    <m/>
    <m/>
    <s v="ŽSR"/>
    <s v="Výstavba"/>
    <m/>
    <m/>
    <x v="4"/>
    <x v="0"/>
    <n v="3000000"/>
    <m/>
    <x v="2"/>
    <s v="Pozastavená príprava"/>
  </r>
  <r>
    <m/>
    <m/>
    <m/>
    <m/>
    <s v="A14055"/>
    <m/>
    <x v="47"/>
    <m/>
    <m/>
    <m/>
    <m/>
    <m/>
    <s v="ŽSR"/>
    <s v="Príprava bez MPV"/>
    <m/>
    <m/>
    <x v="4"/>
    <x v="0"/>
    <n v="18000"/>
    <m/>
    <x v="2"/>
    <s v="Príprava verejného obstarávania"/>
  </r>
  <r>
    <m/>
    <m/>
    <m/>
    <m/>
    <s v="A18093"/>
    <m/>
    <x v="219"/>
    <m/>
    <m/>
    <m/>
    <m/>
    <m/>
    <s v="ŽSR"/>
    <s v="Výstavba"/>
    <m/>
    <m/>
    <x v="4"/>
    <x v="0"/>
    <n v="20150"/>
    <m/>
    <x v="2"/>
    <s v="Výstavba/realizácia"/>
  </r>
  <r>
    <m/>
    <m/>
    <m/>
    <m/>
    <s v="A18078"/>
    <m/>
    <x v="214"/>
    <m/>
    <m/>
    <m/>
    <m/>
    <m/>
    <s v="ŽSR"/>
    <s v="Príprava bez MPV"/>
    <m/>
    <m/>
    <x v="4"/>
    <x v="0"/>
    <n v="12000"/>
    <m/>
    <x v="2"/>
    <s v="Investičná činnosť"/>
  </r>
  <r>
    <m/>
    <m/>
    <m/>
    <m/>
    <s v="A17089"/>
    <m/>
    <x v="171"/>
    <m/>
    <m/>
    <m/>
    <m/>
    <m/>
    <s v="ŽSR"/>
    <s v="Príprava bez MPV"/>
    <m/>
    <m/>
    <x v="4"/>
    <x v="0"/>
    <n v="20000"/>
    <m/>
    <x v="2"/>
    <s v="Investičná činnosť"/>
  </r>
  <r>
    <m/>
    <m/>
    <m/>
    <m/>
    <s v="A17093"/>
    <m/>
    <x v="172"/>
    <m/>
    <m/>
    <m/>
    <m/>
    <m/>
    <s v="ŽSR"/>
    <s v="Príprava bez MPV"/>
    <m/>
    <m/>
    <x v="4"/>
    <x v="0"/>
    <n v="24000"/>
    <m/>
    <x v="2"/>
    <s v="Dokumentácia na stavebné povolenie a realizáciu stavby"/>
  </r>
  <r>
    <m/>
    <m/>
    <m/>
    <m/>
    <s v="A23007"/>
    <m/>
    <x v="581"/>
    <m/>
    <m/>
    <m/>
    <m/>
    <m/>
    <s v="ŽSR"/>
    <s v="Príprava bez MPV"/>
    <m/>
    <m/>
    <x v="4"/>
    <x v="0"/>
    <n v="66400"/>
    <m/>
    <x v="2"/>
    <s v="Príprava verejného obstarávania"/>
  </r>
  <r>
    <m/>
    <m/>
    <m/>
    <m/>
    <s v="A14182"/>
    <m/>
    <x v="582"/>
    <m/>
    <m/>
    <m/>
    <m/>
    <m/>
    <s v="ŽSR"/>
    <s v="Príprava bez MPV"/>
    <m/>
    <m/>
    <x v="4"/>
    <x v="0"/>
    <n v="6900"/>
    <m/>
    <x v="2"/>
    <s v="Dokumentácia na stavebné povolenie a realizáciu stavby"/>
  </r>
  <r>
    <m/>
    <m/>
    <m/>
    <m/>
    <s v="A16003"/>
    <m/>
    <x v="78"/>
    <m/>
    <m/>
    <m/>
    <m/>
    <m/>
    <s v="ŽSR"/>
    <s v="Príprava bez MPV"/>
    <m/>
    <m/>
    <x v="4"/>
    <x v="0"/>
    <n v="100000"/>
    <m/>
    <x v="2"/>
    <s v="Príprava verejného obstarávania"/>
  </r>
  <r>
    <m/>
    <m/>
    <m/>
    <m/>
    <s v="zsr200"/>
    <m/>
    <x v="583"/>
    <m/>
    <m/>
    <m/>
    <m/>
    <m/>
    <s v="ŽSR"/>
    <m/>
    <m/>
    <m/>
    <x v="4"/>
    <x v="0"/>
    <n v="1000000"/>
    <m/>
    <x v="2"/>
    <s v="Nešpecifikované"/>
  </r>
  <r>
    <m/>
    <m/>
    <m/>
    <m/>
    <s v="zsr201"/>
    <m/>
    <x v="584"/>
    <m/>
    <m/>
    <m/>
    <m/>
    <m/>
    <s v="ŽSR"/>
    <m/>
    <m/>
    <m/>
    <x v="4"/>
    <x v="0"/>
    <n v="13500000"/>
    <m/>
    <x v="2"/>
    <s v="Nešpecifikované"/>
  </r>
  <r>
    <m/>
    <m/>
    <m/>
    <m/>
    <s v="A04001"/>
    <m/>
    <x v="1"/>
    <m/>
    <m/>
    <m/>
    <m/>
    <m/>
    <s v="ŽSR"/>
    <s v="Výstavba"/>
    <m/>
    <m/>
    <x v="2"/>
    <x v="3"/>
    <n v="11042093.949999999"/>
    <m/>
    <x v="2"/>
    <s v="V prevázdke/ukončené"/>
  </r>
  <r>
    <m/>
    <m/>
    <m/>
    <m/>
    <s v="A04001"/>
    <m/>
    <x v="1"/>
    <m/>
    <m/>
    <m/>
    <m/>
    <m/>
    <s v="ŽSR"/>
    <s v="Výstavba"/>
    <m/>
    <m/>
    <x v="2"/>
    <x v="4"/>
    <n v="1948604.82"/>
    <m/>
    <x v="2"/>
    <s v="V prevázdke/ukončené"/>
  </r>
  <r>
    <m/>
    <m/>
    <m/>
    <m/>
    <s v="A14010"/>
    <m/>
    <x v="38"/>
    <m/>
    <m/>
    <m/>
    <m/>
    <m/>
    <s v="ŽSR"/>
    <s v="Výstavba"/>
    <m/>
    <m/>
    <x v="2"/>
    <x v="4"/>
    <n v="17469.25"/>
    <m/>
    <x v="2"/>
    <s v="V prevázdke/ukončené"/>
  </r>
  <r>
    <m/>
    <m/>
    <m/>
    <m/>
    <s v="A14203"/>
    <m/>
    <x v="63"/>
    <m/>
    <m/>
    <m/>
    <m/>
    <m/>
    <s v="ŽSR"/>
    <s v="Výstavba"/>
    <m/>
    <m/>
    <x v="2"/>
    <x v="3"/>
    <n v="444325.52"/>
    <m/>
    <x v="2"/>
    <s v="V prevázdke/ukončené"/>
  </r>
  <r>
    <m/>
    <m/>
    <m/>
    <m/>
    <s v="A14203"/>
    <m/>
    <x v="63"/>
    <m/>
    <m/>
    <m/>
    <m/>
    <m/>
    <s v="ŽSR"/>
    <s v="Výstavba"/>
    <m/>
    <m/>
    <x v="2"/>
    <x v="4"/>
    <n v="78410.39"/>
    <m/>
    <x v="2"/>
    <s v="V prevázdke/ukončené"/>
  </r>
  <r>
    <m/>
    <m/>
    <m/>
    <m/>
    <s v="A16198"/>
    <m/>
    <x v="136"/>
    <m/>
    <m/>
    <m/>
    <m/>
    <m/>
    <s v="ŽSR"/>
    <s v="Výstavba"/>
    <m/>
    <m/>
    <x v="2"/>
    <x v="3"/>
    <n v="2157526.7599999998"/>
    <m/>
    <x v="2"/>
    <s v="V prevázdke/ukončené"/>
  </r>
  <r>
    <m/>
    <m/>
    <m/>
    <m/>
    <s v="A16198"/>
    <m/>
    <x v="136"/>
    <m/>
    <m/>
    <m/>
    <m/>
    <m/>
    <s v="ŽSR"/>
    <s v="Výstavba"/>
    <m/>
    <m/>
    <x v="2"/>
    <x v="4"/>
    <n v="380740.01"/>
    <m/>
    <x v="2"/>
    <s v="V prevázdke/ukončené"/>
  </r>
  <r>
    <m/>
    <m/>
    <m/>
    <m/>
    <s v="A12084"/>
    <s v="DZAO__; TZAO_E"/>
    <x v="18"/>
    <m/>
    <m/>
    <m/>
    <m/>
    <m/>
    <s v="ŽSR"/>
    <s v="Príprava bez MPV"/>
    <m/>
    <m/>
    <x v="2"/>
    <x v="3"/>
    <n v="184592.88"/>
    <m/>
    <x v="2"/>
    <s v="Výstavba/realizácia"/>
  </r>
  <r>
    <m/>
    <m/>
    <m/>
    <m/>
    <s v="A12084"/>
    <s v="DZAO__; TZAO_E"/>
    <x v="18"/>
    <m/>
    <m/>
    <m/>
    <m/>
    <m/>
    <s v="ŽSR"/>
    <s v="Príprava bez MPV"/>
    <m/>
    <m/>
    <x v="2"/>
    <x v="4"/>
    <n v="32575.21"/>
    <m/>
    <x v="2"/>
    <s v="Výstavba/realizácia"/>
  </r>
  <r>
    <m/>
    <m/>
    <m/>
    <m/>
    <s v="A23001"/>
    <m/>
    <x v="28"/>
    <m/>
    <m/>
    <m/>
    <m/>
    <m/>
    <s v="ŽSR"/>
    <s v="Príprava bez MPV"/>
    <m/>
    <m/>
    <x v="1"/>
    <x v="3"/>
    <n v="101405"/>
    <m/>
    <x v="2"/>
    <s v="Posudzovanie vplyvov na ŽP"/>
  </r>
  <r>
    <m/>
    <m/>
    <m/>
    <m/>
    <s v="A23001"/>
    <m/>
    <x v="28"/>
    <m/>
    <m/>
    <m/>
    <m/>
    <m/>
    <s v="ŽSR"/>
    <s v="Príprava bez MPV"/>
    <m/>
    <m/>
    <x v="1"/>
    <x v="4"/>
    <n v="17895"/>
    <m/>
    <x v="2"/>
    <s v="Posudzovanie vplyvov na ŽP"/>
  </r>
  <r>
    <m/>
    <m/>
    <m/>
    <m/>
    <s v="A16097"/>
    <m/>
    <x v="117"/>
    <m/>
    <m/>
    <m/>
    <m/>
    <m/>
    <s v="ŽSR"/>
    <s v="Výstavba"/>
    <m/>
    <m/>
    <x v="2"/>
    <x v="3"/>
    <n v="86001.36"/>
    <m/>
    <x v="2"/>
    <s v="V prevázdke/ukončené"/>
  </r>
  <r>
    <m/>
    <m/>
    <m/>
    <m/>
    <s v="A16097"/>
    <m/>
    <x v="117"/>
    <m/>
    <m/>
    <m/>
    <m/>
    <m/>
    <s v="ŽSR"/>
    <s v="Výstavba"/>
    <m/>
    <m/>
    <x v="2"/>
    <x v="4"/>
    <n v="15176.71"/>
    <m/>
    <x v="2"/>
    <s v="V prevázdke/ukončené"/>
  </r>
  <r>
    <m/>
    <m/>
    <m/>
    <m/>
    <s v="A13225"/>
    <s v="E191c1; E191d1"/>
    <x v="34"/>
    <m/>
    <m/>
    <m/>
    <m/>
    <m/>
    <s v="ŽSR"/>
    <s v="Výstavba"/>
    <m/>
    <m/>
    <x v="2"/>
    <x v="22"/>
    <n v="229827"/>
    <m/>
    <x v="2"/>
    <s v="Výstavba/realizácia"/>
  </r>
  <r>
    <m/>
    <m/>
    <m/>
    <m/>
    <s v="A06048.1"/>
    <m/>
    <x v="4"/>
    <m/>
    <m/>
    <m/>
    <m/>
    <m/>
    <s v="ŽSR"/>
    <s v="Výstavba"/>
    <m/>
    <m/>
    <x v="4"/>
    <x v="7"/>
    <n v="97317.35"/>
    <m/>
    <x v="2"/>
    <s v="V prevázdke/ukončené"/>
  </r>
  <r>
    <m/>
    <m/>
    <m/>
    <m/>
    <s v="zsr028"/>
    <m/>
    <x v="585"/>
    <m/>
    <m/>
    <m/>
    <m/>
    <m/>
    <s v="ŽSR"/>
    <s v="Príprava bez MPV"/>
    <m/>
    <m/>
    <x v="5"/>
    <x v="5"/>
    <n v="200000"/>
    <m/>
    <x v="2"/>
    <s v="Nezačatá investičná akcia"/>
  </r>
  <r>
    <m/>
    <m/>
    <m/>
    <m/>
    <s v="zsr028"/>
    <m/>
    <x v="585"/>
    <m/>
    <m/>
    <m/>
    <m/>
    <m/>
    <s v="ŽSR"/>
    <s v="Príprava bez MPV"/>
    <m/>
    <m/>
    <x v="6"/>
    <x v="5"/>
    <n v="200000"/>
    <m/>
    <x v="2"/>
    <s v="Nezačatá investičná akcia"/>
  </r>
  <r>
    <m/>
    <m/>
    <m/>
    <m/>
    <s v="zsr028"/>
    <m/>
    <x v="585"/>
    <m/>
    <m/>
    <m/>
    <m/>
    <m/>
    <s v="ŽSR"/>
    <s v="Príprava bez MPV"/>
    <m/>
    <m/>
    <x v="7"/>
    <x v="5"/>
    <n v="200000"/>
    <m/>
    <x v="2"/>
    <s v="Nezačatá investičná akcia"/>
  </r>
  <r>
    <m/>
    <m/>
    <m/>
    <m/>
    <s v="C14008.1"/>
    <n v="0"/>
    <x v="349"/>
    <m/>
    <m/>
    <m/>
    <m/>
    <m/>
    <s v="ŽSR"/>
    <s v="Výstavba"/>
    <m/>
    <m/>
    <x v="7"/>
    <x v="0"/>
    <n v="4000000"/>
    <m/>
    <x v="2"/>
    <s v="Nezačatá investičná akcia"/>
  </r>
  <r>
    <m/>
    <m/>
    <m/>
    <m/>
    <s v="A17095"/>
    <m/>
    <x v="174"/>
    <m/>
    <m/>
    <m/>
    <m/>
    <m/>
    <s v="ŽSR"/>
    <s v="Výstavba"/>
    <m/>
    <m/>
    <x v="5"/>
    <x v="25"/>
    <n v="5385995.8200000003"/>
    <m/>
    <x v="2"/>
    <s v="Príprava verejného obstarávania"/>
  </r>
  <r>
    <m/>
    <m/>
    <m/>
    <m/>
    <s v="A14200"/>
    <m/>
    <x v="59"/>
    <m/>
    <m/>
    <m/>
    <m/>
    <m/>
    <s v="ŽSR"/>
    <s v="Výstavba"/>
    <m/>
    <m/>
    <x v="5"/>
    <x v="25"/>
    <n v="6449212.0600000005"/>
    <m/>
    <x v="2"/>
    <s v="Dokumentácia na stavebné povolenie a realizáciu stavby"/>
  </r>
  <r>
    <m/>
    <m/>
    <m/>
    <m/>
    <s v="A19157"/>
    <s v="D110a_, D110b_, D110c_; T110aE, T110bE, T110cE; T110aM, T110bM, T110cM"/>
    <x v="298"/>
    <m/>
    <m/>
    <m/>
    <m/>
    <m/>
    <s v="ŽSR"/>
    <s v="Príprava bez MPV"/>
    <m/>
    <m/>
    <x v="4"/>
    <x v="7"/>
    <n v="892751.19"/>
    <m/>
    <x v="2"/>
    <s v="Výstavba/realizácia"/>
  </r>
  <r>
    <m/>
    <m/>
    <m/>
    <m/>
    <s v="A12084"/>
    <s v="DZAO__; TZAO_E"/>
    <x v="18"/>
    <m/>
    <m/>
    <m/>
    <m/>
    <m/>
    <s v="ŽSR"/>
    <s v="Výstavba"/>
    <m/>
    <m/>
    <x v="4"/>
    <x v="16"/>
    <n v="2000000"/>
    <m/>
    <x v="2"/>
    <s v="Výstavba/realizácia"/>
  </r>
  <r>
    <m/>
    <m/>
    <m/>
    <m/>
    <s v="A12084"/>
    <s v="DZAO__; TZAO_E"/>
    <x v="18"/>
    <m/>
    <m/>
    <m/>
    <m/>
    <m/>
    <s v="ŽSR"/>
    <s v="Výstavba"/>
    <m/>
    <m/>
    <x v="4"/>
    <x v="16"/>
    <n v="500000"/>
    <m/>
    <x v="2"/>
    <s v="Výstavba/realizácia"/>
  </r>
  <r>
    <m/>
    <m/>
    <m/>
    <m/>
    <s v="A19244"/>
    <m/>
    <x v="306"/>
    <m/>
    <m/>
    <m/>
    <m/>
    <m/>
    <s v="ŽSR"/>
    <s v="Výstavba"/>
    <m/>
    <m/>
    <x v="4"/>
    <x v="16"/>
    <n v="600000"/>
    <m/>
    <x v="2"/>
    <s v="Výstavba/realizácia"/>
  </r>
  <r>
    <m/>
    <m/>
    <m/>
    <m/>
    <s v="A06100"/>
    <s v="D180h_ (Margecany - Kysak); T180hE; T180hM; T180g2M (Krompachy - Margecany)"/>
    <x v="8"/>
    <m/>
    <m/>
    <m/>
    <m/>
    <m/>
    <s v="ŽSR"/>
    <s v="Príprava bez MPV"/>
    <m/>
    <m/>
    <x v="4"/>
    <x v="16"/>
    <n v="400000"/>
    <m/>
    <x v="2"/>
    <s v="Dokumentácia stavebného zámeru"/>
  </r>
  <r>
    <m/>
    <m/>
    <m/>
    <m/>
    <s v="A23002"/>
    <m/>
    <x v="330"/>
    <m/>
    <m/>
    <m/>
    <m/>
    <m/>
    <s v="ŽSR"/>
    <s v="Výstavba"/>
    <m/>
    <m/>
    <x v="4"/>
    <x v="16"/>
    <n v="1200000"/>
    <m/>
    <x v="2"/>
    <s v="Dokumentácia na stavebné povolenie a realizáciu stavby"/>
  </r>
  <r>
    <m/>
    <m/>
    <m/>
    <m/>
    <s v="A06099.2"/>
    <s v="D180f1; B180f_; T180fE; T180fM"/>
    <x v="7"/>
    <m/>
    <m/>
    <m/>
    <m/>
    <m/>
    <s v="ŽSR"/>
    <s v="MPV"/>
    <m/>
    <m/>
    <x v="4"/>
    <x v="16"/>
    <n v="250000"/>
    <m/>
    <x v="2"/>
    <s v="Verejné obstarávanie na zhotoviteľa"/>
  </r>
  <r>
    <m/>
    <m/>
    <m/>
    <m/>
    <s v="A14028"/>
    <s v="D150cH"/>
    <x v="44"/>
    <m/>
    <m/>
    <m/>
    <m/>
    <m/>
    <s v="ŽSR"/>
    <s v="Výstavba"/>
    <m/>
    <m/>
    <x v="4"/>
    <x v="16"/>
    <n v="1500000"/>
    <m/>
    <x v="2"/>
    <s v="Výstavba/realizácia"/>
  </r>
  <r>
    <m/>
    <m/>
    <m/>
    <m/>
    <s v="A12084"/>
    <s v="DZAO__; TZAO_E"/>
    <x v="18"/>
    <m/>
    <m/>
    <m/>
    <m/>
    <m/>
    <s v="ŽSR"/>
    <s v="MPV"/>
    <m/>
    <m/>
    <x v="4"/>
    <x v="16"/>
    <n v="200000"/>
    <m/>
    <x v="2"/>
    <s v="Výstavba/realizácia"/>
  </r>
  <r>
    <m/>
    <m/>
    <m/>
    <m/>
    <s v="A23062"/>
    <m/>
    <x v="586"/>
    <m/>
    <m/>
    <m/>
    <m/>
    <m/>
    <s v="ŽSR"/>
    <s v="Príprava"/>
    <m/>
    <m/>
    <x v="2"/>
    <x v="28"/>
    <n v="26050"/>
    <m/>
    <x v="2"/>
    <s v="Nešpecifikované"/>
  </r>
  <r>
    <m/>
    <m/>
    <m/>
    <m/>
    <s v="A13225"/>
    <s v="E191c1; E191d1"/>
    <x v="34"/>
    <m/>
    <m/>
    <m/>
    <m/>
    <m/>
    <s v="ŽSR"/>
    <s v="Výstavba"/>
    <m/>
    <m/>
    <x v="5"/>
    <x v="21"/>
    <n v="4534269.32"/>
    <m/>
    <x v="2"/>
    <s v="Výstavba/realizácia"/>
  </r>
  <r>
    <m/>
    <m/>
    <m/>
    <m/>
    <s v="A16204.1"/>
    <s v="Uzol BA (Východ)"/>
    <x v="142"/>
    <m/>
    <m/>
    <m/>
    <m/>
    <m/>
    <s v="ŽSR"/>
    <s v="Výstavba"/>
    <m/>
    <m/>
    <x v="5"/>
    <x v="21"/>
    <n v="164430"/>
    <m/>
    <x v="2"/>
    <s v="Výstavba/realizácia"/>
  </r>
  <r>
    <m/>
    <m/>
    <m/>
    <m/>
    <m/>
    <m/>
    <x v="587"/>
    <m/>
    <m/>
    <m/>
    <m/>
    <m/>
    <m/>
    <m/>
    <m/>
    <m/>
    <x v="12"/>
    <x v="29"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30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 rowHeaderCaption="Zaradenie v harmonogame">
  <location ref="A6:D142" firstHeaderRow="1" firstDataRow="2" firstDataCol="1" rowPageCount="2" colPageCount="1"/>
  <pivotFields count="22">
    <pivotField showAll="0"/>
    <pivotField showAll="0"/>
    <pivotField showAll="0"/>
    <pivotField showAll="0"/>
    <pivotField showAll="0"/>
    <pivotField showAll="0"/>
    <pivotField axis="axisRow" showAll="0" sortType="descending">
      <items count="677">
        <item x="445"/>
        <item x="383"/>
        <item x="431"/>
        <item x="185"/>
        <item x="325"/>
        <item x="171"/>
        <item x="381"/>
        <item x="505"/>
        <item x="136"/>
        <item x="398"/>
        <item x="142"/>
        <item x="399"/>
        <item x="400"/>
        <item x="209"/>
        <item x="131"/>
        <item x="203"/>
        <item x="15"/>
        <item x="129"/>
        <item x="397"/>
        <item x="246"/>
        <item x="280"/>
        <item x="241"/>
        <item x="233"/>
        <item x="232"/>
        <item x="236"/>
        <item x="279"/>
        <item x="229"/>
        <item x="231"/>
        <item x="225"/>
        <item x="220"/>
        <item x="278"/>
        <item x="221"/>
        <item x="230"/>
        <item x="224"/>
        <item x="228"/>
        <item x="222"/>
        <item x="276"/>
        <item x="226"/>
        <item x="227"/>
        <item x="277"/>
        <item x="223"/>
        <item x="457"/>
        <item x="568"/>
        <item x="324"/>
        <item x="327"/>
        <item x="106"/>
        <item x="332"/>
        <item x="300"/>
        <item x="107"/>
        <item x="105"/>
        <item x="497"/>
        <item m="1" x="595"/>
        <item x="113"/>
        <item m="1" x="633"/>
        <item m="1" x="653"/>
        <item m="1" x="647"/>
        <item m="1" x="611"/>
        <item x="368"/>
        <item x="367"/>
        <item x="301"/>
        <item x="247"/>
        <item x="572"/>
        <item x="340"/>
        <item x="358"/>
        <item x="373"/>
        <item x="357"/>
        <item x="359"/>
        <item x="360"/>
        <item x="356"/>
        <item m="1" x="669"/>
        <item x="130"/>
        <item x="195"/>
        <item x="343"/>
        <item m="1" x="615"/>
        <item m="1" x="607"/>
        <item m="1" x="646"/>
        <item x="92"/>
        <item x="70"/>
        <item x="401"/>
        <item x="387"/>
        <item x="140"/>
        <item x="461"/>
        <item x="23"/>
        <item x="388"/>
        <item x="93"/>
        <item x="506"/>
        <item m="1" x="606"/>
        <item x="250"/>
        <item x="433"/>
        <item m="1" x="667"/>
        <item x="371"/>
        <item x="126"/>
        <item x="376"/>
        <item x="253"/>
        <item x="254"/>
        <item x="266"/>
        <item x="245"/>
        <item x="289"/>
        <item x="186"/>
        <item x="46"/>
        <item m="1" x="609"/>
        <item x="255"/>
        <item x="252"/>
        <item x="251"/>
        <item m="1" x="629"/>
        <item x="184"/>
        <item x="181"/>
        <item x="182"/>
        <item x="183"/>
        <item x="560"/>
        <item x="293"/>
        <item x="177"/>
        <item x="180"/>
        <item x="178"/>
        <item x="179"/>
        <item x="316"/>
        <item x="218"/>
        <item x="52"/>
        <item x="306"/>
        <item x="137"/>
        <item x="369"/>
        <item m="1" x="648"/>
        <item x="402"/>
        <item x="403"/>
        <item x="425"/>
        <item x="193"/>
        <item x="154"/>
        <item x="204"/>
        <item m="1" x="594"/>
        <item m="1" x="627"/>
        <item x="303"/>
        <item x="115"/>
        <item x="197"/>
        <item x="313"/>
        <item x="311"/>
        <item x="260"/>
        <item x="14"/>
        <item x="199"/>
        <item x="201"/>
        <item x="378"/>
        <item x="248"/>
        <item x="244"/>
        <item x="187"/>
        <item x="452"/>
        <item x="404"/>
        <item x="98"/>
        <item x="405"/>
        <item m="1" x="668"/>
        <item x="125"/>
        <item x="389"/>
        <item x="132"/>
        <item x="10"/>
        <item x="386"/>
        <item x="100"/>
        <item x="175"/>
        <item x="216"/>
        <item x="26"/>
        <item x="103"/>
        <item x="377"/>
        <item x="101"/>
        <item x="390"/>
        <item m="1" x="598"/>
        <item x="117"/>
        <item x="298"/>
        <item x="391"/>
        <item x="207"/>
        <item x="447"/>
        <item x="9"/>
        <item x="8"/>
        <item x="12"/>
        <item x="151"/>
        <item x="299"/>
        <item x="5"/>
        <item x="3"/>
        <item x="4"/>
        <item x="6"/>
        <item x="7"/>
        <item x="462"/>
        <item x="116"/>
        <item x="350"/>
        <item x="349"/>
        <item x="21"/>
        <item x="49"/>
        <item x="284"/>
        <item x="20"/>
        <item x="348"/>
        <item x="432"/>
        <item x="347"/>
        <item x="372"/>
        <item x="385"/>
        <item x="370"/>
        <item x="346"/>
        <item x="380"/>
        <item x="503"/>
        <item x="504"/>
        <item x="170"/>
        <item x="450"/>
        <item x="406"/>
        <item x="407"/>
        <item x="155"/>
        <item x="434"/>
        <item x="211"/>
        <item x="435"/>
        <item x="436"/>
        <item x="212"/>
        <item x="437"/>
        <item x="312"/>
        <item x="417"/>
        <item x="375"/>
        <item x="502"/>
        <item x="73"/>
        <item x="408"/>
        <item x="16"/>
        <item x="351"/>
        <item x="439"/>
        <item x="249"/>
        <item x="24"/>
        <item x="438"/>
        <item x="217"/>
        <item x="409"/>
        <item x="172"/>
        <item x="189"/>
        <item x="194"/>
        <item x="200"/>
        <item x="198"/>
        <item x="69"/>
        <item x="28"/>
        <item x="429"/>
        <item x="192"/>
        <item x="91"/>
        <item m="1" x="622"/>
        <item x="365"/>
        <item x="320"/>
        <item x="384"/>
        <item m="1" x="636"/>
        <item m="1" x="649"/>
        <item x="285"/>
        <item x="50"/>
        <item x="196"/>
        <item m="1" x="605"/>
        <item x="362"/>
        <item x="363"/>
        <item m="1" x="619"/>
        <item x="302"/>
        <item x="94"/>
        <item x="67"/>
        <item x="79"/>
        <item x="427"/>
        <item x="262"/>
        <item x="97"/>
        <item x="111"/>
        <item x="96"/>
        <item x="296"/>
        <item m="1" x="599"/>
        <item m="1" x="639"/>
        <item x="139"/>
        <item x="164"/>
        <item x="328"/>
        <item x="25"/>
        <item x="160"/>
        <item x="159"/>
        <item x="256"/>
        <item x="161"/>
        <item x="90"/>
        <item x="144"/>
        <item x="17"/>
        <item x="440"/>
        <item x="458"/>
        <item m="1" x="630"/>
        <item x="337"/>
        <item x="379"/>
        <item x="441"/>
        <item x="382"/>
        <item x="281"/>
        <item x="326"/>
        <item x="43"/>
        <item x="122"/>
        <item x="414"/>
        <item x="261"/>
        <item x="366"/>
        <item x="410"/>
        <item x="456"/>
        <item x="48"/>
        <item x="411"/>
        <item x="295"/>
        <item x="176"/>
        <item x="442"/>
        <item x="146"/>
        <item x="271"/>
        <item x="341"/>
        <item x="99"/>
        <item x="352"/>
        <item x="297"/>
        <item x="354"/>
        <item x="215"/>
        <item x="561"/>
        <item x="138"/>
        <item x="314"/>
        <item x="190"/>
        <item x="265"/>
        <item m="1" x="601"/>
        <item m="1" x="602"/>
        <item x="65"/>
        <item x="64"/>
        <item x="66"/>
        <item x="392"/>
        <item x="393"/>
        <item x="394"/>
        <item x="395"/>
        <item m="1" x="656"/>
        <item x="412"/>
        <item x="342"/>
        <item x="345"/>
        <item x="63"/>
        <item x="11"/>
        <item x="74"/>
        <item m="1" x="589"/>
        <item x="573"/>
        <item x="76"/>
        <item x="51"/>
        <item x="317"/>
        <item x="143"/>
        <item x="208"/>
        <item x="307"/>
        <item x="396"/>
        <item x="153"/>
        <item x="152"/>
        <item m="1" x="666"/>
        <item x="446"/>
        <item x="334"/>
        <item x="344"/>
        <item x="82"/>
        <item x="413"/>
        <item x="353"/>
        <item x="267"/>
        <item x="361"/>
        <item m="1" x="661"/>
        <item x="109"/>
        <item x="355"/>
        <item x="292"/>
        <item x="294"/>
        <item x="71"/>
        <item x="428"/>
        <item x="238"/>
        <item x="58"/>
        <item x="157"/>
        <item x="374"/>
        <item m="1" x="632"/>
        <item x="72"/>
        <item x="47"/>
        <item x="188"/>
        <item x="134"/>
        <item x="135"/>
        <item x="364"/>
        <item x="53"/>
        <item x="22"/>
        <item x="430"/>
        <item x="141"/>
        <item x="210"/>
        <item x="55"/>
        <item x="57"/>
        <item x="56"/>
        <item x="54"/>
        <item x="330"/>
        <item x="75"/>
        <item x="83"/>
        <item x="322"/>
        <item x="85"/>
        <item x="310"/>
        <item x="305"/>
        <item x="443"/>
        <item x="234"/>
        <item x="239"/>
        <item x="219"/>
        <item x="235"/>
        <item x="242"/>
        <item x="274"/>
        <item x="319"/>
        <item x="287"/>
        <item x="283"/>
        <item x="282"/>
        <item x="288"/>
        <item x="291"/>
        <item x="272"/>
        <item x="273"/>
        <item m="1" x="591"/>
        <item x="240"/>
        <item x="290"/>
        <item x="444"/>
        <item x="206"/>
        <item x="41"/>
        <item x="2"/>
        <item x="150"/>
        <item x="18"/>
        <item x="34"/>
        <item x="13"/>
        <item x="1"/>
        <item x="338"/>
        <item x="40"/>
        <item x="202"/>
        <item x="33"/>
        <item x="27"/>
        <item x="31"/>
        <item x="30"/>
        <item x="32"/>
        <item x="29"/>
        <item x="61"/>
        <item x="60"/>
        <item x="62"/>
        <item x="416"/>
        <item x="318"/>
        <item x="119"/>
        <item x="44"/>
        <item x="259"/>
        <item x="120"/>
        <item x="19"/>
        <item x="257"/>
        <item x="308"/>
        <item x="213"/>
        <item x="191"/>
        <item x="147"/>
        <item m="1" x="590"/>
        <item x="167"/>
        <item x="559"/>
        <item x="549"/>
        <item x="80"/>
        <item x="421"/>
        <item m="1" x="675"/>
        <item x="339"/>
        <item x="38"/>
        <item x="45"/>
        <item x="124"/>
        <item x="422"/>
        <item x="156"/>
        <item x="149"/>
        <item x="121"/>
        <item x="258"/>
        <item x="420"/>
        <item x="89"/>
        <item x="68"/>
        <item m="1" x="657"/>
        <item x="87"/>
        <item x="173"/>
        <item x="304"/>
        <item x="268"/>
        <item x="108"/>
        <item x="112"/>
        <item x="77"/>
        <item x="84"/>
        <item x="127"/>
        <item x="174"/>
        <item x="39"/>
        <item x="95"/>
        <item m="1" x="640"/>
        <item x="166"/>
        <item x="168"/>
        <item x="59"/>
        <item x="81"/>
        <item x="169"/>
        <item x="102"/>
        <item x="128"/>
        <item x="423"/>
        <item x="309"/>
        <item x="37"/>
        <item x="329"/>
        <item x="331"/>
        <item x="243"/>
        <item x="565"/>
        <item x="269"/>
        <item x="104"/>
        <item x="123"/>
        <item x="118"/>
        <item x="78"/>
        <item m="1" x="623"/>
        <item x="275"/>
        <item x="237"/>
        <item m="1" x="662"/>
        <item x="162"/>
        <item x="333"/>
        <item x="133"/>
        <item x="419"/>
        <item x="158"/>
        <item x="114"/>
        <item x="145"/>
        <item x="424"/>
        <item x="88"/>
        <item x="165"/>
        <item m="1" x="655"/>
        <item x="270"/>
        <item x="110"/>
        <item x="36"/>
        <item x="426"/>
        <item x="0"/>
        <item x="448"/>
        <item x="548"/>
        <item x="148"/>
        <item x="321"/>
        <item x="569"/>
        <item x="42"/>
        <item x="214"/>
        <item x="587"/>
        <item x="205"/>
        <item m="1" x="650"/>
        <item x="415"/>
        <item x="418"/>
        <item m="1" x="645"/>
        <item m="1" x="597"/>
        <item m="1" x="614"/>
        <item x="454"/>
        <item m="1" x="617"/>
        <item x="455"/>
        <item x="459"/>
        <item x="460"/>
        <item x="463"/>
        <item x="464"/>
        <item x="465"/>
        <item m="1" x="643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m="1" x="651"/>
        <item m="1" x="642"/>
        <item m="1" x="672"/>
        <item x="496"/>
        <item x="498"/>
        <item m="1" x="628"/>
        <item x="499"/>
        <item m="1" x="608"/>
        <item m="1" x="634"/>
        <item m="1" x="671"/>
        <item x="500"/>
        <item x="501"/>
        <item m="1" x="626"/>
        <item x="507"/>
        <item m="1" x="625"/>
        <item x="509"/>
        <item m="1" x="631"/>
        <item x="510"/>
        <item x="511"/>
        <item x="512"/>
        <item m="1" x="654"/>
        <item x="514"/>
        <item m="1" x="603"/>
        <item m="1" x="665"/>
        <item m="1" x="624"/>
        <item m="1" x="674"/>
        <item m="1" x="670"/>
        <item m="1" x="637"/>
        <item m="1" x="664"/>
        <item x="522"/>
        <item x="523"/>
        <item m="1" x="673"/>
        <item m="1" x="596"/>
        <item x="31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m="1" x="604"/>
        <item x="544"/>
        <item x="545"/>
        <item x="546"/>
        <item x="547"/>
        <item x="323"/>
        <item x="518"/>
        <item x="550"/>
        <item x="551"/>
        <item x="519"/>
        <item x="552"/>
        <item x="553"/>
        <item x="513"/>
        <item x="554"/>
        <item x="521"/>
        <item x="555"/>
        <item x="516"/>
        <item x="520"/>
        <item x="556"/>
        <item x="336"/>
        <item x="517"/>
        <item x="557"/>
        <item x="558"/>
        <item x="515"/>
        <item x="562"/>
        <item x="563"/>
        <item x="508"/>
        <item x="564"/>
        <item m="1" x="659"/>
        <item m="1" x="616"/>
        <item m="1" x="613"/>
        <item x="566"/>
        <item m="1" x="600"/>
        <item m="1" x="620"/>
        <item x="567"/>
        <item m="1" x="635"/>
        <item m="1" x="663"/>
        <item m="1" x="593"/>
        <item x="570"/>
        <item m="1" x="660"/>
        <item x="571"/>
        <item m="1" x="658"/>
        <item m="1" x="644"/>
        <item m="1" x="641"/>
        <item m="1" x="588"/>
        <item m="1" x="638"/>
        <item m="1" x="618"/>
        <item x="574"/>
        <item m="1" x="652"/>
        <item x="575"/>
        <item x="576"/>
        <item x="577"/>
        <item x="578"/>
        <item x="579"/>
        <item x="580"/>
        <item m="1" x="612"/>
        <item m="1" x="592"/>
        <item m="1" x="610"/>
        <item m="1" x="621"/>
        <item x="581"/>
        <item x="582"/>
        <item x="583"/>
        <item x="584"/>
        <item x="585"/>
        <item x="586"/>
        <item x="35"/>
        <item x="86"/>
        <item x="163"/>
        <item x="263"/>
        <item x="264"/>
        <item x="286"/>
        <item x="335"/>
        <item x="449"/>
        <item x="451"/>
        <item x="453"/>
        <item x="466"/>
        <item x="494"/>
        <item x="495"/>
        <item x="524"/>
        <item x="52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6" count="1" selected="0">
              <x v="3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h="1" x="1"/>
        <item h="1" x="2"/>
        <item x="4"/>
        <item x="5"/>
        <item x="6"/>
        <item h="1" x="7"/>
        <item h="1" x="0"/>
        <item h="1" x="8"/>
        <item h="1" x="9"/>
        <item h="1" x="10"/>
        <item h="1" x="11"/>
        <item h="1" x="3"/>
        <item h="1" x="12"/>
        <item t="default"/>
      </items>
    </pivotField>
    <pivotField axis="axisPage" multipleItemSelectionAllowed="1" showAll="0">
      <items count="31">
        <item h="1" x="9"/>
        <item h="1" x="12"/>
        <item h="1" x="11"/>
        <item h="1" x="3"/>
        <item h="1" x="18"/>
        <item h="1" x="13"/>
        <item h="1" x="23"/>
        <item h="1" x="19"/>
        <item x="16"/>
        <item h="1" x="22"/>
        <item h="1" x="25"/>
        <item x="8"/>
        <item x="4"/>
        <item x="14"/>
        <item x="24"/>
        <item x="20"/>
        <item x="6"/>
        <item x="5"/>
        <item x="17"/>
        <item x="7"/>
        <item x="10"/>
        <item x="1"/>
        <item x="15"/>
        <item x="21"/>
        <item x="26"/>
        <item x="27"/>
        <item x="0"/>
        <item x="28"/>
        <item x="2"/>
        <item x="29"/>
        <item t="default"/>
      </items>
    </pivotField>
    <pivotField dataField="1" showAll="0"/>
    <pivotField showAll="0"/>
    <pivotField axis="axisPage" showAll="0">
      <items count="5">
        <item sd="0" x="2"/>
        <item sd="0" x="1"/>
        <item sd="0" x="0"/>
        <item x="3"/>
        <item t="default"/>
      </items>
    </pivotField>
    <pivotField showAll="0"/>
  </pivotFields>
  <rowFields count="1">
    <field x="6"/>
  </rowFields>
  <rowItems count="135">
    <i>
      <x v="175"/>
    </i>
    <i>
      <x v="163"/>
    </i>
    <i>
      <x v="176"/>
    </i>
    <i>
      <x v="668"/>
    </i>
    <i>
      <x v="495"/>
    </i>
    <i>
      <x v="136"/>
    </i>
    <i>
      <x v="411"/>
    </i>
    <i>
      <x v="226"/>
    </i>
    <i>
      <x v="493"/>
    </i>
    <i>
      <x v="196"/>
    </i>
    <i>
      <x v="63"/>
    </i>
    <i>
      <x v="70"/>
    </i>
    <i>
      <x v="601"/>
    </i>
    <i>
      <x v="348"/>
    </i>
    <i>
      <x v="302"/>
    </i>
    <i>
      <x v="255"/>
    </i>
    <i>
      <x v="462"/>
    </i>
    <i>
      <x v="125"/>
    </i>
    <i>
      <x v="483"/>
    </i>
    <i>
      <x v="363"/>
    </i>
    <i>
      <x v="503"/>
    </i>
    <i>
      <x v="262"/>
    </i>
    <i>
      <x v="127"/>
    </i>
    <i>
      <x v="117"/>
    </i>
    <i>
      <x v="97"/>
    </i>
    <i>
      <x v="169"/>
    </i>
    <i>
      <x v="489"/>
    </i>
    <i>
      <x v="251"/>
    </i>
    <i>
      <x v="325"/>
    </i>
    <i>
      <x v="326"/>
    </i>
    <i>
      <x v="275"/>
    </i>
    <i>
      <x v="297"/>
    </i>
    <i>
      <x v="356"/>
    </i>
    <i>
      <x v="168"/>
    </i>
    <i>
      <x v="164"/>
    </i>
    <i>
      <x v="5"/>
    </i>
    <i>
      <x v="324"/>
    </i>
    <i>
      <x v="307"/>
    </i>
    <i>
      <x v="308"/>
    </i>
    <i>
      <x v="198"/>
    </i>
    <i>
      <x v="577"/>
    </i>
    <i>
      <x v="171"/>
    </i>
    <i>
      <x v="452"/>
    </i>
    <i>
      <x v="305"/>
    </i>
    <i>
      <x v="237"/>
    </i>
    <i>
      <x v="290"/>
    </i>
    <i>
      <x v="395"/>
    </i>
    <i>
      <x v="141"/>
    </i>
    <i>
      <x v="406"/>
    </i>
    <i>
      <x v="354"/>
    </i>
    <i>
      <x v="437"/>
    </i>
    <i>
      <x v="394"/>
    </i>
    <i>
      <x v="504"/>
    </i>
    <i>
      <x v="240"/>
    </i>
    <i>
      <x v="225"/>
    </i>
    <i>
      <x v="241"/>
    </i>
    <i>
      <x v="484"/>
    </i>
    <i>
      <x v="244"/>
    </i>
    <i>
      <x v="386"/>
    </i>
    <i>
      <x v="249"/>
    </i>
    <i>
      <x v="402"/>
    </i>
    <i>
      <x v="115"/>
    </i>
    <i>
      <x v="413"/>
    </i>
    <i>
      <x v="252"/>
    </i>
    <i>
      <x v="461"/>
    </i>
    <i>
      <x v="116"/>
    </i>
    <i>
      <x v="153"/>
    </i>
    <i>
      <x v="49"/>
    </i>
    <i>
      <x v="174"/>
    </i>
    <i>
      <x v="263"/>
    </i>
    <i>
      <x v="390"/>
    </i>
    <i>
      <x v="264"/>
    </i>
    <i>
      <x v="400"/>
    </i>
    <i>
      <x v="265"/>
    </i>
    <i>
      <x v="404"/>
    </i>
    <i>
      <x v="118"/>
    </i>
    <i>
      <x v="139"/>
    </i>
    <i>
      <x v="82"/>
    </i>
    <i>
      <x v="426"/>
    </i>
    <i>
      <x v="294"/>
    </i>
    <i>
      <x v="43"/>
    </i>
    <i>
      <x v="296"/>
    </i>
    <i>
      <x v="480"/>
    </i>
    <i>
      <x v="87"/>
    </i>
    <i>
      <x v="148"/>
    </i>
    <i>
      <x v="124"/>
    </i>
    <i>
      <x v="501"/>
    </i>
    <i>
      <x v="181"/>
    </i>
    <i>
      <x v="159"/>
    </i>
    <i>
      <x v="96"/>
    </i>
    <i>
      <x v="382"/>
    </i>
    <i>
      <x v="172"/>
    </i>
    <i>
      <x v="389"/>
    </i>
    <i>
      <x v="318"/>
    </i>
    <i>
      <x v="393"/>
    </i>
    <i>
      <x v="322"/>
    </i>
    <i>
      <x v="201"/>
    </i>
    <i>
      <x v="199"/>
    </i>
    <i>
      <x v="401"/>
    </i>
    <i>
      <x v="52"/>
    </i>
    <i>
      <x v="403"/>
    </i>
    <i>
      <x v="59"/>
    </i>
    <i>
      <x v="405"/>
    </i>
    <i>
      <x v="331"/>
    </i>
    <i>
      <x v="408"/>
    </i>
    <i>
      <x v="333"/>
    </i>
    <i>
      <x v="412"/>
    </i>
    <i>
      <x v="339"/>
    </i>
    <i>
      <x v="418"/>
    </i>
    <i>
      <x v="340"/>
    </i>
    <i>
      <x v="432"/>
    </i>
    <i>
      <x v="342"/>
    </i>
    <i>
      <x v="446"/>
    </i>
    <i>
      <x v="131"/>
    </i>
    <i>
      <x v="459"/>
    </i>
    <i>
      <x v="16"/>
    </i>
    <i>
      <x v="232"/>
    </i>
    <i>
      <x v="170"/>
    </i>
    <i>
      <x v="145"/>
    </i>
    <i>
      <x v="80"/>
    </i>
    <i>
      <x v="485"/>
    </i>
    <i>
      <x v="359"/>
    </i>
    <i>
      <x v="491"/>
    </i>
    <i>
      <x v="360"/>
    </i>
    <i>
      <x v="155"/>
    </i>
    <i>
      <x v="362"/>
    </i>
    <i>
      <x v="157"/>
    </i>
    <i>
      <x v="13"/>
    </i>
    <i>
      <x v="236"/>
    </i>
    <i>
      <x v="369"/>
    </i>
    <i>
      <x v="661"/>
    </i>
    <i>
      <x v="377"/>
    </i>
    <i>
      <x v="381"/>
    </i>
    <i>
      <x v="353"/>
    </i>
    <i t="grand">
      <x/>
    </i>
  </rowItems>
  <colFields count="1">
    <field x="16"/>
  </colFields>
  <colItems count="3">
    <i>
      <x v="2"/>
    </i>
    <i>
      <x v="3"/>
    </i>
    <i>
      <x v="4"/>
    </i>
  </colItems>
  <pageFields count="2">
    <pageField fld="20" item="1" hier="-1"/>
    <pageField fld="17" hier="-1"/>
  </pageFields>
  <dataFields count="1">
    <dataField name="Súčet z Náklady" fld="18" baseField="20" baseItem="0" numFmtId="164"/>
  </dataFields>
  <formats count="4">
    <format dxfId="325">
      <pivotArea outline="0" collapsedLevelsAreSubtotals="1" fieldPosition="0"/>
    </format>
    <format dxfId="324">
      <pivotArea outline="0" collapsedLevelsAreSubtotals="1" fieldPosition="0"/>
    </format>
    <format dxfId="323">
      <pivotArea outline="0" collapsedLevelsAreSubtotals="1" fieldPosition="0"/>
    </format>
    <format dxfId="322">
      <pivotArea dataOnly="0" labelOnly="1" fieldPosition="0">
        <references count="1">
          <reference field="2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á tabuľka1" cacheId="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gridDropZones="1" multipleFieldFilters="0">
  <location ref="A5:D129" firstHeaderRow="2" firstDataRow="2" firstDataCol="3" rowPageCount="1" colPageCount="1"/>
  <pivotFields count="2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29">
        <item x="0"/>
        <item x="1"/>
        <item x="2"/>
        <item x="3"/>
        <item x="4"/>
        <item x="5"/>
        <item m="1" x="606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m="1" x="590"/>
        <item x="29"/>
        <item x="30"/>
        <item x="31"/>
        <item x="32"/>
        <item x="33"/>
        <item x="34"/>
        <item x="35"/>
        <item m="1" x="628"/>
        <item x="36"/>
        <item x="37"/>
        <item x="38"/>
        <item x="39"/>
        <item x="40"/>
        <item x="41"/>
        <item x="42"/>
        <item x="498"/>
        <item x="43"/>
        <item x="44"/>
        <item x="45"/>
        <item x="46"/>
        <item x="47"/>
        <item x="48"/>
        <item x="49"/>
        <item x="50"/>
        <item x="51"/>
        <item x="52"/>
        <item m="1" x="614"/>
        <item x="53"/>
        <item x="54"/>
        <item x="582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548"/>
        <item m="1" x="589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549"/>
        <item x="81"/>
        <item x="82"/>
        <item x="83"/>
        <item x="84"/>
        <item x="19"/>
        <item x="85"/>
        <item x="86"/>
        <item x="87"/>
        <item m="1" x="610"/>
        <item m="1" x="608"/>
        <item x="508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50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56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560"/>
        <item x="158"/>
        <item x="159"/>
        <item x="160"/>
        <item x="161"/>
        <item x="565"/>
        <item x="162"/>
        <item x="163"/>
        <item x="561"/>
        <item x="164"/>
        <item x="165"/>
        <item x="166"/>
        <item x="167"/>
        <item x="168"/>
        <item x="559"/>
        <item x="169"/>
        <item x="170"/>
        <item x="171"/>
        <item x="172"/>
        <item x="173"/>
        <item x="174"/>
        <item x="175"/>
        <item x="176"/>
        <item x="572"/>
        <item x="177"/>
        <item x="178"/>
        <item x="179"/>
        <item x="180"/>
        <item x="181"/>
        <item x="54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m="1" x="609"/>
        <item x="57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611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567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510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m="1" x="613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511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512"/>
        <item x="324"/>
        <item x="569"/>
        <item x="456"/>
        <item m="1" x="603"/>
        <item x="325"/>
        <item x="326"/>
        <item x="566"/>
        <item x="327"/>
        <item x="328"/>
        <item x="329"/>
        <item x="28"/>
        <item x="330"/>
        <item x="331"/>
        <item x="581"/>
        <item x="571"/>
        <item x="563"/>
        <item x="332"/>
        <item x="333"/>
        <item x="334"/>
        <item m="1" x="626"/>
        <item x="513"/>
        <item x="514"/>
        <item x="554"/>
        <item x="558"/>
        <item x="515"/>
        <item x="516"/>
        <item x="517"/>
        <item x="518"/>
        <item x="335"/>
        <item x="551"/>
        <item x="557"/>
        <item x="519"/>
        <item x="556"/>
        <item x="553"/>
        <item x="520"/>
        <item x="552"/>
        <item x="550"/>
        <item x="555"/>
        <item x="336"/>
        <item x="521"/>
        <item x="562"/>
        <item x="337"/>
        <item x="522"/>
        <item x="574"/>
        <item x="523"/>
        <item x="575"/>
        <item x="576"/>
        <item x="577"/>
        <item x="578"/>
        <item x="579"/>
        <item x="570"/>
        <item m="1" x="625"/>
        <item x="580"/>
        <item x="338"/>
        <item x="339"/>
        <item x="340"/>
        <item x="547"/>
        <item m="1" x="627"/>
        <item x="341"/>
        <item x="342"/>
        <item x="343"/>
        <item x="344"/>
        <item x="345"/>
        <item x="564"/>
        <item x="462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m="1" x="607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499"/>
        <item x="375"/>
        <item x="376"/>
        <item x="377"/>
        <item x="497"/>
        <item x="437"/>
        <item x="436"/>
        <item x="435"/>
        <item x="457"/>
        <item x="458"/>
        <item x="378"/>
        <item x="379"/>
        <item x="380"/>
        <item x="381"/>
        <item x="382"/>
        <item x="459"/>
        <item x="383"/>
        <item x="384"/>
        <item m="1" x="605"/>
        <item x="501"/>
        <item x="442"/>
        <item x="441"/>
        <item x="439"/>
        <item x="460"/>
        <item x="445"/>
        <item x="461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585"/>
        <item x="410"/>
        <item x="411"/>
        <item x="412"/>
        <item x="413"/>
        <item x="414"/>
        <item x="415"/>
        <item m="1" x="612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m="1" x="619"/>
        <item m="1" x="595"/>
        <item x="433"/>
        <item x="434"/>
        <item m="1" x="601"/>
        <item m="1" x="622"/>
        <item m="1" x="599"/>
        <item x="438"/>
        <item m="1" x="618"/>
        <item x="440"/>
        <item m="1" x="616"/>
        <item m="1" x="592"/>
        <item x="443"/>
        <item x="444"/>
        <item m="1" x="624"/>
        <item m="1" x="600"/>
        <item m="1" x="598"/>
        <item x="432"/>
        <item m="1" x="596"/>
        <item m="1" x="594"/>
        <item m="1" x="604"/>
        <item x="495"/>
        <item m="1" x="602"/>
        <item m="1" x="623"/>
        <item x="502"/>
        <item m="1" x="621"/>
        <item m="1" x="597"/>
        <item x="496"/>
        <item x="446"/>
        <item x="475"/>
        <item x="476"/>
        <item x="477"/>
        <item x="478"/>
        <item x="479"/>
        <item x="480"/>
        <item m="1" x="615"/>
        <item x="503"/>
        <item x="504"/>
        <item x="506"/>
        <item x="505"/>
        <item x="507"/>
        <item x="447"/>
        <item x="448"/>
        <item x="449"/>
        <item x="450"/>
        <item m="1" x="620"/>
        <item x="451"/>
        <item x="452"/>
        <item m="1" x="617"/>
        <item x="453"/>
        <item x="454"/>
        <item m="1" x="591"/>
        <item x="455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524"/>
        <item x="509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83"/>
        <item x="584"/>
        <item m="1" x="593"/>
        <item x="587"/>
        <item m="1" x="588"/>
        <item x="586"/>
        <item x="544"/>
        <item x="545"/>
      </items>
    </pivotField>
    <pivotField compact="0" outline="0" showAll="0"/>
    <pivotField axis="axisRow" compact="0" outline="0" showAll="0">
      <items count="680">
        <item x="445"/>
        <item x="383"/>
        <item x="431"/>
        <item x="185"/>
        <item x="325"/>
        <item x="171"/>
        <item x="381"/>
        <item x="505"/>
        <item x="136"/>
        <item x="398"/>
        <item x="142"/>
        <item x="399"/>
        <item x="400"/>
        <item x="532"/>
        <item x="531"/>
        <item x="209"/>
        <item x="131"/>
        <item x="203"/>
        <item x="15"/>
        <item m="1" x="661"/>
        <item x="129"/>
        <item x="397"/>
        <item x="246"/>
        <item x="280"/>
        <item x="241"/>
        <item x="233"/>
        <item x="232"/>
        <item x="236"/>
        <item x="279"/>
        <item x="229"/>
        <item x="231"/>
        <item x="225"/>
        <item x="220"/>
        <item x="278"/>
        <item x="221"/>
        <item x="230"/>
        <item x="224"/>
        <item x="228"/>
        <item x="222"/>
        <item x="276"/>
        <item x="226"/>
        <item x="227"/>
        <item x="277"/>
        <item x="223"/>
        <item x="457"/>
        <item x="568"/>
        <item x="324"/>
        <item x="327"/>
        <item x="106"/>
        <item x="332"/>
        <item x="300"/>
        <item x="107"/>
        <item x="105"/>
        <item x="497"/>
        <item x="493"/>
        <item m="1" x="595"/>
        <item m="1" x="627"/>
        <item x="113"/>
        <item m="1" x="634"/>
        <item m="1" x="655"/>
        <item m="1" x="648"/>
        <item m="1" x="611"/>
        <item x="368"/>
        <item x="367"/>
        <item m="1" x="596"/>
        <item x="301"/>
        <item x="247"/>
        <item x="572"/>
        <item x="340"/>
        <item x="358"/>
        <item m="1" x="652"/>
        <item m="1" x="653"/>
        <item x="373"/>
        <item x="357"/>
        <item x="359"/>
        <item x="360"/>
        <item x="356"/>
        <item m="1" x="672"/>
        <item x="489"/>
        <item x="130"/>
        <item x="468"/>
        <item x="195"/>
        <item x="343"/>
        <item m="1" x="615"/>
        <item m="1" x="607"/>
        <item m="1" x="647"/>
        <item x="92"/>
        <item x="70"/>
        <item x="585"/>
        <item m="1" x="638"/>
        <item m="1" x="677"/>
        <item m="1" x="668"/>
        <item m="1" x="625"/>
        <item m="1" x="673"/>
        <item m="1" x="603"/>
        <item x="514"/>
        <item m="1" x="656"/>
        <item m="1" x="667"/>
        <item x="474"/>
        <item x="401"/>
        <item x="387"/>
        <item x="140"/>
        <item x="499"/>
        <item x="461"/>
        <item x="23"/>
        <item x="538"/>
        <item x="388"/>
        <item x="93"/>
        <item x="506"/>
        <item m="1" x="606"/>
        <item m="1" x="644"/>
        <item x="466"/>
        <item x="250"/>
        <item x="472"/>
        <item x="471"/>
        <item x="433"/>
        <item m="1" x="670"/>
        <item x="371"/>
        <item x="526"/>
        <item x="126"/>
        <item x="536"/>
        <item x="534"/>
        <item x="535"/>
        <item x="376"/>
        <item x="253"/>
        <item x="254"/>
        <item m="1" x="665"/>
        <item x="266"/>
        <item x="245"/>
        <item x="289"/>
        <item x="186"/>
        <item x="46"/>
        <item m="1" x="609"/>
        <item x="255"/>
        <item x="252"/>
        <item x="251"/>
        <item m="1" x="630"/>
        <item x="546"/>
        <item x="184"/>
        <item x="181"/>
        <item x="182"/>
        <item x="183"/>
        <item x="560"/>
        <item x="293"/>
        <item x="177"/>
        <item x="180"/>
        <item x="178"/>
        <item x="179"/>
        <item x="316"/>
        <item x="218"/>
        <item x="52"/>
        <item x="306"/>
        <item x="137"/>
        <item x="369"/>
        <item m="1" x="649"/>
        <item x="469"/>
        <item m="1" x="626"/>
        <item x="509"/>
        <item x="402"/>
        <item x="403"/>
        <item x="425"/>
        <item x="193"/>
        <item x="154"/>
        <item x="204"/>
        <item m="1" x="594"/>
        <item x="522"/>
        <item m="1" x="628"/>
        <item x="303"/>
        <item x="115"/>
        <item x="197"/>
        <item x="500"/>
        <item x="313"/>
        <item x="311"/>
        <item x="260"/>
        <item x="14"/>
        <item x="199"/>
        <item x="201"/>
        <item x="584"/>
        <item x="378"/>
        <item x="248"/>
        <item x="244"/>
        <item x="187"/>
        <item x="452"/>
        <item x="404"/>
        <item x="98"/>
        <item x="405"/>
        <item m="1" x="671"/>
        <item x="125"/>
        <item x="389"/>
        <item x="132"/>
        <item x="10"/>
        <item x="386"/>
        <item x="100"/>
        <item x="175"/>
        <item x="216"/>
        <item x="26"/>
        <item x="103"/>
        <item x="377"/>
        <item x="510"/>
        <item x="101"/>
        <item x="390"/>
        <item m="1" x="598"/>
        <item x="205"/>
        <item x="117"/>
        <item x="473"/>
        <item x="298"/>
        <item x="391"/>
        <item x="454"/>
        <item x="465"/>
        <item x="207"/>
        <item x="447"/>
        <item x="9"/>
        <item x="8"/>
        <item x="12"/>
        <item x="151"/>
        <item x="299"/>
        <item x="5"/>
        <item x="3"/>
        <item x="4"/>
        <item m="1" x="632"/>
        <item m="1" x="608"/>
        <item x="6"/>
        <item x="7"/>
        <item x="462"/>
        <item x="477"/>
        <item x="475"/>
        <item x="476"/>
        <item x="488"/>
        <item x="487"/>
        <item x="496"/>
        <item x="484"/>
        <item x="481"/>
        <item x="482"/>
        <item x="483"/>
        <item x="116"/>
        <item x="350"/>
        <item x="349"/>
        <item x="21"/>
        <item x="498"/>
        <item x="49"/>
        <item x="284"/>
        <item x="20"/>
        <item x="348"/>
        <item m="1" x="646"/>
        <item x="432"/>
        <item x="347"/>
        <item x="372"/>
        <item x="385"/>
        <item x="370"/>
        <item x="346"/>
        <item x="380"/>
        <item x="503"/>
        <item x="504"/>
        <item x="170"/>
        <item x="450"/>
        <item x="406"/>
        <item x="407"/>
        <item x="155"/>
        <item x="434"/>
        <item x="211"/>
        <item x="435"/>
        <item x="436"/>
        <item x="212"/>
        <item x="437"/>
        <item x="312"/>
        <item m="1" x="676"/>
        <item x="564"/>
        <item x="539"/>
        <item x="417"/>
        <item x="375"/>
        <item x="490"/>
        <item x="502"/>
        <item x="73"/>
        <item x="408"/>
        <item x="16"/>
        <item x="459"/>
        <item x="463"/>
        <item x="351"/>
        <item x="439"/>
        <item x="249"/>
        <item x="24"/>
        <item m="1" x="643"/>
        <item x="438"/>
        <item x="523"/>
        <item x="217"/>
        <item x="409"/>
        <item m="1" x="622"/>
        <item x="172"/>
        <item x="189"/>
        <item x="194"/>
        <item x="200"/>
        <item x="198"/>
        <item x="69"/>
        <item x="28"/>
        <item x="429"/>
        <item x="192"/>
        <item x="91"/>
        <item m="1" x="623"/>
        <item x="365"/>
        <item x="320"/>
        <item x="384"/>
        <item m="1" x="637"/>
        <item m="1" x="650"/>
        <item x="285"/>
        <item x="50"/>
        <item x="196"/>
        <item m="1" x="605"/>
        <item x="362"/>
        <item x="363"/>
        <item m="1" x="620"/>
        <item x="302"/>
        <item x="94"/>
        <item x="67"/>
        <item x="79"/>
        <item x="580"/>
        <item x="575"/>
        <item m="1" x="654"/>
        <item x="579"/>
        <item x="576"/>
        <item x="577"/>
        <item x="578"/>
        <item x="574"/>
        <item x="427"/>
        <item x="262"/>
        <item x="97"/>
        <item m="1" x="588"/>
        <item x="111"/>
        <item x="96"/>
        <item x="296"/>
        <item m="1" x="599"/>
        <item x="554"/>
        <item x="516"/>
        <item x="517"/>
        <item x="518"/>
        <item x="551"/>
        <item x="515"/>
        <item x="557"/>
        <item x="519"/>
        <item m="1" x="640"/>
        <item x="556"/>
        <item x="553"/>
        <item x="520"/>
        <item x="552"/>
        <item x="550"/>
        <item x="555"/>
        <item x="336"/>
        <item x="558"/>
        <item x="513"/>
        <item x="521"/>
        <item x="139"/>
        <item x="164"/>
        <item x="328"/>
        <item x="25"/>
        <item x="160"/>
        <item x="159"/>
        <item x="256"/>
        <item x="161"/>
        <item x="90"/>
        <item x="144"/>
        <item x="17"/>
        <item x="583"/>
        <item x="440"/>
        <item x="458"/>
        <item x="460"/>
        <item m="1" x="631"/>
        <item x="337"/>
        <item x="501"/>
        <item x="379"/>
        <item x="441"/>
        <item x="492"/>
        <item x="528"/>
        <item x="382"/>
        <item x="281"/>
        <item x="326"/>
        <item x="43"/>
        <item m="1" x="619"/>
        <item x="122"/>
        <item x="414"/>
        <item x="261"/>
        <item x="366"/>
        <item x="410"/>
        <item x="529"/>
        <item x="456"/>
        <item x="48"/>
        <item x="547"/>
        <item x="411"/>
        <item x="295"/>
        <item x="176"/>
        <item x="442"/>
        <item x="146"/>
        <item x="271"/>
        <item x="341"/>
        <item x="99"/>
        <item x="352"/>
        <item x="297"/>
        <item m="1" x="675"/>
        <item x="354"/>
        <item x="215"/>
        <item x="561"/>
        <item m="1" x="613"/>
        <item x="138"/>
        <item x="314"/>
        <item x="190"/>
        <item x="265"/>
        <item m="1" x="601"/>
        <item m="1" x="602"/>
        <item x="65"/>
        <item x="64"/>
        <item x="66"/>
        <item x="480"/>
        <item x="479"/>
        <item x="486"/>
        <item x="485"/>
        <item x="392"/>
        <item x="393"/>
        <item x="394"/>
        <item x="395"/>
        <item m="1" x="658"/>
        <item x="315"/>
        <item x="412"/>
        <item x="342"/>
        <item x="345"/>
        <item x="464"/>
        <item x="63"/>
        <item x="11"/>
        <item x="74"/>
        <item m="1" x="589"/>
        <item x="418"/>
        <item x="573"/>
        <item x="76"/>
        <item x="51"/>
        <item m="1" x="604"/>
        <item x="317"/>
        <item x="143"/>
        <item x="208"/>
        <item x="307"/>
        <item x="470"/>
        <item x="396"/>
        <item x="153"/>
        <item x="152"/>
        <item m="1" x="662"/>
        <item m="1" x="669"/>
        <item x="446"/>
        <item x="334"/>
        <item x="344"/>
        <item x="82"/>
        <item m="1" x="639"/>
        <item x="527"/>
        <item x="413"/>
        <item x="353"/>
        <item x="491"/>
        <item x="267"/>
        <item x="361"/>
        <item x="562"/>
        <item m="1" x="663"/>
        <item x="109"/>
        <item x="355"/>
        <item x="292"/>
        <item x="294"/>
        <item x="71"/>
        <item x="567"/>
        <item x="428"/>
        <item x="238"/>
        <item m="1" x="660"/>
        <item x="455"/>
        <item x="544"/>
        <item x="58"/>
        <item x="157"/>
        <item x="374"/>
        <item m="1" x="633"/>
        <item x="467"/>
        <item x="72"/>
        <item m="1" x="636"/>
        <item x="47"/>
        <item x="188"/>
        <item x="134"/>
        <item x="135"/>
        <item m="1" x="616"/>
        <item x="478"/>
        <item m="1" x="618"/>
        <item x="364"/>
        <item x="53"/>
        <item x="22"/>
        <item x="507"/>
        <item x="430"/>
        <item x="141"/>
        <item x="210"/>
        <item x="55"/>
        <item x="57"/>
        <item x="56"/>
        <item x="54"/>
        <item x="582"/>
        <item x="330"/>
        <item x="75"/>
        <item x="83"/>
        <item x="322"/>
        <item x="85"/>
        <item x="581"/>
        <item x="570"/>
        <item m="1" x="651"/>
        <item x="310"/>
        <item m="1" x="612"/>
        <item x="305"/>
        <item x="443"/>
        <item x="234"/>
        <item x="239"/>
        <item x="219"/>
        <item x="235"/>
        <item x="242"/>
        <item x="571"/>
        <item x="274"/>
        <item x="319"/>
        <item x="287"/>
        <item x="283"/>
        <item x="282"/>
        <item x="288"/>
        <item x="291"/>
        <item x="272"/>
        <item x="273"/>
        <item m="1" x="591"/>
        <item m="1" x="621"/>
        <item x="240"/>
        <item x="290"/>
        <item m="1" x="592"/>
        <item x="444"/>
        <item x="206"/>
        <item x="41"/>
        <item x="2"/>
        <item x="415"/>
        <item x="150"/>
        <item x="18"/>
        <item m="1" x="593"/>
        <item m="1" x="666"/>
        <item x="34"/>
        <item x="13"/>
        <item m="1" x="674"/>
        <item x="1"/>
        <item m="1" x="635"/>
        <item x="338"/>
        <item x="40"/>
        <item x="202"/>
        <item x="33"/>
        <item x="27"/>
        <item x="31"/>
        <item x="30"/>
        <item x="32"/>
        <item x="29"/>
        <item x="61"/>
        <item x="60"/>
        <item x="62"/>
        <item x="416"/>
        <item x="318"/>
        <item x="119"/>
        <item m="1" x="629"/>
        <item x="44"/>
        <item x="259"/>
        <item x="120"/>
        <item x="19"/>
        <item x="257"/>
        <item x="308"/>
        <item x="566"/>
        <item x="537"/>
        <item x="213"/>
        <item x="191"/>
        <item x="147"/>
        <item m="1" x="590"/>
        <item x="167"/>
        <item x="559"/>
        <item x="549"/>
        <item x="508"/>
        <item x="80"/>
        <item x="421"/>
        <item m="1" x="678"/>
        <item x="563"/>
        <item x="339"/>
        <item x="38"/>
        <item x="45"/>
        <item x="124"/>
        <item x="422"/>
        <item x="156"/>
        <item x="149"/>
        <item x="121"/>
        <item x="258"/>
        <item x="420"/>
        <item x="89"/>
        <item x="68"/>
        <item m="1" x="642"/>
        <item m="1" x="659"/>
        <item x="87"/>
        <item x="173"/>
        <item x="304"/>
        <item x="268"/>
        <item x="108"/>
        <item x="112"/>
        <item m="1" x="600"/>
        <item x="77"/>
        <item x="84"/>
        <item m="1" x="610"/>
        <item x="127"/>
        <item x="174"/>
        <item x="39"/>
        <item x="95"/>
        <item x="543"/>
        <item x="541"/>
        <item m="1" x="641"/>
        <item x="166"/>
        <item x="168"/>
        <item m="1" x="645"/>
        <item x="59"/>
        <item x="81"/>
        <item x="169"/>
        <item x="102"/>
        <item x="128"/>
        <item x="423"/>
        <item x="309"/>
        <item x="37"/>
        <item x="533"/>
        <item x="329"/>
        <item x="331"/>
        <item x="243"/>
        <item x="565"/>
        <item x="269"/>
        <item x="530"/>
        <item x="104"/>
        <item x="123"/>
        <item x="118"/>
        <item x="78"/>
        <item m="1" x="624"/>
        <item x="275"/>
        <item x="237"/>
        <item m="1" x="664"/>
        <item x="162"/>
        <item x="333"/>
        <item x="133"/>
        <item x="419"/>
        <item x="545"/>
        <item x="158"/>
        <item x="114"/>
        <item x="145"/>
        <item x="424"/>
        <item x="88"/>
        <item x="165"/>
        <item x="323"/>
        <item m="1" x="657"/>
        <item x="270"/>
        <item x="511"/>
        <item x="110"/>
        <item x="36"/>
        <item x="426"/>
        <item x="540"/>
        <item x="0"/>
        <item x="448"/>
        <item x="548"/>
        <item x="148"/>
        <item x="321"/>
        <item x="512"/>
        <item x="569"/>
        <item x="542"/>
        <item x="42"/>
        <item x="214"/>
        <item m="1" x="617"/>
        <item m="1" x="614"/>
        <item x="587"/>
        <item m="1" x="597"/>
        <item x="586"/>
        <item x="35"/>
        <item x="86"/>
        <item x="163"/>
        <item x="263"/>
        <item x="264"/>
        <item x="286"/>
        <item x="335"/>
        <item x="449"/>
        <item x="451"/>
        <item x="453"/>
        <item x="494"/>
        <item x="495"/>
        <item x="524"/>
        <item x="5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14">
        <item h="1" x="1"/>
        <item h="1" x="2"/>
        <item h="1" x="4"/>
        <item x="5"/>
        <item x="6"/>
        <item x="7"/>
        <item h="1" x="0"/>
        <item h="1" x="8"/>
        <item h="1" x="9"/>
        <item h="1" x="10"/>
        <item h="1" x="11"/>
        <item h="1" x="3"/>
        <item h="1" x="12"/>
        <item t="default"/>
      </items>
    </pivotField>
    <pivotField axis="axisPage" compact="0" outline="0" multipleItemSelectionAllowed="1" showAll="0">
      <items count="44">
        <item h="1" x="9"/>
        <item m="1" x="30"/>
        <item h="1" x="12"/>
        <item h="1" x="11"/>
        <item h="1" x="3"/>
        <item m="1" x="36"/>
        <item h="1" x="18"/>
        <item h="1" x="13"/>
        <item h="1" x="23"/>
        <item h="1" x="19"/>
        <item m="1" x="35"/>
        <item h="1" m="1" x="34"/>
        <item m="1" x="33"/>
        <item h="1" x="16"/>
        <item h="1" x="22"/>
        <item h="1" x="25"/>
        <item h="1" x="8"/>
        <item h="1" x="4"/>
        <item h="1" x="14"/>
        <item m="1" x="31"/>
        <item h="1" x="24"/>
        <item h="1" x="20"/>
        <item h="1" x="6"/>
        <item x="5"/>
        <item m="1" x="37"/>
        <item h="1" m="1" x="39"/>
        <item h="1" x="17"/>
        <item h="1" x="7"/>
        <item m="1" x="42"/>
        <item h="1" x="10"/>
        <item h="1" m="1" x="40"/>
        <item h="1" x="1"/>
        <item m="1" x="32"/>
        <item h="1" x="15"/>
        <item h="1" x="21"/>
        <item h="1" x="26"/>
        <item m="1" x="38"/>
        <item m="1" x="41"/>
        <item h="1" x="27"/>
        <item h="1" x="0"/>
        <item h="1" x="2"/>
        <item h="1" x="29"/>
        <item h="1" x="28"/>
        <item t="default"/>
      </items>
    </pivotField>
    <pivotField dataField="1"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</pivotFields>
  <rowFields count="3">
    <field x="4"/>
    <field x="6"/>
    <field x="16"/>
  </rowFields>
  <rowItems count="123">
    <i>
      <x v="5"/>
      <x v="216"/>
      <x v="3"/>
    </i>
    <i r="2">
      <x v="4"/>
    </i>
    <i t="default" r="1">
      <x v="216"/>
    </i>
    <i>
      <x v="9"/>
      <x v="212"/>
      <x v="3"/>
    </i>
    <i t="default" r="1">
      <x v="212"/>
    </i>
    <i>
      <x v="14"/>
      <x v="534"/>
      <x v="3"/>
    </i>
    <i r="2">
      <x v="5"/>
    </i>
    <i t="default" r="1">
      <x v="534"/>
    </i>
    <i>
      <x v="15"/>
      <x v="174"/>
      <x v="3"/>
    </i>
    <i r="2">
      <x v="4"/>
    </i>
    <i t="default" r="1">
      <x v="174"/>
    </i>
    <i>
      <x v="16"/>
      <x v="18"/>
      <x v="4"/>
    </i>
    <i r="2">
      <x v="5"/>
    </i>
    <i t="default" r="1">
      <x v="18"/>
    </i>
    <i>
      <x v="35"/>
      <x v="665"/>
      <x v="4"/>
    </i>
    <i r="2">
      <x v="5"/>
    </i>
    <i t="default" r="1">
      <x v="665"/>
    </i>
    <i>
      <x v="51"/>
      <x v="239"/>
      <x v="5"/>
    </i>
    <i t="default" r="1">
      <x v="239"/>
    </i>
    <i>
      <x v="54"/>
      <x v="150"/>
      <x v="3"/>
    </i>
    <i t="default" r="1">
      <x v="150"/>
    </i>
    <i>
      <x v="56"/>
      <x v="481"/>
      <x v="3"/>
    </i>
    <i t="default" r="1">
      <x v="481"/>
    </i>
    <i>
      <x v="62"/>
      <x v="466"/>
      <x v="3"/>
    </i>
    <i r="2">
      <x v="4"/>
    </i>
    <i t="default" r="1">
      <x v="466"/>
    </i>
    <i>
      <x v="76"/>
      <x v="87"/>
      <x v="3"/>
    </i>
    <i r="2">
      <x v="4"/>
    </i>
    <i t="default" r="1">
      <x v="87"/>
    </i>
    <i>
      <x v="77"/>
      <x v="459"/>
      <x v="3"/>
    </i>
    <i r="2">
      <x v="4"/>
    </i>
    <i t="default" r="1">
      <x v="459"/>
    </i>
    <i>
      <x v="78"/>
      <x v="471"/>
      <x v="3"/>
    </i>
    <i r="2">
      <x v="4"/>
    </i>
    <i t="default" r="1">
      <x v="471"/>
    </i>
    <i>
      <x v="82"/>
      <x v="429"/>
      <x v="4"/>
    </i>
    <i t="default" r="1">
      <x v="429"/>
    </i>
    <i>
      <x v="90"/>
      <x v="494"/>
      <x v="4"/>
    </i>
    <i t="default" r="1">
      <x v="494"/>
    </i>
    <i>
      <x v="103"/>
      <x v="86"/>
      <x v="3"/>
    </i>
    <i r="2">
      <x v="4"/>
    </i>
    <i t="default" r="1">
      <x v="86"/>
    </i>
    <i>
      <x v="108"/>
      <x v="324"/>
      <x v="4"/>
    </i>
    <i t="default" r="1">
      <x v="324"/>
    </i>
    <i>
      <x v="115"/>
      <x v="623"/>
      <x v="5"/>
    </i>
    <i t="default" r="1">
      <x v="623"/>
    </i>
    <i>
      <x v="131"/>
      <x v="552"/>
      <x v="3"/>
    </i>
    <i t="default" r="1">
      <x v="552"/>
    </i>
    <i>
      <x v="151"/>
      <x v="349"/>
      <x v="3"/>
    </i>
    <i t="default" r="1">
      <x v="349"/>
    </i>
    <i>
      <x v="155"/>
      <x v="433"/>
      <x v="5"/>
    </i>
    <i t="default" r="1">
      <x v="433"/>
    </i>
    <i>
      <x v="161"/>
      <x v="653"/>
      <x v="3"/>
    </i>
    <i t="default" r="1">
      <x v="653"/>
    </i>
    <i>
      <x v="165"/>
      <x v="439"/>
      <x v="3"/>
    </i>
    <i t="default" r="1">
      <x v="439"/>
    </i>
    <i>
      <x v="166"/>
      <x v="438"/>
      <x v="3"/>
    </i>
    <i t="default" r="1">
      <x v="438"/>
    </i>
    <i>
      <x v="175"/>
      <x v="356"/>
      <x v="3"/>
    </i>
    <i t="default" r="1">
      <x v="356"/>
    </i>
    <i>
      <x v="232"/>
      <x v="486"/>
      <x v="3"/>
    </i>
    <i r="2">
      <x v="4"/>
    </i>
    <i r="2">
      <x v="5"/>
    </i>
    <i t="default" r="1">
      <x v="486"/>
    </i>
    <i>
      <x v="282"/>
      <x v="555"/>
      <x v="4"/>
    </i>
    <i t="default" r="1">
      <x v="555"/>
    </i>
    <i>
      <x v="313"/>
      <x v="129"/>
      <x v="3"/>
    </i>
    <i t="default" r="1">
      <x v="129"/>
    </i>
    <i>
      <x v="327"/>
      <x v="310"/>
      <x v="3"/>
    </i>
    <i t="default" r="1">
      <x v="310"/>
    </i>
    <i>
      <x v="332"/>
      <x v="435"/>
      <x v="3"/>
    </i>
    <i t="default" r="1">
      <x v="435"/>
    </i>
    <i>
      <x v="334"/>
      <x v="614"/>
      <x v="3"/>
    </i>
    <i t="default" r="1">
      <x v="614"/>
    </i>
    <i>
      <x v="340"/>
      <x v="401"/>
      <x v="3"/>
    </i>
    <i t="default" r="1">
      <x v="401"/>
    </i>
    <i>
      <x v="341"/>
      <x v="418"/>
      <x v="3"/>
    </i>
    <i r="2">
      <x v="4"/>
    </i>
    <i r="2">
      <x v="5"/>
    </i>
    <i t="default" r="1">
      <x v="418"/>
    </i>
    <i>
      <x v="349"/>
      <x v="642"/>
      <x v="3"/>
    </i>
    <i t="default" r="1">
      <x v="642"/>
    </i>
    <i>
      <x v="361"/>
      <x v="293"/>
      <x v="3"/>
    </i>
    <i r="2">
      <x v="4"/>
    </i>
    <i r="2">
      <x v="5"/>
    </i>
    <i t="default" r="1">
      <x v="293"/>
    </i>
    <i>
      <x v="362"/>
      <x v="492"/>
      <x v="3"/>
    </i>
    <i t="default" r="1">
      <x v="492"/>
    </i>
    <i>
      <x v="478"/>
      <x v="206"/>
      <x v="3"/>
    </i>
    <i t="default" r="1">
      <x v="206"/>
    </i>
    <i>
      <x v="479"/>
      <x v="413"/>
      <x v="3"/>
    </i>
    <i r="2">
      <x v="4"/>
    </i>
    <i t="default" r="1">
      <x v="413"/>
    </i>
    <i>
      <x v="481"/>
      <x v="415"/>
      <x v="3"/>
    </i>
    <i t="default" r="1">
      <x v="415"/>
    </i>
    <i>
      <x v="482"/>
      <x v="416"/>
      <x v="3"/>
    </i>
    <i r="2">
      <x v="4"/>
    </i>
    <i t="default" r="1">
      <x v="416"/>
    </i>
    <i>
      <x v="483"/>
      <x v="437"/>
      <x v="3"/>
    </i>
    <i t="default" r="1">
      <x v="437"/>
    </i>
    <i>
      <x v="494"/>
      <x v="256"/>
      <x v="3"/>
    </i>
    <i t="default" r="1">
      <x v="256"/>
    </i>
    <i>
      <x v="497"/>
      <x v="88"/>
      <x v="3"/>
    </i>
    <i r="2">
      <x v="4"/>
    </i>
    <i r="2">
      <x v="5"/>
    </i>
    <i t="default" r="1">
      <x v="88"/>
    </i>
    <i>
      <x v="519"/>
      <x v="484"/>
      <x v="3"/>
    </i>
    <i r="2">
      <x v="4"/>
    </i>
    <i r="2">
      <x v="5"/>
    </i>
    <i t="default" r="1">
      <x v="484"/>
    </i>
    <i>
      <x v="549"/>
      <x v="442"/>
      <x v="3"/>
    </i>
    <i t="default" r="1">
      <x v="442"/>
    </i>
    <i>
      <x v="562"/>
      <x v="210"/>
      <x v="3"/>
    </i>
    <i t="default" r="1">
      <x v="210"/>
    </i>
    <i>
      <x v="563"/>
      <x v="651"/>
      <x v="3"/>
    </i>
    <i t="default" r="1">
      <x v="651"/>
    </i>
    <i>
      <x v="564"/>
      <x v="672"/>
      <x v="3"/>
    </i>
    <i t="default" r="1">
      <x v="672"/>
    </i>
    <i>
      <x v="565"/>
      <x v="254"/>
      <x v="3"/>
    </i>
    <i t="default" r="1">
      <x v="254"/>
    </i>
    <i>
      <x v="571"/>
      <x v="207"/>
      <x v="4"/>
    </i>
    <i t="default" r="1">
      <x v="207"/>
    </i>
    <i t="grand">
      <x/>
    </i>
  </rowItems>
  <colItems count="1">
    <i/>
  </colItems>
  <pageFields count="1">
    <pageField fld="17" hier="-1"/>
  </pageFields>
  <dataFields count="1">
    <dataField name="Súčet z Náklady" fld="18" baseField="6" baseItem="216" numFmtId="4"/>
  </dataFields>
  <formats count="311">
    <format dxfId="317">
      <pivotArea outline="0" fieldPosition="0">
        <references count="2">
          <reference field="4" count="1" selected="0">
            <x v="5"/>
          </reference>
          <reference field="6" count="1" selected="0" defaultSubtotal="1">
            <x v="216"/>
          </reference>
        </references>
      </pivotArea>
    </format>
    <format dxfId="316">
      <pivotArea dataOnly="0" labelOnly="1" outline="0" fieldPosition="0">
        <references count="1">
          <reference field="4" count="1">
            <x v="5"/>
          </reference>
        </references>
      </pivotArea>
    </format>
    <format dxfId="315">
      <pivotArea dataOnly="0" labelOnly="1" outline="0" fieldPosition="0">
        <references count="2">
          <reference field="4" count="1" selected="0">
            <x v="5"/>
          </reference>
          <reference field="6" count="1">
            <x v="216"/>
          </reference>
        </references>
      </pivotArea>
    </format>
    <format dxfId="314">
      <pivotArea dataOnly="0" labelOnly="1" outline="0" fieldPosition="0">
        <references count="2">
          <reference field="4" count="1" selected="0">
            <x v="5"/>
          </reference>
          <reference field="6" count="1" defaultSubtotal="1">
            <x v="216"/>
          </reference>
        </references>
      </pivotArea>
    </format>
    <format dxfId="313">
      <pivotArea dataOnly="0" labelOnly="1" outline="0" fieldPosition="0">
        <references count="3">
          <reference field="4" count="1" selected="0">
            <x v="5"/>
          </reference>
          <reference field="6" count="1" selected="0">
            <x v="216"/>
          </reference>
          <reference field="16" count="2">
            <x v="3"/>
            <x v="4"/>
          </reference>
        </references>
      </pivotArea>
    </format>
    <format dxfId="312">
      <pivotArea outline="0" fieldPosition="0">
        <references count="2">
          <reference field="4" count="1" selected="0">
            <x v="8"/>
          </reference>
          <reference field="6" count="1" selected="0" defaultSubtotal="1">
            <x v="222"/>
          </reference>
        </references>
      </pivotArea>
    </format>
    <format dxfId="311">
      <pivotArea dataOnly="0" labelOnly="1" outline="0" fieldPosition="0">
        <references count="1">
          <reference field="4" count="1">
            <x v="8"/>
          </reference>
        </references>
      </pivotArea>
    </format>
    <format dxfId="310">
      <pivotArea dataOnly="0" labelOnly="1" outline="0" fieldPosition="0">
        <references count="2">
          <reference field="4" count="1" selected="0">
            <x v="8"/>
          </reference>
          <reference field="6" count="1">
            <x v="222"/>
          </reference>
        </references>
      </pivotArea>
    </format>
    <format dxfId="309">
      <pivotArea dataOnly="0" labelOnly="1" outline="0" fieldPosition="0">
        <references count="2">
          <reference field="4" count="1" selected="0">
            <x v="8"/>
          </reference>
          <reference field="6" count="1" defaultSubtotal="1">
            <x v="222"/>
          </reference>
        </references>
      </pivotArea>
    </format>
    <format dxfId="308">
      <pivotArea dataOnly="0" labelOnly="1" outline="0" fieldPosition="0">
        <references count="3">
          <reference field="4" count="1" selected="0">
            <x v="8"/>
          </reference>
          <reference field="6" count="1" selected="0">
            <x v="222"/>
          </reference>
          <reference field="16" count="1">
            <x v="3"/>
          </reference>
        </references>
      </pivotArea>
    </format>
    <format dxfId="307">
      <pivotArea outline="0" fieldPosition="0">
        <references count="2">
          <reference field="4" count="1" selected="0">
            <x v="9"/>
          </reference>
          <reference field="6" count="1" selected="0" defaultSubtotal="1">
            <x v="212"/>
          </reference>
        </references>
      </pivotArea>
    </format>
    <format dxfId="306">
      <pivotArea dataOnly="0" labelOnly="1" outline="0" fieldPosition="0">
        <references count="1">
          <reference field="4" count="1">
            <x v="9"/>
          </reference>
        </references>
      </pivotArea>
    </format>
    <format dxfId="305">
      <pivotArea dataOnly="0" labelOnly="1" outline="0" fieldPosition="0">
        <references count="2">
          <reference field="4" count="1" selected="0">
            <x v="9"/>
          </reference>
          <reference field="6" count="1">
            <x v="212"/>
          </reference>
        </references>
      </pivotArea>
    </format>
    <format dxfId="304">
      <pivotArea dataOnly="0" labelOnly="1" outline="0" fieldPosition="0">
        <references count="2">
          <reference field="4" count="1" selected="0">
            <x v="9"/>
          </reference>
          <reference field="6" count="1" defaultSubtotal="1">
            <x v="212"/>
          </reference>
        </references>
      </pivotArea>
    </format>
    <format dxfId="303">
      <pivotArea dataOnly="0" labelOnly="1" outline="0" fieldPosition="0">
        <references count="3">
          <reference field="4" count="1" selected="0">
            <x v="9"/>
          </reference>
          <reference field="6" count="1" selected="0">
            <x v="212"/>
          </reference>
          <reference field="16" count="1">
            <x v="3"/>
          </reference>
        </references>
      </pivotArea>
    </format>
    <format dxfId="302">
      <pivotArea outline="0" fieldPosition="0">
        <references count="2">
          <reference field="4" count="1" selected="0">
            <x v="14"/>
          </reference>
          <reference field="6" count="1" selected="0" defaultSubtotal="1">
            <x v="534"/>
          </reference>
        </references>
      </pivotArea>
    </format>
    <format dxfId="301">
      <pivotArea dataOnly="0" labelOnly="1" outline="0" fieldPosition="0">
        <references count="1">
          <reference field="4" count="1">
            <x v="14"/>
          </reference>
        </references>
      </pivotArea>
    </format>
    <format dxfId="300">
      <pivotArea dataOnly="0" labelOnly="1" outline="0" fieldPosition="0">
        <references count="2">
          <reference field="4" count="1" selected="0">
            <x v="14"/>
          </reference>
          <reference field="6" count="1">
            <x v="534"/>
          </reference>
        </references>
      </pivotArea>
    </format>
    <format dxfId="299">
      <pivotArea dataOnly="0" labelOnly="1" outline="0" fieldPosition="0">
        <references count="2">
          <reference field="4" count="1" selected="0">
            <x v="14"/>
          </reference>
          <reference field="6" count="1" defaultSubtotal="1">
            <x v="534"/>
          </reference>
        </references>
      </pivotArea>
    </format>
    <format dxfId="298">
      <pivotArea dataOnly="0" labelOnly="1" outline="0" fieldPosition="0">
        <references count="3">
          <reference field="4" count="1" selected="0">
            <x v="14"/>
          </reference>
          <reference field="6" count="1" selected="0">
            <x v="534"/>
          </reference>
          <reference field="16" count="2">
            <x v="3"/>
            <x v="5"/>
          </reference>
        </references>
      </pivotArea>
    </format>
    <format dxfId="297">
      <pivotArea outline="0" fieldPosition="0">
        <references count="2">
          <reference field="4" count="1" selected="0">
            <x v="15"/>
          </reference>
          <reference field="6" count="1" selected="0" defaultSubtotal="1">
            <x v="174"/>
          </reference>
        </references>
      </pivotArea>
    </format>
    <format dxfId="296">
      <pivotArea dataOnly="0" labelOnly="1" outline="0" fieldPosition="0">
        <references count="1">
          <reference field="4" count="1">
            <x v="15"/>
          </reference>
        </references>
      </pivotArea>
    </format>
    <format dxfId="295">
      <pivotArea dataOnly="0" labelOnly="1" outline="0" fieldPosition="0">
        <references count="2">
          <reference field="4" count="1" selected="0">
            <x v="15"/>
          </reference>
          <reference field="6" count="1">
            <x v="174"/>
          </reference>
        </references>
      </pivotArea>
    </format>
    <format dxfId="294">
      <pivotArea dataOnly="0" labelOnly="1" outline="0" fieldPosition="0">
        <references count="2">
          <reference field="4" count="1" selected="0">
            <x v="15"/>
          </reference>
          <reference field="6" count="1" defaultSubtotal="1">
            <x v="174"/>
          </reference>
        </references>
      </pivotArea>
    </format>
    <format dxfId="293">
      <pivotArea dataOnly="0" labelOnly="1" outline="0" fieldPosition="0">
        <references count="3">
          <reference field="4" count="1" selected="0">
            <x v="15"/>
          </reference>
          <reference field="6" count="1" selected="0">
            <x v="174"/>
          </reference>
          <reference field="16" count="2">
            <x v="3"/>
            <x v="4"/>
          </reference>
        </references>
      </pivotArea>
    </format>
    <format dxfId="292">
      <pivotArea outline="0" fieldPosition="0">
        <references count="2">
          <reference field="4" count="1" selected="0">
            <x v="16"/>
          </reference>
          <reference field="6" count="1" selected="0" defaultSubtotal="1">
            <x v="18"/>
          </reference>
        </references>
      </pivotArea>
    </format>
    <format dxfId="291">
      <pivotArea dataOnly="0" labelOnly="1" outline="0" fieldPosition="0">
        <references count="1">
          <reference field="4" count="1">
            <x v="16"/>
          </reference>
        </references>
      </pivotArea>
    </format>
    <format dxfId="290">
      <pivotArea dataOnly="0" labelOnly="1" outline="0" fieldPosition="0">
        <references count="2">
          <reference field="4" count="1" selected="0">
            <x v="16"/>
          </reference>
          <reference field="6" count="1">
            <x v="18"/>
          </reference>
        </references>
      </pivotArea>
    </format>
    <format dxfId="289">
      <pivotArea dataOnly="0" labelOnly="1" outline="0" fieldPosition="0">
        <references count="2">
          <reference field="4" count="1" selected="0">
            <x v="16"/>
          </reference>
          <reference field="6" count="1" defaultSubtotal="1">
            <x v="18"/>
          </reference>
        </references>
      </pivotArea>
    </format>
    <format dxfId="288">
      <pivotArea dataOnly="0" labelOnly="1" outline="0" fieldPosition="0">
        <references count="3">
          <reference field="4" count="1" selected="0">
            <x v="16"/>
          </reference>
          <reference field="6" count="1" selected="0">
            <x v="18"/>
          </reference>
          <reference field="16" count="2">
            <x v="4"/>
            <x v="5"/>
          </reference>
        </references>
      </pivotArea>
    </format>
    <format dxfId="287">
      <pivotArea outline="0" fieldPosition="0">
        <references count="2">
          <reference field="4" count="1" selected="0">
            <x v="35"/>
          </reference>
          <reference field="6" count="1" selected="0" defaultSubtotal="1">
            <x v="533"/>
          </reference>
        </references>
      </pivotArea>
    </format>
    <format dxfId="286">
      <pivotArea dataOnly="0" labelOnly="1" outline="0" fieldPosition="0">
        <references count="1">
          <reference field="4" count="1">
            <x v="35"/>
          </reference>
        </references>
      </pivotArea>
    </format>
    <format dxfId="285">
      <pivotArea dataOnly="0" labelOnly="1" outline="0" fieldPosition="0">
        <references count="2">
          <reference field="4" count="1" selected="0">
            <x v="35"/>
          </reference>
          <reference field="6" count="1">
            <x v="533"/>
          </reference>
        </references>
      </pivotArea>
    </format>
    <format dxfId="284">
      <pivotArea dataOnly="0" labelOnly="1" outline="0" fieldPosition="0">
        <references count="2">
          <reference field="4" count="1" selected="0">
            <x v="35"/>
          </reference>
          <reference field="6" count="1" defaultSubtotal="1">
            <x v="533"/>
          </reference>
        </references>
      </pivotArea>
    </format>
    <format dxfId="283">
      <pivotArea dataOnly="0" labelOnly="1" outline="0" fieldPosition="0">
        <references count="3">
          <reference field="4" count="1" selected="0">
            <x v="35"/>
          </reference>
          <reference field="6" count="1" selected="0">
            <x v="533"/>
          </reference>
          <reference field="16" count="2">
            <x v="4"/>
            <x v="5"/>
          </reference>
        </references>
      </pivotArea>
    </format>
    <format dxfId="282">
      <pivotArea outline="0" fieldPosition="0">
        <references count="2">
          <reference field="4" count="1" selected="0">
            <x v="51"/>
          </reference>
          <reference field="6" count="1" selected="0" defaultSubtotal="1">
            <x v="239"/>
          </reference>
        </references>
      </pivotArea>
    </format>
    <format dxfId="281">
      <pivotArea dataOnly="0" labelOnly="1" outline="0" fieldPosition="0">
        <references count="1">
          <reference field="4" count="1">
            <x v="51"/>
          </reference>
        </references>
      </pivotArea>
    </format>
    <format dxfId="280">
      <pivotArea dataOnly="0" labelOnly="1" outline="0" fieldPosition="0">
        <references count="2">
          <reference field="4" count="1" selected="0">
            <x v="51"/>
          </reference>
          <reference field="6" count="1">
            <x v="239"/>
          </reference>
        </references>
      </pivotArea>
    </format>
    <format dxfId="279">
      <pivotArea dataOnly="0" labelOnly="1" outline="0" fieldPosition="0">
        <references count="2">
          <reference field="4" count="1" selected="0">
            <x v="51"/>
          </reference>
          <reference field="6" count="1" defaultSubtotal="1">
            <x v="239"/>
          </reference>
        </references>
      </pivotArea>
    </format>
    <format dxfId="278">
      <pivotArea dataOnly="0" labelOnly="1" outline="0" fieldPosition="0">
        <references count="3">
          <reference field="4" count="1" selected="0">
            <x v="51"/>
          </reference>
          <reference field="6" count="1" selected="0">
            <x v="239"/>
          </reference>
          <reference field="16" count="1">
            <x v="5"/>
          </reference>
        </references>
      </pivotArea>
    </format>
    <format dxfId="277">
      <pivotArea outline="0" fieldPosition="0">
        <references count="2">
          <reference field="4" count="1" selected="0">
            <x v="54"/>
          </reference>
          <reference field="6" count="1" selected="0" defaultSubtotal="1">
            <x v="150"/>
          </reference>
        </references>
      </pivotArea>
    </format>
    <format dxfId="276">
      <pivotArea dataOnly="0" labelOnly="1" outline="0" fieldPosition="0">
        <references count="1">
          <reference field="4" count="1">
            <x v="54"/>
          </reference>
        </references>
      </pivotArea>
    </format>
    <format dxfId="275">
      <pivotArea dataOnly="0" labelOnly="1" outline="0" fieldPosition="0">
        <references count="2">
          <reference field="4" count="1" selected="0">
            <x v="54"/>
          </reference>
          <reference field="6" count="1">
            <x v="150"/>
          </reference>
        </references>
      </pivotArea>
    </format>
    <format dxfId="274">
      <pivotArea dataOnly="0" labelOnly="1" outline="0" fieldPosition="0">
        <references count="2">
          <reference field="4" count="1" selected="0">
            <x v="54"/>
          </reference>
          <reference field="6" count="1" defaultSubtotal="1">
            <x v="150"/>
          </reference>
        </references>
      </pivotArea>
    </format>
    <format dxfId="273">
      <pivotArea dataOnly="0" labelOnly="1" outline="0" fieldPosition="0">
        <references count="3">
          <reference field="4" count="1" selected="0">
            <x v="54"/>
          </reference>
          <reference field="6" count="1" selected="0">
            <x v="150"/>
          </reference>
          <reference field="16" count="1">
            <x v="3"/>
          </reference>
        </references>
      </pivotArea>
    </format>
    <format dxfId="272">
      <pivotArea outline="0" fieldPosition="0">
        <references count="2">
          <reference field="4" count="1" selected="0">
            <x v="56"/>
          </reference>
          <reference field="6" count="1" selected="0" defaultSubtotal="1">
            <x v="481"/>
          </reference>
        </references>
      </pivotArea>
    </format>
    <format dxfId="271">
      <pivotArea dataOnly="0" labelOnly="1" outline="0" fieldPosition="0">
        <references count="1">
          <reference field="4" count="1">
            <x v="56"/>
          </reference>
        </references>
      </pivotArea>
    </format>
    <format dxfId="270">
      <pivotArea dataOnly="0" labelOnly="1" outline="0" fieldPosition="0">
        <references count="2">
          <reference field="4" count="1" selected="0">
            <x v="56"/>
          </reference>
          <reference field="6" count="1">
            <x v="481"/>
          </reference>
        </references>
      </pivotArea>
    </format>
    <format dxfId="269">
      <pivotArea dataOnly="0" labelOnly="1" outline="0" fieldPosition="0">
        <references count="2">
          <reference field="4" count="1" selected="0">
            <x v="56"/>
          </reference>
          <reference field="6" count="1" defaultSubtotal="1">
            <x v="481"/>
          </reference>
        </references>
      </pivotArea>
    </format>
    <format dxfId="268">
      <pivotArea dataOnly="0" labelOnly="1" outline="0" fieldPosition="0">
        <references count="3">
          <reference field="4" count="1" selected="0">
            <x v="56"/>
          </reference>
          <reference field="6" count="1" selected="0">
            <x v="481"/>
          </reference>
          <reference field="16" count="1">
            <x v="3"/>
          </reference>
        </references>
      </pivotArea>
    </format>
    <format dxfId="267">
      <pivotArea outline="0" fieldPosition="0">
        <references count="2">
          <reference field="4" count="1" selected="0">
            <x v="62"/>
          </reference>
          <reference field="6" count="1" selected="0" defaultSubtotal="1">
            <x v="466"/>
          </reference>
        </references>
      </pivotArea>
    </format>
    <format dxfId="266">
      <pivotArea dataOnly="0" labelOnly="1" outline="0" fieldPosition="0">
        <references count="1">
          <reference field="4" count="1">
            <x v="62"/>
          </reference>
        </references>
      </pivotArea>
    </format>
    <format dxfId="265">
      <pivotArea dataOnly="0" labelOnly="1" outline="0" fieldPosition="0">
        <references count="2">
          <reference field="4" count="1" selected="0">
            <x v="62"/>
          </reference>
          <reference field="6" count="1">
            <x v="466"/>
          </reference>
        </references>
      </pivotArea>
    </format>
    <format dxfId="264">
      <pivotArea dataOnly="0" labelOnly="1" outline="0" fieldPosition="0">
        <references count="2">
          <reference field="4" count="1" selected="0">
            <x v="62"/>
          </reference>
          <reference field="6" count="1" defaultSubtotal="1">
            <x v="466"/>
          </reference>
        </references>
      </pivotArea>
    </format>
    <format dxfId="263">
      <pivotArea dataOnly="0" labelOnly="1" outline="0" fieldPosition="0">
        <references count="3">
          <reference field="4" count="1" selected="0">
            <x v="62"/>
          </reference>
          <reference field="6" count="1" selected="0">
            <x v="466"/>
          </reference>
          <reference field="16" count="2">
            <x v="3"/>
            <x v="4"/>
          </reference>
        </references>
      </pivotArea>
    </format>
    <format dxfId="262">
      <pivotArea outline="0" fieldPosition="0">
        <references count="2">
          <reference field="4" count="1" selected="0">
            <x v="76"/>
          </reference>
          <reference field="6" count="1" selected="0" defaultSubtotal="1">
            <x v="87"/>
          </reference>
        </references>
      </pivotArea>
    </format>
    <format dxfId="261">
      <pivotArea dataOnly="0" labelOnly="1" outline="0" fieldPosition="0">
        <references count="1">
          <reference field="4" count="1">
            <x v="76"/>
          </reference>
        </references>
      </pivotArea>
    </format>
    <format dxfId="260">
      <pivotArea dataOnly="0" labelOnly="1" outline="0" fieldPosition="0">
        <references count="2">
          <reference field="4" count="1" selected="0">
            <x v="76"/>
          </reference>
          <reference field="6" count="1">
            <x v="87"/>
          </reference>
        </references>
      </pivotArea>
    </format>
    <format dxfId="259">
      <pivotArea dataOnly="0" labelOnly="1" outline="0" fieldPosition="0">
        <references count="2">
          <reference field="4" count="1" selected="0">
            <x v="76"/>
          </reference>
          <reference field="6" count="1" defaultSubtotal="1">
            <x v="87"/>
          </reference>
        </references>
      </pivotArea>
    </format>
    <format dxfId="258">
      <pivotArea dataOnly="0" labelOnly="1" outline="0" fieldPosition="0">
        <references count="3">
          <reference field="4" count="1" selected="0">
            <x v="76"/>
          </reference>
          <reference field="6" count="1" selected="0">
            <x v="87"/>
          </reference>
          <reference field="16" count="2">
            <x v="3"/>
            <x v="4"/>
          </reference>
        </references>
      </pivotArea>
    </format>
    <format dxfId="257">
      <pivotArea outline="0" fieldPosition="0">
        <references count="2">
          <reference field="4" count="1" selected="0">
            <x v="77"/>
          </reference>
          <reference field="6" count="1" selected="0" defaultSubtotal="1">
            <x v="459"/>
          </reference>
        </references>
      </pivotArea>
    </format>
    <format dxfId="256">
      <pivotArea dataOnly="0" labelOnly="1" outline="0" fieldPosition="0">
        <references count="1">
          <reference field="4" count="1">
            <x v="77"/>
          </reference>
        </references>
      </pivotArea>
    </format>
    <format dxfId="255">
      <pivotArea dataOnly="0" labelOnly="1" outline="0" fieldPosition="0">
        <references count="2">
          <reference field="4" count="1" selected="0">
            <x v="77"/>
          </reference>
          <reference field="6" count="1">
            <x v="459"/>
          </reference>
        </references>
      </pivotArea>
    </format>
    <format dxfId="254">
      <pivotArea dataOnly="0" labelOnly="1" outline="0" fieldPosition="0">
        <references count="2">
          <reference field="4" count="1" selected="0">
            <x v="77"/>
          </reference>
          <reference field="6" count="1" defaultSubtotal="1">
            <x v="459"/>
          </reference>
        </references>
      </pivotArea>
    </format>
    <format dxfId="253">
      <pivotArea dataOnly="0" labelOnly="1" outline="0" fieldPosition="0">
        <references count="3">
          <reference field="4" count="1" selected="0">
            <x v="77"/>
          </reference>
          <reference field="6" count="1" selected="0">
            <x v="459"/>
          </reference>
          <reference field="16" count="2">
            <x v="3"/>
            <x v="4"/>
          </reference>
        </references>
      </pivotArea>
    </format>
    <format dxfId="252">
      <pivotArea outline="0" fieldPosition="0">
        <references count="2">
          <reference field="4" count="1" selected="0">
            <x v="78"/>
          </reference>
          <reference field="6" count="1" selected="0" defaultSubtotal="1">
            <x v="471"/>
          </reference>
        </references>
      </pivotArea>
    </format>
    <format dxfId="251">
      <pivotArea dataOnly="0" labelOnly="1" outline="0" fieldPosition="0">
        <references count="1">
          <reference field="4" count="1">
            <x v="78"/>
          </reference>
        </references>
      </pivotArea>
    </format>
    <format dxfId="250">
      <pivotArea dataOnly="0" labelOnly="1" outline="0" fieldPosition="0">
        <references count="2">
          <reference field="4" count="1" selected="0">
            <x v="78"/>
          </reference>
          <reference field="6" count="1">
            <x v="471"/>
          </reference>
        </references>
      </pivotArea>
    </format>
    <format dxfId="249">
      <pivotArea dataOnly="0" labelOnly="1" outline="0" fieldPosition="0">
        <references count="2">
          <reference field="4" count="1" selected="0">
            <x v="78"/>
          </reference>
          <reference field="6" count="1" defaultSubtotal="1">
            <x v="471"/>
          </reference>
        </references>
      </pivotArea>
    </format>
    <format dxfId="248">
      <pivotArea dataOnly="0" labelOnly="1" outline="0" fieldPosition="0">
        <references count="3">
          <reference field="4" count="1" selected="0">
            <x v="78"/>
          </reference>
          <reference field="6" count="1" selected="0">
            <x v="471"/>
          </reference>
          <reference field="16" count="2">
            <x v="3"/>
            <x v="4"/>
          </reference>
        </references>
      </pivotArea>
    </format>
    <format dxfId="247">
      <pivotArea outline="0" fieldPosition="0">
        <references count="2">
          <reference field="4" count="1" selected="0">
            <x v="82"/>
          </reference>
          <reference field="6" count="1" selected="0" defaultSubtotal="1">
            <x v="429"/>
          </reference>
        </references>
      </pivotArea>
    </format>
    <format dxfId="246">
      <pivotArea dataOnly="0" labelOnly="1" outline="0" fieldPosition="0">
        <references count="1">
          <reference field="4" count="1">
            <x v="82"/>
          </reference>
        </references>
      </pivotArea>
    </format>
    <format dxfId="245">
      <pivotArea dataOnly="0" labelOnly="1" outline="0" fieldPosition="0">
        <references count="2">
          <reference field="4" count="1" selected="0">
            <x v="82"/>
          </reference>
          <reference field="6" count="1">
            <x v="429"/>
          </reference>
        </references>
      </pivotArea>
    </format>
    <format dxfId="244">
      <pivotArea dataOnly="0" labelOnly="1" outline="0" fieldPosition="0">
        <references count="2">
          <reference field="4" count="1" selected="0">
            <x v="82"/>
          </reference>
          <reference field="6" count="1" defaultSubtotal="1">
            <x v="429"/>
          </reference>
        </references>
      </pivotArea>
    </format>
    <format dxfId="243">
      <pivotArea dataOnly="0" labelOnly="1" outline="0" fieldPosition="0">
        <references count="3">
          <reference field="4" count="1" selected="0">
            <x v="82"/>
          </reference>
          <reference field="6" count="1" selected="0">
            <x v="429"/>
          </reference>
          <reference field="16" count="1">
            <x v="4"/>
          </reference>
        </references>
      </pivotArea>
    </format>
    <format dxfId="242">
      <pivotArea outline="0" fieldPosition="0">
        <references count="2">
          <reference field="4" count="1" selected="0">
            <x v="84"/>
          </reference>
          <reference field="6" count="1" selected="0" defaultSubtotal="1">
            <x v="626"/>
          </reference>
        </references>
      </pivotArea>
    </format>
    <format dxfId="241">
      <pivotArea dataOnly="0" labelOnly="1" outline="0" fieldPosition="0">
        <references count="1">
          <reference field="4" count="1">
            <x v="84"/>
          </reference>
        </references>
      </pivotArea>
    </format>
    <format dxfId="240">
      <pivotArea dataOnly="0" labelOnly="1" outline="0" fieldPosition="0">
        <references count="2">
          <reference field="4" count="1" selected="0">
            <x v="84"/>
          </reference>
          <reference field="6" count="1">
            <x v="626"/>
          </reference>
        </references>
      </pivotArea>
    </format>
    <format dxfId="239">
      <pivotArea dataOnly="0" labelOnly="1" outline="0" fieldPosition="0">
        <references count="2">
          <reference field="4" count="1" selected="0">
            <x v="84"/>
          </reference>
          <reference field="6" count="1" defaultSubtotal="1">
            <x v="626"/>
          </reference>
        </references>
      </pivotArea>
    </format>
    <format dxfId="238">
      <pivotArea dataOnly="0" labelOnly="1" outline="0" fieldPosition="0">
        <references count="3">
          <reference field="4" count="1" selected="0">
            <x v="84"/>
          </reference>
          <reference field="6" count="1" selected="0">
            <x v="626"/>
          </reference>
          <reference field="16" count="1">
            <x v="3"/>
          </reference>
        </references>
      </pivotArea>
    </format>
    <format dxfId="237">
      <pivotArea outline="0" fieldPosition="0">
        <references count="2">
          <reference field="4" count="1" selected="0">
            <x v="90"/>
          </reference>
          <reference field="6" count="1" selected="0" defaultSubtotal="1">
            <x v="494"/>
          </reference>
        </references>
      </pivotArea>
    </format>
    <format dxfId="236">
      <pivotArea dataOnly="0" labelOnly="1" outline="0" fieldPosition="0">
        <references count="1">
          <reference field="4" count="1">
            <x v="90"/>
          </reference>
        </references>
      </pivotArea>
    </format>
    <format dxfId="235">
      <pivotArea dataOnly="0" labelOnly="1" outline="0" fieldPosition="0">
        <references count="2">
          <reference field="4" count="1" selected="0">
            <x v="90"/>
          </reference>
          <reference field="6" count="1">
            <x v="494"/>
          </reference>
        </references>
      </pivotArea>
    </format>
    <format dxfId="234">
      <pivotArea dataOnly="0" labelOnly="1" outline="0" fieldPosition="0">
        <references count="2">
          <reference field="4" count="1" selected="0">
            <x v="90"/>
          </reference>
          <reference field="6" count="1" defaultSubtotal="1">
            <x v="494"/>
          </reference>
        </references>
      </pivotArea>
    </format>
    <format dxfId="233">
      <pivotArea dataOnly="0" labelOnly="1" outline="0" fieldPosition="0">
        <references count="3">
          <reference field="4" count="1" selected="0">
            <x v="90"/>
          </reference>
          <reference field="6" count="1" selected="0">
            <x v="494"/>
          </reference>
          <reference field="16" count="1">
            <x v="4"/>
          </reference>
        </references>
      </pivotArea>
    </format>
    <format dxfId="232">
      <pivotArea outline="0" fieldPosition="0">
        <references count="2">
          <reference field="4" count="1" selected="0">
            <x v="103"/>
          </reference>
          <reference field="6" count="1" selected="0" defaultSubtotal="1">
            <x v="86"/>
          </reference>
        </references>
      </pivotArea>
    </format>
    <format dxfId="231">
      <pivotArea dataOnly="0" labelOnly="1" outline="0" fieldPosition="0">
        <references count="1">
          <reference field="4" count="1">
            <x v="103"/>
          </reference>
        </references>
      </pivotArea>
    </format>
    <format dxfId="230">
      <pivotArea dataOnly="0" labelOnly="1" outline="0" fieldPosition="0">
        <references count="2">
          <reference field="4" count="1" selected="0">
            <x v="103"/>
          </reference>
          <reference field="6" count="1">
            <x v="86"/>
          </reference>
        </references>
      </pivotArea>
    </format>
    <format dxfId="229">
      <pivotArea dataOnly="0" labelOnly="1" outline="0" fieldPosition="0">
        <references count="2">
          <reference field="4" count="1" selected="0">
            <x v="103"/>
          </reference>
          <reference field="6" count="1" defaultSubtotal="1">
            <x v="86"/>
          </reference>
        </references>
      </pivotArea>
    </format>
    <format dxfId="228">
      <pivotArea dataOnly="0" labelOnly="1" outline="0" fieldPosition="0">
        <references count="3">
          <reference field="4" count="1" selected="0">
            <x v="103"/>
          </reference>
          <reference field="6" count="1" selected="0">
            <x v="86"/>
          </reference>
          <reference field="16" count="2">
            <x v="3"/>
            <x v="4"/>
          </reference>
        </references>
      </pivotArea>
    </format>
    <format dxfId="227">
      <pivotArea outline="0" fieldPosition="0">
        <references count="2">
          <reference field="4" count="1" selected="0">
            <x v="108"/>
          </reference>
          <reference field="6" count="1" selected="0" defaultSubtotal="1">
            <x v="324"/>
          </reference>
        </references>
      </pivotArea>
    </format>
    <format dxfId="226">
      <pivotArea dataOnly="0" labelOnly="1" outline="0" fieldPosition="0">
        <references count="1">
          <reference field="4" count="1">
            <x v="108"/>
          </reference>
        </references>
      </pivotArea>
    </format>
    <format dxfId="225">
      <pivotArea dataOnly="0" labelOnly="1" outline="0" fieldPosition="0">
        <references count="2">
          <reference field="4" count="1" selected="0">
            <x v="108"/>
          </reference>
          <reference field="6" count="1">
            <x v="324"/>
          </reference>
        </references>
      </pivotArea>
    </format>
    <format dxfId="224">
      <pivotArea dataOnly="0" labelOnly="1" outline="0" fieldPosition="0">
        <references count="2">
          <reference field="4" count="1" selected="0">
            <x v="108"/>
          </reference>
          <reference field="6" count="1" defaultSubtotal="1">
            <x v="324"/>
          </reference>
        </references>
      </pivotArea>
    </format>
    <format dxfId="223">
      <pivotArea dataOnly="0" labelOnly="1" outline="0" fieldPosition="0">
        <references count="3">
          <reference field="4" count="1" selected="0">
            <x v="108"/>
          </reference>
          <reference field="6" count="1" selected="0">
            <x v="324"/>
          </reference>
          <reference field="16" count="1">
            <x v="4"/>
          </reference>
        </references>
      </pivotArea>
    </format>
    <format dxfId="222">
      <pivotArea outline="0" fieldPosition="0">
        <references count="2">
          <reference field="4" count="1" selected="0">
            <x v="115"/>
          </reference>
          <reference field="6" count="1" selected="0" defaultSubtotal="1">
            <x v="623"/>
          </reference>
        </references>
      </pivotArea>
    </format>
    <format dxfId="221">
      <pivotArea dataOnly="0" labelOnly="1" outline="0" fieldPosition="0">
        <references count="1">
          <reference field="4" count="1">
            <x v="115"/>
          </reference>
        </references>
      </pivotArea>
    </format>
    <format dxfId="220">
      <pivotArea dataOnly="0" labelOnly="1" outline="0" fieldPosition="0">
        <references count="2">
          <reference field="4" count="1" selected="0">
            <x v="115"/>
          </reference>
          <reference field="6" count="1">
            <x v="623"/>
          </reference>
        </references>
      </pivotArea>
    </format>
    <format dxfId="219">
      <pivotArea dataOnly="0" labelOnly="1" outline="0" fieldPosition="0">
        <references count="2">
          <reference field="4" count="1" selected="0">
            <x v="115"/>
          </reference>
          <reference field="6" count="1" defaultSubtotal="1">
            <x v="623"/>
          </reference>
        </references>
      </pivotArea>
    </format>
    <format dxfId="218">
      <pivotArea dataOnly="0" labelOnly="1" outline="0" fieldPosition="0">
        <references count="3">
          <reference field="4" count="1" selected="0">
            <x v="115"/>
          </reference>
          <reference field="6" count="1" selected="0">
            <x v="623"/>
          </reference>
          <reference field="16" count="1">
            <x v="5"/>
          </reference>
        </references>
      </pivotArea>
    </format>
    <format dxfId="217">
      <pivotArea outline="0" fieldPosition="0">
        <references count="2">
          <reference field="4" count="1" selected="0">
            <x v="131"/>
          </reference>
          <reference field="6" count="1" selected="0" defaultSubtotal="1">
            <x v="552"/>
          </reference>
        </references>
      </pivotArea>
    </format>
    <format dxfId="216">
      <pivotArea dataOnly="0" labelOnly="1" outline="0" fieldPosition="0">
        <references count="1">
          <reference field="4" count="1">
            <x v="131"/>
          </reference>
        </references>
      </pivotArea>
    </format>
    <format dxfId="215">
      <pivotArea dataOnly="0" labelOnly="1" outline="0" fieldPosition="0">
        <references count="2">
          <reference field="4" count="1" selected="0">
            <x v="131"/>
          </reference>
          <reference field="6" count="1">
            <x v="552"/>
          </reference>
        </references>
      </pivotArea>
    </format>
    <format dxfId="214">
      <pivotArea dataOnly="0" labelOnly="1" outline="0" fieldPosition="0">
        <references count="2">
          <reference field="4" count="1" selected="0">
            <x v="131"/>
          </reference>
          <reference field="6" count="1" defaultSubtotal="1">
            <x v="552"/>
          </reference>
        </references>
      </pivotArea>
    </format>
    <format dxfId="213">
      <pivotArea dataOnly="0" labelOnly="1" outline="0" fieldPosition="0">
        <references count="3">
          <reference field="4" count="1" selected="0">
            <x v="131"/>
          </reference>
          <reference field="6" count="1" selected="0">
            <x v="552"/>
          </reference>
          <reference field="16" count="1">
            <x v="3"/>
          </reference>
        </references>
      </pivotArea>
    </format>
    <format dxfId="212">
      <pivotArea outline="0" fieldPosition="0">
        <references count="2">
          <reference field="4" count="1" selected="0">
            <x v="151"/>
          </reference>
          <reference field="6" count="1" selected="0" defaultSubtotal="1">
            <x v="349"/>
          </reference>
        </references>
      </pivotArea>
    </format>
    <format dxfId="211">
      <pivotArea dataOnly="0" labelOnly="1" outline="0" fieldPosition="0">
        <references count="1">
          <reference field="4" count="1">
            <x v="151"/>
          </reference>
        </references>
      </pivotArea>
    </format>
    <format dxfId="210">
      <pivotArea dataOnly="0" labelOnly="1" outline="0" fieldPosition="0">
        <references count="2">
          <reference field="4" count="1" selected="0">
            <x v="151"/>
          </reference>
          <reference field="6" count="1">
            <x v="349"/>
          </reference>
        </references>
      </pivotArea>
    </format>
    <format dxfId="209">
      <pivotArea dataOnly="0" labelOnly="1" outline="0" fieldPosition="0">
        <references count="2">
          <reference field="4" count="1" selected="0">
            <x v="151"/>
          </reference>
          <reference field="6" count="1" defaultSubtotal="1">
            <x v="349"/>
          </reference>
        </references>
      </pivotArea>
    </format>
    <format dxfId="208">
      <pivotArea dataOnly="0" labelOnly="1" outline="0" fieldPosition="0">
        <references count="3">
          <reference field="4" count="1" selected="0">
            <x v="151"/>
          </reference>
          <reference field="6" count="1" selected="0">
            <x v="349"/>
          </reference>
          <reference field="16" count="1">
            <x v="3"/>
          </reference>
        </references>
      </pivotArea>
    </format>
    <format dxfId="207">
      <pivotArea outline="0" fieldPosition="0">
        <references count="2">
          <reference field="4" count="1" selected="0">
            <x v="155"/>
          </reference>
          <reference field="6" count="1" selected="0" defaultSubtotal="1">
            <x v="433"/>
          </reference>
        </references>
      </pivotArea>
    </format>
    <format dxfId="206">
      <pivotArea dataOnly="0" labelOnly="1" outline="0" fieldPosition="0">
        <references count="1">
          <reference field="4" count="1">
            <x v="155"/>
          </reference>
        </references>
      </pivotArea>
    </format>
    <format dxfId="205">
      <pivotArea dataOnly="0" labelOnly="1" outline="0" fieldPosition="0">
        <references count="2">
          <reference field="4" count="1" selected="0">
            <x v="155"/>
          </reference>
          <reference field="6" count="1">
            <x v="433"/>
          </reference>
        </references>
      </pivotArea>
    </format>
    <format dxfId="204">
      <pivotArea dataOnly="0" labelOnly="1" outline="0" fieldPosition="0">
        <references count="2">
          <reference field="4" count="1" selected="0">
            <x v="155"/>
          </reference>
          <reference field="6" count="1" defaultSubtotal="1">
            <x v="433"/>
          </reference>
        </references>
      </pivotArea>
    </format>
    <format dxfId="203">
      <pivotArea dataOnly="0" labelOnly="1" outline="0" fieldPosition="0">
        <references count="3">
          <reference field="4" count="1" selected="0">
            <x v="155"/>
          </reference>
          <reference field="6" count="1" selected="0">
            <x v="433"/>
          </reference>
          <reference field="16" count="1">
            <x v="5"/>
          </reference>
        </references>
      </pivotArea>
    </format>
    <format dxfId="202">
      <pivotArea outline="0" fieldPosition="0">
        <references count="2">
          <reference field="4" count="1" selected="0">
            <x v="161"/>
          </reference>
          <reference field="6" count="1" selected="0" defaultSubtotal="1">
            <x v="653"/>
          </reference>
        </references>
      </pivotArea>
    </format>
    <format dxfId="201">
      <pivotArea dataOnly="0" labelOnly="1" outline="0" fieldPosition="0">
        <references count="1">
          <reference field="4" count="1">
            <x v="161"/>
          </reference>
        </references>
      </pivotArea>
    </format>
    <format dxfId="200">
      <pivotArea dataOnly="0" labelOnly="1" outline="0" fieldPosition="0">
        <references count="2">
          <reference field="4" count="1" selected="0">
            <x v="161"/>
          </reference>
          <reference field="6" count="1">
            <x v="653"/>
          </reference>
        </references>
      </pivotArea>
    </format>
    <format dxfId="199">
      <pivotArea dataOnly="0" labelOnly="1" outline="0" fieldPosition="0">
        <references count="2">
          <reference field="4" count="1" selected="0">
            <x v="161"/>
          </reference>
          <reference field="6" count="1" defaultSubtotal="1">
            <x v="653"/>
          </reference>
        </references>
      </pivotArea>
    </format>
    <format dxfId="198">
      <pivotArea dataOnly="0" labelOnly="1" outline="0" fieldPosition="0">
        <references count="3">
          <reference field="4" count="1" selected="0">
            <x v="161"/>
          </reference>
          <reference field="6" count="1" selected="0">
            <x v="653"/>
          </reference>
          <reference field="16" count="1">
            <x v="3"/>
          </reference>
        </references>
      </pivotArea>
    </format>
    <format dxfId="197">
      <pivotArea outline="0" fieldPosition="0">
        <references count="2">
          <reference field="4" count="1" selected="0">
            <x v="165"/>
          </reference>
          <reference field="6" count="1" selected="0" defaultSubtotal="1">
            <x v="439"/>
          </reference>
        </references>
      </pivotArea>
    </format>
    <format dxfId="196">
      <pivotArea dataOnly="0" labelOnly="1" outline="0" fieldPosition="0">
        <references count="1">
          <reference field="4" count="1">
            <x v="165"/>
          </reference>
        </references>
      </pivotArea>
    </format>
    <format dxfId="195">
      <pivotArea dataOnly="0" labelOnly="1" outline="0" fieldPosition="0">
        <references count="2">
          <reference field="4" count="1" selected="0">
            <x v="165"/>
          </reference>
          <reference field="6" count="1">
            <x v="439"/>
          </reference>
        </references>
      </pivotArea>
    </format>
    <format dxfId="194">
      <pivotArea dataOnly="0" labelOnly="1" outline="0" fieldPosition="0">
        <references count="2">
          <reference field="4" count="1" selected="0">
            <x v="165"/>
          </reference>
          <reference field="6" count="1" defaultSubtotal="1">
            <x v="439"/>
          </reference>
        </references>
      </pivotArea>
    </format>
    <format dxfId="193">
      <pivotArea dataOnly="0" labelOnly="1" outline="0" fieldPosition="0">
        <references count="3">
          <reference field="4" count="1" selected="0">
            <x v="165"/>
          </reference>
          <reference field="6" count="1" selected="0">
            <x v="439"/>
          </reference>
          <reference field="16" count="1">
            <x v="3"/>
          </reference>
        </references>
      </pivotArea>
    </format>
    <format dxfId="192">
      <pivotArea outline="0" fieldPosition="0">
        <references count="2">
          <reference field="4" count="1" selected="0">
            <x v="166"/>
          </reference>
          <reference field="6" count="1" selected="0" defaultSubtotal="1">
            <x v="438"/>
          </reference>
        </references>
      </pivotArea>
    </format>
    <format dxfId="191">
      <pivotArea dataOnly="0" labelOnly="1" outline="0" fieldPosition="0">
        <references count="1">
          <reference field="4" count="1">
            <x v="166"/>
          </reference>
        </references>
      </pivotArea>
    </format>
    <format dxfId="190">
      <pivotArea dataOnly="0" labelOnly="1" outline="0" fieldPosition="0">
        <references count="2">
          <reference field="4" count="1" selected="0">
            <x v="166"/>
          </reference>
          <reference field="6" count="1">
            <x v="438"/>
          </reference>
        </references>
      </pivotArea>
    </format>
    <format dxfId="189">
      <pivotArea dataOnly="0" labelOnly="1" outline="0" fieldPosition="0">
        <references count="2">
          <reference field="4" count="1" selected="0">
            <x v="166"/>
          </reference>
          <reference field="6" count="1" defaultSubtotal="1">
            <x v="438"/>
          </reference>
        </references>
      </pivotArea>
    </format>
    <format dxfId="188">
      <pivotArea dataOnly="0" labelOnly="1" outline="0" fieldPosition="0">
        <references count="3">
          <reference field="4" count="1" selected="0">
            <x v="166"/>
          </reference>
          <reference field="6" count="1" selected="0">
            <x v="438"/>
          </reference>
          <reference field="16" count="1">
            <x v="3"/>
          </reference>
        </references>
      </pivotArea>
    </format>
    <format dxfId="187">
      <pivotArea outline="0" fieldPosition="0">
        <references count="2">
          <reference field="4" count="1" selected="0">
            <x v="175"/>
          </reference>
          <reference field="6" count="1" selected="0" defaultSubtotal="1">
            <x v="356"/>
          </reference>
        </references>
      </pivotArea>
    </format>
    <format dxfId="186">
      <pivotArea dataOnly="0" labelOnly="1" outline="0" fieldPosition="0">
        <references count="1">
          <reference field="4" count="1">
            <x v="175"/>
          </reference>
        </references>
      </pivotArea>
    </format>
    <format dxfId="185">
      <pivotArea dataOnly="0" labelOnly="1" outline="0" fieldPosition="0">
        <references count="2">
          <reference field="4" count="1" selected="0">
            <x v="175"/>
          </reference>
          <reference field="6" count="1">
            <x v="356"/>
          </reference>
        </references>
      </pivotArea>
    </format>
    <format dxfId="184">
      <pivotArea dataOnly="0" labelOnly="1" outline="0" fieldPosition="0">
        <references count="2">
          <reference field="4" count="1" selected="0">
            <x v="175"/>
          </reference>
          <reference field="6" count="1" defaultSubtotal="1">
            <x v="356"/>
          </reference>
        </references>
      </pivotArea>
    </format>
    <format dxfId="183">
      <pivotArea dataOnly="0" labelOnly="1" outline="0" fieldPosition="0">
        <references count="3">
          <reference field="4" count="1" selected="0">
            <x v="175"/>
          </reference>
          <reference field="6" count="1" selected="0">
            <x v="356"/>
          </reference>
          <reference field="16" count="1">
            <x v="3"/>
          </reference>
        </references>
      </pivotArea>
    </format>
    <format dxfId="182">
      <pivotArea outline="0" fieldPosition="0">
        <references count="2">
          <reference field="4" count="1" selected="0">
            <x v="232"/>
          </reference>
          <reference field="6" count="1" selected="0" defaultSubtotal="1">
            <x v="486"/>
          </reference>
        </references>
      </pivotArea>
    </format>
    <format dxfId="181">
      <pivotArea dataOnly="0" labelOnly="1" outline="0" fieldPosition="0">
        <references count="1">
          <reference field="4" count="1">
            <x v="232"/>
          </reference>
        </references>
      </pivotArea>
    </format>
    <format dxfId="180">
      <pivotArea dataOnly="0" labelOnly="1" outline="0" fieldPosition="0">
        <references count="2">
          <reference field="4" count="1" selected="0">
            <x v="232"/>
          </reference>
          <reference field="6" count="1">
            <x v="486"/>
          </reference>
        </references>
      </pivotArea>
    </format>
    <format dxfId="179">
      <pivotArea dataOnly="0" labelOnly="1" outline="0" fieldPosition="0">
        <references count="2">
          <reference field="4" count="1" selected="0">
            <x v="232"/>
          </reference>
          <reference field="6" count="1" defaultSubtotal="1">
            <x v="486"/>
          </reference>
        </references>
      </pivotArea>
    </format>
    <format dxfId="178">
      <pivotArea dataOnly="0" labelOnly="1" outline="0" fieldPosition="0">
        <references count="3">
          <reference field="4" count="1" selected="0">
            <x v="232"/>
          </reference>
          <reference field="6" count="1" selected="0">
            <x v="486"/>
          </reference>
          <reference field="16" count="0"/>
        </references>
      </pivotArea>
    </format>
    <format dxfId="177">
      <pivotArea outline="0" fieldPosition="0">
        <references count="2">
          <reference field="4" count="1" selected="0">
            <x v="282"/>
          </reference>
          <reference field="6" count="1" selected="0" defaultSubtotal="1">
            <x v="555"/>
          </reference>
        </references>
      </pivotArea>
    </format>
    <format dxfId="176">
      <pivotArea dataOnly="0" labelOnly="1" outline="0" fieldPosition="0">
        <references count="1">
          <reference field="4" count="1">
            <x v="282"/>
          </reference>
        </references>
      </pivotArea>
    </format>
    <format dxfId="175">
      <pivotArea dataOnly="0" labelOnly="1" outline="0" fieldPosition="0">
        <references count="2">
          <reference field="4" count="1" selected="0">
            <x v="282"/>
          </reference>
          <reference field="6" count="1">
            <x v="555"/>
          </reference>
        </references>
      </pivotArea>
    </format>
    <format dxfId="174">
      <pivotArea dataOnly="0" labelOnly="1" outline="0" fieldPosition="0">
        <references count="2">
          <reference field="4" count="1" selected="0">
            <x v="282"/>
          </reference>
          <reference field="6" count="1" defaultSubtotal="1">
            <x v="555"/>
          </reference>
        </references>
      </pivotArea>
    </format>
    <format dxfId="173">
      <pivotArea dataOnly="0" labelOnly="1" outline="0" fieldPosition="0">
        <references count="3">
          <reference field="4" count="1" selected="0">
            <x v="282"/>
          </reference>
          <reference field="6" count="1" selected="0">
            <x v="555"/>
          </reference>
          <reference field="16" count="1">
            <x v="4"/>
          </reference>
        </references>
      </pivotArea>
    </format>
    <format dxfId="172">
      <pivotArea outline="0" fieldPosition="0">
        <references count="2">
          <reference field="4" count="1" selected="0">
            <x v="313"/>
          </reference>
          <reference field="6" count="1" selected="0" defaultSubtotal="1">
            <x v="129"/>
          </reference>
        </references>
      </pivotArea>
    </format>
    <format dxfId="171">
      <pivotArea dataOnly="0" labelOnly="1" outline="0" fieldPosition="0">
        <references count="1">
          <reference field="4" count="1">
            <x v="313"/>
          </reference>
        </references>
      </pivotArea>
    </format>
    <format dxfId="170">
      <pivotArea dataOnly="0" labelOnly="1" outline="0" fieldPosition="0">
        <references count="2">
          <reference field="4" count="1" selected="0">
            <x v="313"/>
          </reference>
          <reference field="6" count="1">
            <x v="129"/>
          </reference>
        </references>
      </pivotArea>
    </format>
    <format dxfId="169">
      <pivotArea dataOnly="0" labelOnly="1" outline="0" fieldPosition="0">
        <references count="2">
          <reference field="4" count="1" selected="0">
            <x v="313"/>
          </reference>
          <reference field="6" count="1" defaultSubtotal="1">
            <x v="129"/>
          </reference>
        </references>
      </pivotArea>
    </format>
    <format dxfId="168">
      <pivotArea dataOnly="0" labelOnly="1" outline="0" fieldPosition="0">
        <references count="3">
          <reference field="4" count="1" selected="0">
            <x v="313"/>
          </reference>
          <reference field="6" count="1" selected="0">
            <x v="129"/>
          </reference>
          <reference field="16" count="1">
            <x v="3"/>
          </reference>
        </references>
      </pivotArea>
    </format>
    <format dxfId="167">
      <pivotArea outline="0" fieldPosition="0">
        <references count="2">
          <reference field="4" count="1" selected="0">
            <x v="327"/>
          </reference>
          <reference field="6" count="1" selected="0" defaultSubtotal="1">
            <x v="310"/>
          </reference>
        </references>
      </pivotArea>
    </format>
    <format dxfId="166">
      <pivotArea dataOnly="0" labelOnly="1" outline="0" fieldPosition="0">
        <references count="1">
          <reference field="4" count="1">
            <x v="327"/>
          </reference>
        </references>
      </pivotArea>
    </format>
    <format dxfId="165">
      <pivotArea dataOnly="0" labelOnly="1" outline="0" fieldPosition="0">
        <references count="2">
          <reference field="4" count="1" selected="0">
            <x v="327"/>
          </reference>
          <reference field="6" count="1">
            <x v="310"/>
          </reference>
        </references>
      </pivotArea>
    </format>
    <format dxfId="164">
      <pivotArea dataOnly="0" labelOnly="1" outline="0" fieldPosition="0">
        <references count="2">
          <reference field="4" count="1" selected="0">
            <x v="327"/>
          </reference>
          <reference field="6" count="1" defaultSubtotal="1">
            <x v="310"/>
          </reference>
        </references>
      </pivotArea>
    </format>
    <format dxfId="163">
      <pivotArea dataOnly="0" labelOnly="1" outline="0" fieldPosition="0">
        <references count="3">
          <reference field="4" count="1" selected="0">
            <x v="327"/>
          </reference>
          <reference field="6" count="1" selected="0">
            <x v="310"/>
          </reference>
          <reference field="16" count="1">
            <x v="3"/>
          </reference>
        </references>
      </pivotArea>
    </format>
    <format dxfId="162">
      <pivotArea outline="0" fieldPosition="0">
        <references count="2">
          <reference field="4" count="1" selected="0">
            <x v="332"/>
          </reference>
          <reference field="6" count="1" selected="0" defaultSubtotal="1">
            <x v="435"/>
          </reference>
        </references>
      </pivotArea>
    </format>
    <format dxfId="161">
      <pivotArea dataOnly="0" labelOnly="1" outline="0" fieldPosition="0">
        <references count="1">
          <reference field="4" count="1">
            <x v="332"/>
          </reference>
        </references>
      </pivotArea>
    </format>
    <format dxfId="160">
      <pivotArea dataOnly="0" labelOnly="1" outline="0" fieldPosition="0">
        <references count="2">
          <reference field="4" count="1" selected="0">
            <x v="332"/>
          </reference>
          <reference field="6" count="1">
            <x v="435"/>
          </reference>
        </references>
      </pivotArea>
    </format>
    <format dxfId="159">
      <pivotArea dataOnly="0" labelOnly="1" outline="0" fieldPosition="0">
        <references count="2">
          <reference field="4" count="1" selected="0">
            <x v="332"/>
          </reference>
          <reference field="6" count="1" defaultSubtotal="1">
            <x v="435"/>
          </reference>
        </references>
      </pivotArea>
    </format>
    <format dxfId="158">
      <pivotArea dataOnly="0" labelOnly="1" outline="0" fieldPosition="0">
        <references count="3">
          <reference field="4" count="1" selected="0">
            <x v="332"/>
          </reference>
          <reference field="6" count="1" selected="0">
            <x v="435"/>
          </reference>
          <reference field="16" count="1">
            <x v="3"/>
          </reference>
        </references>
      </pivotArea>
    </format>
    <format dxfId="157">
      <pivotArea outline="0" fieldPosition="0">
        <references count="2">
          <reference field="4" count="1" selected="0">
            <x v="334"/>
          </reference>
          <reference field="6" count="1" selected="0" defaultSubtotal="1">
            <x v="614"/>
          </reference>
        </references>
      </pivotArea>
    </format>
    <format dxfId="156">
      <pivotArea dataOnly="0" labelOnly="1" outline="0" fieldPosition="0">
        <references count="1">
          <reference field="4" count="1">
            <x v="334"/>
          </reference>
        </references>
      </pivotArea>
    </format>
    <format dxfId="155">
      <pivotArea dataOnly="0" labelOnly="1" outline="0" fieldPosition="0">
        <references count="2">
          <reference field="4" count="1" selected="0">
            <x v="334"/>
          </reference>
          <reference field="6" count="1">
            <x v="614"/>
          </reference>
        </references>
      </pivotArea>
    </format>
    <format dxfId="154">
      <pivotArea dataOnly="0" labelOnly="1" outline="0" fieldPosition="0">
        <references count="2">
          <reference field="4" count="1" selected="0">
            <x v="334"/>
          </reference>
          <reference field="6" count="1" defaultSubtotal="1">
            <x v="614"/>
          </reference>
        </references>
      </pivotArea>
    </format>
    <format dxfId="153">
      <pivotArea dataOnly="0" labelOnly="1" outline="0" fieldPosition="0">
        <references count="3">
          <reference field="4" count="1" selected="0">
            <x v="334"/>
          </reference>
          <reference field="6" count="1" selected="0">
            <x v="614"/>
          </reference>
          <reference field="16" count="1">
            <x v="3"/>
          </reference>
        </references>
      </pivotArea>
    </format>
    <format dxfId="152">
      <pivotArea outline="0" fieldPosition="0">
        <references count="2">
          <reference field="4" count="1" selected="0">
            <x v="340"/>
          </reference>
          <reference field="6" count="1" selected="0" defaultSubtotal="1">
            <x v="499"/>
          </reference>
        </references>
      </pivotArea>
    </format>
    <format dxfId="151">
      <pivotArea dataOnly="0" labelOnly="1" outline="0" fieldPosition="0">
        <references count="1">
          <reference field="4" count="1">
            <x v="340"/>
          </reference>
        </references>
      </pivotArea>
    </format>
    <format dxfId="150">
      <pivotArea dataOnly="0" labelOnly="1" outline="0" fieldPosition="0">
        <references count="2">
          <reference field="4" count="1" selected="0">
            <x v="340"/>
          </reference>
          <reference field="6" count="1">
            <x v="499"/>
          </reference>
        </references>
      </pivotArea>
    </format>
    <format dxfId="149">
      <pivotArea dataOnly="0" labelOnly="1" outline="0" fieldPosition="0">
        <references count="2">
          <reference field="4" count="1" selected="0">
            <x v="340"/>
          </reference>
          <reference field="6" count="1" defaultSubtotal="1">
            <x v="499"/>
          </reference>
        </references>
      </pivotArea>
    </format>
    <format dxfId="148">
      <pivotArea dataOnly="0" labelOnly="1" outline="0" fieldPosition="0">
        <references count="3">
          <reference field="4" count="1" selected="0">
            <x v="340"/>
          </reference>
          <reference field="6" count="1" selected="0">
            <x v="499"/>
          </reference>
          <reference field="16" count="1">
            <x v="3"/>
          </reference>
        </references>
      </pivotArea>
    </format>
    <format dxfId="147">
      <pivotArea outline="0" fieldPosition="0">
        <references count="2">
          <reference field="4" count="18" selected="0">
            <x v="341"/>
            <x v="349"/>
            <x v="361"/>
            <x v="362"/>
            <x v="478"/>
            <x v="479"/>
            <x v="481"/>
            <x v="482"/>
            <x v="483"/>
            <x v="494"/>
            <x v="497"/>
            <x v="519"/>
            <x v="549"/>
            <x v="562"/>
            <x v="563"/>
            <x v="564"/>
            <x v="565"/>
            <x v="571"/>
          </reference>
          <reference field="6" count="18" selected="0" defaultSubtotal="1">
            <x v="88"/>
            <x v="206"/>
            <x v="207"/>
            <x v="210"/>
            <x v="254"/>
            <x v="256"/>
            <x v="293"/>
            <x v="413"/>
            <x v="415"/>
            <x v="416"/>
            <x v="417"/>
            <x v="437"/>
            <x v="442"/>
            <x v="484"/>
            <x v="492"/>
            <x v="643"/>
            <x v="651"/>
            <x v="663"/>
          </reference>
        </references>
      </pivotArea>
    </format>
    <format dxfId="146">
      <pivotArea dataOnly="0" labelOnly="1" outline="0" fieldPosition="0">
        <references count="1">
          <reference field="4" count="18">
            <x v="341"/>
            <x v="349"/>
            <x v="361"/>
            <x v="362"/>
            <x v="478"/>
            <x v="479"/>
            <x v="481"/>
            <x v="482"/>
            <x v="483"/>
            <x v="494"/>
            <x v="497"/>
            <x v="519"/>
            <x v="549"/>
            <x v="562"/>
            <x v="563"/>
            <x v="564"/>
            <x v="565"/>
            <x v="571"/>
          </reference>
        </references>
      </pivotArea>
    </format>
    <format dxfId="145">
      <pivotArea dataOnly="0" labelOnly="1" outline="0" fieldPosition="0">
        <references count="2">
          <reference field="4" count="1" selected="0">
            <x v="341"/>
          </reference>
          <reference field="6" count="1">
            <x v="417"/>
          </reference>
        </references>
      </pivotArea>
    </format>
    <format dxfId="144">
      <pivotArea dataOnly="0" labelOnly="1" outline="0" fieldPosition="0">
        <references count="2">
          <reference field="4" count="1" selected="0">
            <x v="341"/>
          </reference>
          <reference field="6" count="1" defaultSubtotal="1">
            <x v="417"/>
          </reference>
        </references>
      </pivotArea>
    </format>
    <format dxfId="143">
      <pivotArea dataOnly="0" labelOnly="1" outline="0" fieldPosition="0">
        <references count="2">
          <reference field="4" count="1" selected="0">
            <x v="349"/>
          </reference>
          <reference field="6" count="1">
            <x v="643"/>
          </reference>
        </references>
      </pivotArea>
    </format>
    <format dxfId="142">
      <pivotArea dataOnly="0" labelOnly="1" outline="0" fieldPosition="0">
        <references count="2">
          <reference field="4" count="1" selected="0">
            <x v="349"/>
          </reference>
          <reference field="6" count="1" defaultSubtotal="1">
            <x v="643"/>
          </reference>
        </references>
      </pivotArea>
    </format>
    <format dxfId="141">
      <pivotArea dataOnly="0" labelOnly="1" outline="0" fieldPosition="0">
        <references count="2">
          <reference field="4" count="1" selected="0">
            <x v="361"/>
          </reference>
          <reference field="6" count="1">
            <x v="293"/>
          </reference>
        </references>
      </pivotArea>
    </format>
    <format dxfId="140">
      <pivotArea dataOnly="0" labelOnly="1" outline="0" fieldPosition="0">
        <references count="2">
          <reference field="4" count="1" selected="0">
            <x v="361"/>
          </reference>
          <reference field="6" count="1" defaultSubtotal="1">
            <x v="293"/>
          </reference>
        </references>
      </pivotArea>
    </format>
    <format dxfId="139">
      <pivotArea dataOnly="0" labelOnly="1" outline="0" fieldPosition="0">
        <references count="2">
          <reference field="4" count="1" selected="0">
            <x v="362"/>
          </reference>
          <reference field="6" count="1">
            <x v="492"/>
          </reference>
        </references>
      </pivotArea>
    </format>
    <format dxfId="138">
      <pivotArea dataOnly="0" labelOnly="1" outline="0" fieldPosition="0">
        <references count="2">
          <reference field="4" count="1" selected="0">
            <x v="362"/>
          </reference>
          <reference field="6" count="1" defaultSubtotal="1">
            <x v="492"/>
          </reference>
        </references>
      </pivotArea>
    </format>
    <format dxfId="137">
      <pivotArea dataOnly="0" labelOnly="1" outline="0" fieldPosition="0">
        <references count="2">
          <reference field="4" count="1" selected="0">
            <x v="478"/>
          </reference>
          <reference field="6" count="1">
            <x v="206"/>
          </reference>
        </references>
      </pivotArea>
    </format>
    <format dxfId="136">
      <pivotArea dataOnly="0" labelOnly="1" outline="0" fieldPosition="0">
        <references count="2">
          <reference field="4" count="1" selected="0">
            <x v="478"/>
          </reference>
          <reference field="6" count="1" defaultSubtotal="1">
            <x v="206"/>
          </reference>
        </references>
      </pivotArea>
    </format>
    <format dxfId="135">
      <pivotArea dataOnly="0" labelOnly="1" outline="0" fieldPosition="0">
        <references count="2">
          <reference field="4" count="1" selected="0">
            <x v="479"/>
          </reference>
          <reference field="6" count="1">
            <x v="413"/>
          </reference>
        </references>
      </pivotArea>
    </format>
    <format dxfId="134">
      <pivotArea dataOnly="0" labelOnly="1" outline="0" fieldPosition="0">
        <references count="2">
          <reference field="4" count="1" selected="0">
            <x v="479"/>
          </reference>
          <reference field="6" count="1" defaultSubtotal="1">
            <x v="413"/>
          </reference>
        </references>
      </pivotArea>
    </format>
    <format dxfId="133">
      <pivotArea dataOnly="0" labelOnly="1" outline="0" fieldPosition="0">
        <references count="2">
          <reference field="4" count="1" selected="0">
            <x v="481"/>
          </reference>
          <reference field="6" count="1">
            <x v="415"/>
          </reference>
        </references>
      </pivotArea>
    </format>
    <format dxfId="132">
      <pivotArea dataOnly="0" labelOnly="1" outline="0" fieldPosition="0">
        <references count="2">
          <reference field="4" count="1" selected="0">
            <x v="481"/>
          </reference>
          <reference field="6" count="1" defaultSubtotal="1">
            <x v="415"/>
          </reference>
        </references>
      </pivotArea>
    </format>
    <format dxfId="131">
      <pivotArea dataOnly="0" labelOnly="1" outline="0" fieldPosition="0">
        <references count="2">
          <reference field="4" count="1" selected="0">
            <x v="482"/>
          </reference>
          <reference field="6" count="1">
            <x v="416"/>
          </reference>
        </references>
      </pivotArea>
    </format>
    <format dxfId="130">
      <pivotArea dataOnly="0" labelOnly="1" outline="0" fieldPosition="0">
        <references count="2">
          <reference field="4" count="1" selected="0">
            <x v="482"/>
          </reference>
          <reference field="6" count="1" defaultSubtotal="1">
            <x v="416"/>
          </reference>
        </references>
      </pivotArea>
    </format>
    <format dxfId="129">
      <pivotArea dataOnly="0" labelOnly="1" outline="0" fieldPosition="0">
        <references count="2">
          <reference field="4" count="1" selected="0">
            <x v="483"/>
          </reference>
          <reference field="6" count="1">
            <x v="437"/>
          </reference>
        </references>
      </pivotArea>
    </format>
    <format dxfId="128">
      <pivotArea dataOnly="0" labelOnly="1" outline="0" fieldPosition="0">
        <references count="2">
          <reference field="4" count="1" selected="0">
            <x v="483"/>
          </reference>
          <reference field="6" count="1" defaultSubtotal="1">
            <x v="437"/>
          </reference>
        </references>
      </pivotArea>
    </format>
    <format dxfId="127">
      <pivotArea dataOnly="0" labelOnly="1" outline="0" fieldPosition="0">
        <references count="2">
          <reference field="4" count="1" selected="0">
            <x v="494"/>
          </reference>
          <reference field="6" count="1">
            <x v="256"/>
          </reference>
        </references>
      </pivotArea>
    </format>
    <format dxfId="126">
      <pivotArea dataOnly="0" labelOnly="1" outline="0" fieldPosition="0">
        <references count="2">
          <reference field="4" count="1" selected="0">
            <x v="494"/>
          </reference>
          <reference field="6" count="1" defaultSubtotal="1">
            <x v="256"/>
          </reference>
        </references>
      </pivotArea>
    </format>
    <format dxfId="125">
      <pivotArea dataOnly="0" labelOnly="1" outline="0" fieldPosition="0">
        <references count="2">
          <reference field="4" count="1" selected="0">
            <x v="497"/>
          </reference>
          <reference field="6" count="1">
            <x v="88"/>
          </reference>
        </references>
      </pivotArea>
    </format>
    <format dxfId="124">
      <pivotArea dataOnly="0" labelOnly="1" outline="0" fieldPosition="0">
        <references count="2">
          <reference field="4" count="1" selected="0">
            <x v="497"/>
          </reference>
          <reference field="6" count="1" defaultSubtotal="1">
            <x v="88"/>
          </reference>
        </references>
      </pivotArea>
    </format>
    <format dxfId="123">
      <pivotArea dataOnly="0" labelOnly="1" outline="0" fieldPosition="0">
        <references count="2">
          <reference field="4" count="1" selected="0">
            <x v="519"/>
          </reference>
          <reference field="6" count="1">
            <x v="484"/>
          </reference>
        </references>
      </pivotArea>
    </format>
    <format dxfId="122">
      <pivotArea dataOnly="0" labelOnly="1" outline="0" fieldPosition="0">
        <references count="2">
          <reference field="4" count="1" selected="0">
            <x v="519"/>
          </reference>
          <reference field="6" count="1" defaultSubtotal="1">
            <x v="484"/>
          </reference>
        </references>
      </pivotArea>
    </format>
    <format dxfId="121">
      <pivotArea dataOnly="0" labelOnly="1" outline="0" fieldPosition="0">
        <references count="2">
          <reference field="4" count="1" selected="0">
            <x v="549"/>
          </reference>
          <reference field="6" count="1">
            <x v="442"/>
          </reference>
        </references>
      </pivotArea>
    </format>
    <format dxfId="120">
      <pivotArea dataOnly="0" labelOnly="1" outline="0" fieldPosition="0">
        <references count="2">
          <reference field="4" count="1" selected="0">
            <x v="549"/>
          </reference>
          <reference field="6" count="1" defaultSubtotal="1">
            <x v="442"/>
          </reference>
        </references>
      </pivotArea>
    </format>
    <format dxfId="119">
      <pivotArea dataOnly="0" labelOnly="1" outline="0" fieldPosition="0">
        <references count="2">
          <reference field="4" count="1" selected="0">
            <x v="562"/>
          </reference>
          <reference field="6" count="1">
            <x v="210"/>
          </reference>
        </references>
      </pivotArea>
    </format>
    <format dxfId="118">
      <pivotArea dataOnly="0" labelOnly="1" outline="0" fieldPosition="0">
        <references count="2">
          <reference field="4" count="1" selected="0">
            <x v="562"/>
          </reference>
          <reference field="6" count="1" defaultSubtotal="1">
            <x v="210"/>
          </reference>
        </references>
      </pivotArea>
    </format>
    <format dxfId="117">
      <pivotArea dataOnly="0" labelOnly="1" outline="0" fieldPosition="0">
        <references count="2">
          <reference field="4" count="1" selected="0">
            <x v="563"/>
          </reference>
          <reference field="6" count="1">
            <x v="651"/>
          </reference>
        </references>
      </pivotArea>
    </format>
    <format dxfId="116">
      <pivotArea dataOnly="0" labelOnly="1" outline="0" fieldPosition="0">
        <references count="2">
          <reference field="4" count="1" selected="0">
            <x v="563"/>
          </reference>
          <reference field="6" count="1" defaultSubtotal="1">
            <x v="651"/>
          </reference>
        </references>
      </pivotArea>
    </format>
    <format dxfId="115">
      <pivotArea dataOnly="0" labelOnly="1" outline="0" fieldPosition="0">
        <references count="2">
          <reference field="4" count="1" selected="0">
            <x v="564"/>
          </reference>
          <reference field="6" count="1">
            <x v="663"/>
          </reference>
        </references>
      </pivotArea>
    </format>
    <format dxfId="114">
      <pivotArea dataOnly="0" labelOnly="1" outline="0" fieldPosition="0">
        <references count="2">
          <reference field="4" count="1" selected="0">
            <x v="564"/>
          </reference>
          <reference field="6" count="1" defaultSubtotal="1">
            <x v="663"/>
          </reference>
        </references>
      </pivotArea>
    </format>
    <format dxfId="113">
      <pivotArea dataOnly="0" labelOnly="1" outline="0" fieldPosition="0">
        <references count="2">
          <reference field="4" count="1" selected="0">
            <x v="565"/>
          </reference>
          <reference field="6" count="1">
            <x v="254"/>
          </reference>
        </references>
      </pivotArea>
    </format>
    <format dxfId="112">
      <pivotArea dataOnly="0" labelOnly="1" outline="0" fieldPosition="0">
        <references count="2">
          <reference field="4" count="1" selected="0">
            <x v="565"/>
          </reference>
          <reference field="6" count="1" defaultSubtotal="1">
            <x v="254"/>
          </reference>
        </references>
      </pivotArea>
    </format>
    <format dxfId="111">
      <pivotArea dataOnly="0" labelOnly="1" outline="0" fieldPosition="0">
        <references count="2">
          <reference field="4" count="1" selected="0">
            <x v="571"/>
          </reference>
          <reference field="6" count="1">
            <x v="207"/>
          </reference>
        </references>
      </pivotArea>
    </format>
    <format dxfId="110">
      <pivotArea dataOnly="0" labelOnly="1" outline="0" fieldPosition="0">
        <references count="2">
          <reference field="4" count="1" selected="0">
            <x v="571"/>
          </reference>
          <reference field="6" count="1" defaultSubtotal="1">
            <x v="207"/>
          </reference>
        </references>
      </pivotArea>
    </format>
    <format dxfId="109">
      <pivotArea dataOnly="0" labelOnly="1" outline="0" fieldPosition="0">
        <references count="3">
          <reference field="4" count="1" selected="0">
            <x v="341"/>
          </reference>
          <reference field="6" count="1" selected="0">
            <x v="417"/>
          </reference>
          <reference field="16" count="0"/>
        </references>
      </pivotArea>
    </format>
    <format dxfId="108">
      <pivotArea dataOnly="0" labelOnly="1" outline="0" fieldPosition="0">
        <references count="3">
          <reference field="4" count="1" selected="0">
            <x v="349"/>
          </reference>
          <reference field="6" count="1" selected="0">
            <x v="643"/>
          </reference>
          <reference field="16" count="1">
            <x v="3"/>
          </reference>
        </references>
      </pivotArea>
    </format>
    <format dxfId="107">
      <pivotArea dataOnly="0" labelOnly="1" outline="0" fieldPosition="0">
        <references count="3">
          <reference field="4" count="1" selected="0">
            <x v="361"/>
          </reference>
          <reference field="6" count="1" selected="0">
            <x v="293"/>
          </reference>
          <reference field="16" count="0"/>
        </references>
      </pivotArea>
    </format>
    <format dxfId="106">
      <pivotArea dataOnly="0" labelOnly="1" outline="0" fieldPosition="0">
        <references count="3">
          <reference field="4" count="1" selected="0">
            <x v="362"/>
          </reference>
          <reference field="6" count="1" selected="0">
            <x v="492"/>
          </reference>
          <reference field="16" count="1">
            <x v="3"/>
          </reference>
        </references>
      </pivotArea>
    </format>
    <format dxfId="105">
      <pivotArea dataOnly="0" labelOnly="1" outline="0" fieldPosition="0">
        <references count="3">
          <reference field="4" count="1" selected="0">
            <x v="478"/>
          </reference>
          <reference field="6" count="1" selected="0">
            <x v="206"/>
          </reference>
          <reference field="16" count="1">
            <x v="3"/>
          </reference>
        </references>
      </pivotArea>
    </format>
    <format dxfId="104">
      <pivotArea dataOnly="0" labelOnly="1" outline="0" fieldPosition="0">
        <references count="3">
          <reference field="4" count="1" selected="0">
            <x v="479"/>
          </reference>
          <reference field="6" count="1" selected="0">
            <x v="413"/>
          </reference>
          <reference field="16" count="2">
            <x v="3"/>
            <x v="4"/>
          </reference>
        </references>
      </pivotArea>
    </format>
    <format dxfId="103">
      <pivotArea dataOnly="0" labelOnly="1" outline="0" fieldPosition="0">
        <references count="3">
          <reference field="4" count="1" selected="0">
            <x v="481"/>
          </reference>
          <reference field="6" count="1" selected="0">
            <x v="415"/>
          </reference>
          <reference field="16" count="1">
            <x v="3"/>
          </reference>
        </references>
      </pivotArea>
    </format>
    <format dxfId="102">
      <pivotArea dataOnly="0" labelOnly="1" outline="0" fieldPosition="0">
        <references count="3">
          <reference field="4" count="1" selected="0">
            <x v="482"/>
          </reference>
          <reference field="6" count="1" selected="0">
            <x v="416"/>
          </reference>
          <reference field="16" count="2">
            <x v="3"/>
            <x v="4"/>
          </reference>
        </references>
      </pivotArea>
    </format>
    <format dxfId="101">
      <pivotArea dataOnly="0" labelOnly="1" outline="0" fieldPosition="0">
        <references count="3">
          <reference field="4" count="1" selected="0">
            <x v="483"/>
          </reference>
          <reference field="6" count="1" selected="0">
            <x v="437"/>
          </reference>
          <reference field="16" count="1">
            <x v="3"/>
          </reference>
        </references>
      </pivotArea>
    </format>
    <format dxfId="100">
      <pivotArea dataOnly="0" labelOnly="1" outline="0" fieldPosition="0">
        <references count="3">
          <reference field="4" count="1" selected="0">
            <x v="494"/>
          </reference>
          <reference field="6" count="1" selected="0">
            <x v="256"/>
          </reference>
          <reference field="16" count="1">
            <x v="3"/>
          </reference>
        </references>
      </pivotArea>
    </format>
    <format dxfId="99">
      <pivotArea dataOnly="0" labelOnly="1" outline="0" fieldPosition="0">
        <references count="3">
          <reference field="4" count="1" selected="0">
            <x v="497"/>
          </reference>
          <reference field="6" count="1" selected="0">
            <x v="88"/>
          </reference>
          <reference field="16" count="0"/>
        </references>
      </pivotArea>
    </format>
    <format dxfId="98">
      <pivotArea dataOnly="0" labelOnly="1" outline="0" fieldPosition="0">
        <references count="3">
          <reference field="4" count="1" selected="0">
            <x v="519"/>
          </reference>
          <reference field="6" count="1" selected="0">
            <x v="484"/>
          </reference>
          <reference field="16" count="0"/>
        </references>
      </pivotArea>
    </format>
    <format dxfId="97">
      <pivotArea dataOnly="0" labelOnly="1" outline="0" fieldPosition="0">
        <references count="3">
          <reference field="4" count="1" selected="0">
            <x v="549"/>
          </reference>
          <reference field="6" count="1" selected="0">
            <x v="442"/>
          </reference>
          <reference field="16" count="1">
            <x v="3"/>
          </reference>
        </references>
      </pivotArea>
    </format>
    <format dxfId="96">
      <pivotArea dataOnly="0" labelOnly="1" outline="0" fieldPosition="0">
        <references count="3">
          <reference field="4" count="1" selected="0">
            <x v="562"/>
          </reference>
          <reference field="6" count="1" selected="0">
            <x v="210"/>
          </reference>
          <reference field="16" count="1">
            <x v="3"/>
          </reference>
        </references>
      </pivotArea>
    </format>
    <format dxfId="95">
      <pivotArea dataOnly="0" labelOnly="1" outline="0" fieldPosition="0">
        <references count="3">
          <reference field="4" count="1" selected="0">
            <x v="563"/>
          </reference>
          <reference field="6" count="1" selected="0">
            <x v="651"/>
          </reference>
          <reference field="16" count="1">
            <x v="3"/>
          </reference>
        </references>
      </pivotArea>
    </format>
    <format dxfId="94">
      <pivotArea dataOnly="0" labelOnly="1" outline="0" fieldPosition="0">
        <references count="3">
          <reference field="4" count="1" selected="0">
            <x v="564"/>
          </reference>
          <reference field="6" count="1" selected="0">
            <x v="663"/>
          </reference>
          <reference field="16" count="1">
            <x v="3"/>
          </reference>
        </references>
      </pivotArea>
    </format>
    <format dxfId="93">
      <pivotArea dataOnly="0" labelOnly="1" outline="0" fieldPosition="0">
        <references count="3">
          <reference field="4" count="1" selected="0">
            <x v="565"/>
          </reference>
          <reference field="6" count="1" selected="0">
            <x v="254"/>
          </reference>
          <reference field="16" count="1">
            <x v="3"/>
          </reference>
        </references>
      </pivotArea>
    </format>
    <format dxfId="92">
      <pivotArea dataOnly="0" labelOnly="1" outline="0" fieldPosition="0">
        <references count="3">
          <reference field="4" count="1" selected="0">
            <x v="571"/>
          </reference>
          <reference field="6" count="1" selected="0">
            <x v="207"/>
          </reference>
          <reference field="16" count="1">
            <x v="4"/>
          </reference>
        </references>
      </pivotArea>
    </format>
    <format dxfId="91">
      <pivotArea outline="0" fieldPosition="0">
        <references count="2">
          <reference field="4" count="1" selected="0">
            <x v="341"/>
          </reference>
          <reference field="6" count="1" selected="0" defaultSubtotal="1">
            <x v="417"/>
          </reference>
        </references>
      </pivotArea>
    </format>
    <format dxfId="90">
      <pivotArea dataOnly="0" labelOnly="1" outline="0" fieldPosition="0">
        <references count="1">
          <reference field="4" count="1">
            <x v="341"/>
          </reference>
        </references>
      </pivotArea>
    </format>
    <format dxfId="89">
      <pivotArea dataOnly="0" labelOnly="1" outline="0" fieldPosition="0">
        <references count="2">
          <reference field="4" count="1" selected="0">
            <x v="341"/>
          </reference>
          <reference field="6" count="1">
            <x v="417"/>
          </reference>
        </references>
      </pivotArea>
    </format>
    <format dxfId="88">
      <pivotArea dataOnly="0" labelOnly="1" outline="0" fieldPosition="0">
        <references count="2">
          <reference field="4" count="1" selected="0">
            <x v="341"/>
          </reference>
          <reference field="6" count="1" defaultSubtotal="1">
            <x v="417"/>
          </reference>
        </references>
      </pivotArea>
    </format>
    <format dxfId="87">
      <pivotArea dataOnly="0" labelOnly="1" outline="0" fieldPosition="0">
        <references count="3">
          <reference field="4" count="1" selected="0">
            <x v="341"/>
          </reference>
          <reference field="6" count="1" selected="0">
            <x v="417"/>
          </reference>
          <reference field="16" count="0"/>
        </references>
      </pivotArea>
    </format>
    <format dxfId="86">
      <pivotArea outline="0" fieldPosition="0">
        <references count="2">
          <reference field="4" count="1" selected="0">
            <x v="349"/>
          </reference>
          <reference field="6" count="1" selected="0" defaultSubtotal="1">
            <x v="643"/>
          </reference>
        </references>
      </pivotArea>
    </format>
    <format dxfId="85">
      <pivotArea dataOnly="0" labelOnly="1" outline="0" fieldPosition="0">
        <references count="1">
          <reference field="4" count="1">
            <x v="349"/>
          </reference>
        </references>
      </pivotArea>
    </format>
    <format dxfId="84">
      <pivotArea dataOnly="0" labelOnly="1" outline="0" fieldPosition="0">
        <references count="2">
          <reference field="4" count="1" selected="0">
            <x v="349"/>
          </reference>
          <reference field="6" count="1">
            <x v="643"/>
          </reference>
        </references>
      </pivotArea>
    </format>
    <format dxfId="83">
      <pivotArea dataOnly="0" labelOnly="1" outline="0" fieldPosition="0">
        <references count="2">
          <reference field="4" count="1" selected="0">
            <x v="349"/>
          </reference>
          <reference field="6" count="1" defaultSubtotal="1">
            <x v="643"/>
          </reference>
        </references>
      </pivotArea>
    </format>
    <format dxfId="82">
      <pivotArea dataOnly="0" labelOnly="1" outline="0" fieldPosition="0">
        <references count="3">
          <reference field="4" count="1" selected="0">
            <x v="349"/>
          </reference>
          <reference field="6" count="1" selected="0">
            <x v="643"/>
          </reference>
          <reference field="16" count="1">
            <x v="3"/>
          </reference>
        </references>
      </pivotArea>
    </format>
    <format dxfId="81">
      <pivotArea outline="0" fieldPosition="0">
        <references count="2">
          <reference field="4" count="1" selected="0">
            <x v="361"/>
          </reference>
          <reference field="6" count="1" selected="0" defaultSubtotal="1">
            <x v="293"/>
          </reference>
        </references>
      </pivotArea>
    </format>
    <format dxfId="80">
      <pivotArea dataOnly="0" labelOnly="1" outline="0" fieldPosition="0">
        <references count="1">
          <reference field="4" count="1">
            <x v="361"/>
          </reference>
        </references>
      </pivotArea>
    </format>
    <format dxfId="79">
      <pivotArea dataOnly="0" labelOnly="1" outline="0" fieldPosition="0">
        <references count="2">
          <reference field="4" count="1" selected="0">
            <x v="361"/>
          </reference>
          <reference field="6" count="1">
            <x v="293"/>
          </reference>
        </references>
      </pivotArea>
    </format>
    <format dxfId="78">
      <pivotArea dataOnly="0" labelOnly="1" outline="0" fieldPosition="0">
        <references count="2">
          <reference field="4" count="1" selected="0">
            <x v="361"/>
          </reference>
          <reference field="6" count="1" defaultSubtotal="1">
            <x v="293"/>
          </reference>
        </references>
      </pivotArea>
    </format>
    <format dxfId="77">
      <pivotArea dataOnly="0" labelOnly="1" outline="0" fieldPosition="0">
        <references count="3">
          <reference field="4" count="1" selected="0">
            <x v="361"/>
          </reference>
          <reference field="6" count="1" selected="0">
            <x v="293"/>
          </reference>
          <reference field="16" count="0"/>
        </references>
      </pivotArea>
    </format>
    <format dxfId="76">
      <pivotArea outline="0" fieldPosition="0">
        <references count="2">
          <reference field="4" count="1" selected="0">
            <x v="362"/>
          </reference>
          <reference field="6" count="1" selected="0" defaultSubtotal="1">
            <x v="492"/>
          </reference>
        </references>
      </pivotArea>
    </format>
    <format dxfId="75">
      <pivotArea dataOnly="0" labelOnly="1" outline="0" fieldPosition="0">
        <references count="1">
          <reference field="4" count="1">
            <x v="362"/>
          </reference>
        </references>
      </pivotArea>
    </format>
    <format dxfId="74">
      <pivotArea dataOnly="0" labelOnly="1" outline="0" fieldPosition="0">
        <references count="2">
          <reference field="4" count="1" selected="0">
            <x v="362"/>
          </reference>
          <reference field="6" count="1">
            <x v="492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362"/>
          </reference>
          <reference field="6" count="1" defaultSubtotal="1">
            <x v="492"/>
          </reference>
        </references>
      </pivotArea>
    </format>
    <format dxfId="72">
      <pivotArea dataOnly="0" labelOnly="1" outline="0" fieldPosition="0">
        <references count="3">
          <reference field="4" count="1" selected="0">
            <x v="362"/>
          </reference>
          <reference field="6" count="1" selected="0">
            <x v="492"/>
          </reference>
          <reference field="16" count="1">
            <x v="3"/>
          </reference>
        </references>
      </pivotArea>
    </format>
    <format dxfId="71">
      <pivotArea outline="0" fieldPosition="0">
        <references count="2">
          <reference field="4" count="1" selected="0">
            <x v="478"/>
          </reference>
          <reference field="6" count="1" selected="0" defaultSubtotal="1">
            <x v="206"/>
          </reference>
        </references>
      </pivotArea>
    </format>
    <format dxfId="70">
      <pivotArea dataOnly="0" labelOnly="1" outline="0" fieldPosition="0">
        <references count="1">
          <reference field="4" count="1">
            <x v="478"/>
          </reference>
        </references>
      </pivotArea>
    </format>
    <format dxfId="69">
      <pivotArea dataOnly="0" labelOnly="1" outline="0" fieldPosition="0">
        <references count="2">
          <reference field="4" count="1" selected="0">
            <x v="478"/>
          </reference>
          <reference field="6" count="1">
            <x v="206"/>
          </reference>
        </references>
      </pivotArea>
    </format>
    <format dxfId="68">
      <pivotArea dataOnly="0" labelOnly="1" outline="0" fieldPosition="0">
        <references count="2">
          <reference field="4" count="1" selected="0">
            <x v="478"/>
          </reference>
          <reference field="6" count="1" defaultSubtotal="1">
            <x v="206"/>
          </reference>
        </references>
      </pivotArea>
    </format>
    <format dxfId="67">
      <pivotArea dataOnly="0" labelOnly="1" outline="0" fieldPosition="0">
        <references count="3">
          <reference field="4" count="1" selected="0">
            <x v="478"/>
          </reference>
          <reference field="6" count="1" selected="0">
            <x v="206"/>
          </reference>
          <reference field="16" count="1">
            <x v="3"/>
          </reference>
        </references>
      </pivotArea>
    </format>
    <format dxfId="66">
      <pivotArea outline="0" fieldPosition="0">
        <references count="2">
          <reference field="4" count="1" selected="0">
            <x v="479"/>
          </reference>
          <reference field="6" count="1" selected="0" defaultSubtotal="1">
            <x v="413"/>
          </reference>
        </references>
      </pivotArea>
    </format>
    <format dxfId="65">
      <pivotArea dataOnly="0" labelOnly="1" outline="0" fieldPosition="0">
        <references count="1">
          <reference field="4" count="1">
            <x v="479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479"/>
          </reference>
          <reference field="6" count="1">
            <x v="413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479"/>
          </reference>
          <reference field="6" count="1" defaultSubtotal="1">
            <x v="413"/>
          </reference>
        </references>
      </pivotArea>
    </format>
    <format dxfId="62">
      <pivotArea dataOnly="0" labelOnly="1" outline="0" fieldPosition="0">
        <references count="3">
          <reference field="4" count="1" selected="0">
            <x v="479"/>
          </reference>
          <reference field="6" count="1" selected="0">
            <x v="413"/>
          </reference>
          <reference field="16" count="2">
            <x v="3"/>
            <x v="4"/>
          </reference>
        </references>
      </pivotArea>
    </format>
    <format dxfId="61">
      <pivotArea outline="0" fieldPosition="0">
        <references count="2">
          <reference field="4" count="1" selected="0">
            <x v="481"/>
          </reference>
          <reference field="6" count="1" selected="0" defaultSubtotal="1">
            <x v="415"/>
          </reference>
        </references>
      </pivotArea>
    </format>
    <format dxfId="60">
      <pivotArea dataOnly="0" labelOnly="1" outline="0" fieldPosition="0">
        <references count="1">
          <reference field="4" count="1">
            <x v="481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481"/>
          </reference>
          <reference field="6" count="1">
            <x v="415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481"/>
          </reference>
          <reference field="6" count="1" defaultSubtotal="1">
            <x v="415"/>
          </reference>
        </references>
      </pivotArea>
    </format>
    <format dxfId="57">
      <pivotArea dataOnly="0" labelOnly="1" outline="0" fieldPosition="0">
        <references count="3">
          <reference field="4" count="1" selected="0">
            <x v="481"/>
          </reference>
          <reference field="6" count="1" selected="0">
            <x v="415"/>
          </reference>
          <reference field="16" count="1">
            <x v="3"/>
          </reference>
        </references>
      </pivotArea>
    </format>
    <format dxfId="56">
      <pivotArea outline="0" fieldPosition="0">
        <references count="2">
          <reference field="4" count="1" selected="0">
            <x v="482"/>
          </reference>
          <reference field="6" count="1" selected="0" defaultSubtotal="1">
            <x v="416"/>
          </reference>
        </references>
      </pivotArea>
    </format>
    <format dxfId="55">
      <pivotArea dataOnly="0" labelOnly="1" outline="0" fieldPosition="0">
        <references count="1">
          <reference field="4" count="1">
            <x v="482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482"/>
          </reference>
          <reference field="6" count="1">
            <x v="416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482"/>
          </reference>
          <reference field="6" count="1" defaultSubtotal="1">
            <x v="416"/>
          </reference>
        </references>
      </pivotArea>
    </format>
    <format dxfId="52">
      <pivotArea dataOnly="0" labelOnly="1" outline="0" fieldPosition="0">
        <references count="3">
          <reference field="4" count="1" selected="0">
            <x v="482"/>
          </reference>
          <reference field="6" count="1" selected="0">
            <x v="416"/>
          </reference>
          <reference field="16" count="2">
            <x v="3"/>
            <x v="4"/>
          </reference>
        </references>
      </pivotArea>
    </format>
    <format dxfId="51">
      <pivotArea outline="0" fieldPosition="0">
        <references count="2">
          <reference field="4" count="1" selected="0">
            <x v="483"/>
          </reference>
          <reference field="6" count="1" selected="0" defaultSubtotal="1">
            <x v="437"/>
          </reference>
        </references>
      </pivotArea>
    </format>
    <format dxfId="50">
      <pivotArea dataOnly="0" labelOnly="1" outline="0" fieldPosition="0">
        <references count="1">
          <reference field="4" count="1">
            <x v="483"/>
          </reference>
        </references>
      </pivotArea>
    </format>
    <format dxfId="49">
      <pivotArea dataOnly="0" labelOnly="1" outline="0" fieldPosition="0">
        <references count="2">
          <reference field="4" count="1" selected="0">
            <x v="483"/>
          </reference>
          <reference field="6" count="1">
            <x v="437"/>
          </reference>
        </references>
      </pivotArea>
    </format>
    <format dxfId="48">
      <pivotArea dataOnly="0" labelOnly="1" outline="0" fieldPosition="0">
        <references count="2">
          <reference field="4" count="1" selected="0">
            <x v="483"/>
          </reference>
          <reference field="6" count="1" defaultSubtotal="1">
            <x v="437"/>
          </reference>
        </references>
      </pivotArea>
    </format>
    <format dxfId="47">
      <pivotArea dataOnly="0" labelOnly="1" outline="0" fieldPosition="0">
        <references count="3">
          <reference field="4" count="1" selected="0">
            <x v="483"/>
          </reference>
          <reference field="6" count="1" selected="0">
            <x v="437"/>
          </reference>
          <reference field="16" count="1">
            <x v="3"/>
          </reference>
        </references>
      </pivotArea>
    </format>
    <format dxfId="46">
      <pivotArea outline="0" fieldPosition="0">
        <references count="2">
          <reference field="4" count="1" selected="0">
            <x v="494"/>
          </reference>
          <reference field="6" count="1" selected="0" defaultSubtotal="1">
            <x v="256"/>
          </reference>
        </references>
      </pivotArea>
    </format>
    <format dxfId="45">
      <pivotArea dataOnly="0" labelOnly="1" outline="0" fieldPosition="0">
        <references count="1">
          <reference field="4" count="1">
            <x v="494"/>
          </reference>
        </references>
      </pivotArea>
    </format>
    <format dxfId="44">
      <pivotArea dataOnly="0" labelOnly="1" outline="0" fieldPosition="0">
        <references count="2">
          <reference field="4" count="1" selected="0">
            <x v="494"/>
          </reference>
          <reference field="6" count="1">
            <x v="256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494"/>
          </reference>
          <reference field="6" count="1" defaultSubtotal="1">
            <x v="256"/>
          </reference>
        </references>
      </pivotArea>
    </format>
    <format dxfId="42">
      <pivotArea dataOnly="0" labelOnly="1" outline="0" fieldPosition="0">
        <references count="3">
          <reference field="4" count="1" selected="0">
            <x v="494"/>
          </reference>
          <reference field="6" count="1" selected="0">
            <x v="256"/>
          </reference>
          <reference field="16" count="1">
            <x v="3"/>
          </reference>
        </references>
      </pivotArea>
    </format>
    <format dxfId="41">
      <pivotArea outline="0" fieldPosition="0">
        <references count="2">
          <reference field="4" count="1" selected="0">
            <x v="497"/>
          </reference>
          <reference field="6" count="1" selected="0" defaultSubtotal="1">
            <x v="88"/>
          </reference>
        </references>
      </pivotArea>
    </format>
    <format dxfId="40">
      <pivotArea dataOnly="0" labelOnly="1" outline="0" fieldPosition="0">
        <references count="1">
          <reference field="4" count="1">
            <x v="497"/>
          </reference>
        </references>
      </pivotArea>
    </format>
    <format dxfId="39">
      <pivotArea dataOnly="0" labelOnly="1" outline="0" fieldPosition="0">
        <references count="2">
          <reference field="4" count="1" selected="0">
            <x v="497"/>
          </reference>
          <reference field="6" count="1">
            <x v="88"/>
          </reference>
        </references>
      </pivotArea>
    </format>
    <format dxfId="38">
      <pivotArea dataOnly="0" labelOnly="1" outline="0" fieldPosition="0">
        <references count="2">
          <reference field="4" count="1" selected="0">
            <x v="497"/>
          </reference>
          <reference field="6" count="1" defaultSubtotal="1">
            <x v="88"/>
          </reference>
        </references>
      </pivotArea>
    </format>
    <format dxfId="37">
      <pivotArea dataOnly="0" labelOnly="1" outline="0" fieldPosition="0">
        <references count="3">
          <reference field="4" count="1" selected="0">
            <x v="497"/>
          </reference>
          <reference field="6" count="1" selected="0">
            <x v="88"/>
          </reference>
          <reference field="16" count="0"/>
        </references>
      </pivotArea>
    </format>
    <format dxfId="36">
      <pivotArea outline="0" fieldPosition="0">
        <references count="2">
          <reference field="4" count="1" selected="0">
            <x v="519"/>
          </reference>
          <reference field="6" count="1" selected="0" defaultSubtotal="1">
            <x v="484"/>
          </reference>
        </references>
      </pivotArea>
    </format>
    <format dxfId="35">
      <pivotArea dataOnly="0" labelOnly="1" outline="0" fieldPosition="0">
        <references count="1">
          <reference field="4" count="1">
            <x v="519"/>
          </reference>
        </references>
      </pivotArea>
    </format>
    <format dxfId="34">
      <pivotArea dataOnly="0" labelOnly="1" outline="0" fieldPosition="0">
        <references count="2">
          <reference field="4" count="1" selected="0">
            <x v="519"/>
          </reference>
          <reference field="6" count="1">
            <x v="484"/>
          </reference>
        </references>
      </pivotArea>
    </format>
    <format dxfId="33">
      <pivotArea dataOnly="0" labelOnly="1" outline="0" fieldPosition="0">
        <references count="2">
          <reference field="4" count="1" selected="0">
            <x v="519"/>
          </reference>
          <reference field="6" count="1" defaultSubtotal="1">
            <x v="484"/>
          </reference>
        </references>
      </pivotArea>
    </format>
    <format dxfId="32">
      <pivotArea dataOnly="0" labelOnly="1" outline="0" fieldPosition="0">
        <references count="3">
          <reference field="4" count="1" selected="0">
            <x v="519"/>
          </reference>
          <reference field="6" count="1" selected="0">
            <x v="484"/>
          </reference>
          <reference field="16" count="0"/>
        </references>
      </pivotArea>
    </format>
    <format dxfId="31">
      <pivotArea outline="0" fieldPosition="0">
        <references count="2">
          <reference field="4" count="1" selected="0">
            <x v="549"/>
          </reference>
          <reference field="6" count="1" selected="0" defaultSubtotal="1">
            <x v="442"/>
          </reference>
        </references>
      </pivotArea>
    </format>
    <format dxfId="30">
      <pivotArea dataOnly="0" labelOnly="1" outline="0" fieldPosition="0">
        <references count="1">
          <reference field="4" count="1">
            <x v="549"/>
          </reference>
        </references>
      </pivotArea>
    </format>
    <format dxfId="29">
      <pivotArea dataOnly="0" labelOnly="1" outline="0" fieldPosition="0">
        <references count="2">
          <reference field="4" count="1" selected="0">
            <x v="549"/>
          </reference>
          <reference field="6" count="1">
            <x v="442"/>
          </reference>
        </references>
      </pivotArea>
    </format>
    <format dxfId="28">
      <pivotArea dataOnly="0" labelOnly="1" outline="0" fieldPosition="0">
        <references count="2">
          <reference field="4" count="1" selected="0">
            <x v="549"/>
          </reference>
          <reference field="6" count="1" defaultSubtotal="1">
            <x v="442"/>
          </reference>
        </references>
      </pivotArea>
    </format>
    <format dxfId="27">
      <pivotArea dataOnly="0" labelOnly="1" outline="0" fieldPosition="0">
        <references count="3">
          <reference field="4" count="1" selected="0">
            <x v="549"/>
          </reference>
          <reference field="6" count="1" selected="0">
            <x v="442"/>
          </reference>
          <reference field="16" count="1">
            <x v="3"/>
          </reference>
        </references>
      </pivotArea>
    </format>
    <format dxfId="26">
      <pivotArea outline="0" fieldPosition="0">
        <references count="2">
          <reference field="4" count="1" selected="0">
            <x v="562"/>
          </reference>
          <reference field="6" count="1" selected="0" defaultSubtotal="1">
            <x v="210"/>
          </reference>
        </references>
      </pivotArea>
    </format>
    <format dxfId="25">
      <pivotArea dataOnly="0" labelOnly="1" outline="0" fieldPosition="0">
        <references count="1">
          <reference field="4" count="1">
            <x v="562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562"/>
          </reference>
          <reference field="6" count="1">
            <x v="210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562"/>
          </reference>
          <reference field="6" count="1" defaultSubtotal="1">
            <x v="210"/>
          </reference>
        </references>
      </pivotArea>
    </format>
    <format dxfId="22">
      <pivotArea dataOnly="0" labelOnly="1" outline="0" fieldPosition="0">
        <references count="3">
          <reference field="4" count="1" selected="0">
            <x v="562"/>
          </reference>
          <reference field="6" count="1" selected="0">
            <x v="210"/>
          </reference>
          <reference field="16" count="1">
            <x v="3"/>
          </reference>
        </references>
      </pivotArea>
    </format>
    <format dxfId="21">
      <pivotArea outline="0" fieldPosition="0">
        <references count="2">
          <reference field="4" count="1" selected="0">
            <x v="563"/>
          </reference>
          <reference field="6" count="1" selected="0" defaultSubtotal="1">
            <x v="651"/>
          </reference>
        </references>
      </pivotArea>
    </format>
    <format dxfId="20">
      <pivotArea dataOnly="0" labelOnly="1" outline="0" fieldPosition="0">
        <references count="1">
          <reference field="4" count="1">
            <x v="563"/>
          </reference>
        </references>
      </pivotArea>
    </format>
    <format dxfId="19">
      <pivotArea dataOnly="0" labelOnly="1" outline="0" fieldPosition="0">
        <references count="2">
          <reference field="4" count="1" selected="0">
            <x v="563"/>
          </reference>
          <reference field="6" count="1">
            <x v="651"/>
          </reference>
        </references>
      </pivotArea>
    </format>
    <format dxfId="18">
      <pivotArea dataOnly="0" labelOnly="1" outline="0" fieldPosition="0">
        <references count="2">
          <reference field="4" count="1" selected="0">
            <x v="563"/>
          </reference>
          <reference field="6" count="1" defaultSubtotal="1">
            <x v="651"/>
          </reference>
        </references>
      </pivotArea>
    </format>
    <format dxfId="17">
      <pivotArea dataOnly="0" labelOnly="1" outline="0" fieldPosition="0">
        <references count="3">
          <reference field="4" count="1" selected="0">
            <x v="563"/>
          </reference>
          <reference field="6" count="1" selected="0">
            <x v="651"/>
          </reference>
          <reference field="16" count="1">
            <x v="3"/>
          </reference>
        </references>
      </pivotArea>
    </format>
    <format dxfId="16">
      <pivotArea outline="0" fieldPosition="0">
        <references count="2">
          <reference field="4" count="1" selected="0">
            <x v="564"/>
          </reference>
          <reference field="6" count="1" selected="0" defaultSubtotal="1">
            <x v="663"/>
          </reference>
        </references>
      </pivotArea>
    </format>
    <format dxfId="15">
      <pivotArea dataOnly="0" labelOnly="1" outline="0" fieldPosition="0">
        <references count="1">
          <reference field="4" count="1">
            <x v="564"/>
          </reference>
        </references>
      </pivotArea>
    </format>
    <format dxfId="14">
      <pivotArea dataOnly="0" labelOnly="1" outline="0" fieldPosition="0">
        <references count="2">
          <reference field="4" count="1" selected="0">
            <x v="564"/>
          </reference>
          <reference field="6" count="1">
            <x v="663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564"/>
          </reference>
          <reference field="6" count="1" defaultSubtotal="1">
            <x v="663"/>
          </reference>
        </references>
      </pivotArea>
    </format>
    <format dxfId="12">
      <pivotArea dataOnly="0" labelOnly="1" outline="0" fieldPosition="0">
        <references count="3">
          <reference field="4" count="1" selected="0">
            <x v="564"/>
          </reference>
          <reference field="6" count="1" selected="0">
            <x v="663"/>
          </reference>
          <reference field="16" count="1">
            <x v="3"/>
          </reference>
        </references>
      </pivotArea>
    </format>
    <format dxfId="11">
      <pivotArea outline="0" fieldPosition="0">
        <references count="2">
          <reference field="4" count="1" selected="0">
            <x v="565"/>
          </reference>
          <reference field="6" count="1" selected="0" defaultSubtotal="1">
            <x v="254"/>
          </reference>
        </references>
      </pivotArea>
    </format>
    <format dxfId="10">
      <pivotArea dataOnly="0" labelOnly="1" outline="0" fieldPosition="0">
        <references count="1">
          <reference field="4" count="1">
            <x v="565"/>
          </reference>
        </references>
      </pivotArea>
    </format>
    <format dxfId="9">
      <pivotArea dataOnly="0" labelOnly="1" outline="0" fieldPosition="0">
        <references count="2">
          <reference field="4" count="1" selected="0">
            <x v="565"/>
          </reference>
          <reference field="6" count="1">
            <x v="254"/>
          </reference>
        </references>
      </pivotArea>
    </format>
    <format dxfId="8">
      <pivotArea dataOnly="0" labelOnly="1" outline="0" fieldPosition="0">
        <references count="2">
          <reference field="4" count="1" selected="0">
            <x v="565"/>
          </reference>
          <reference field="6" count="1" defaultSubtotal="1">
            <x v="254"/>
          </reference>
        </references>
      </pivotArea>
    </format>
    <format dxfId="7">
      <pivotArea dataOnly="0" labelOnly="1" outline="0" fieldPosition="0">
        <references count="3">
          <reference field="4" count="1" selected="0">
            <x v="565"/>
          </reference>
          <reference field="6" count="1" selected="0">
            <x v="254"/>
          </reference>
          <reference field="16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42"/>
  <sheetViews>
    <sheetView workbookViewId="0">
      <selection activeCell="A12" sqref="A12"/>
    </sheetView>
  </sheetViews>
  <sheetFormatPr defaultRowHeight="14.5" x14ac:dyDescent="0.35"/>
  <cols>
    <col min="1" max="1" width="112.1796875" customWidth="1"/>
    <col min="2" max="5" width="15.81640625" customWidth="1"/>
    <col min="6" max="6" width="13.1796875" bestFit="1" customWidth="1"/>
    <col min="7" max="9" width="12" bestFit="1" customWidth="1"/>
    <col min="10" max="11" width="10" bestFit="1" customWidth="1"/>
    <col min="12" max="12" width="7" customWidth="1"/>
    <col min="13" max="13" width="12" bestFit="1" customWidth="1"/>
    <col min="14" max="14" width="9.54296875" bestFit="1" customWidth="1"/>
    <col min="15" max="15" width="13.1796875" bestFit="1" customWidth="1"/>
  </cols>
  <sheetData>
    <row r="1" spans="1:4" ht="15.5" x14ac:dyDescent="0.35">
      <c r="A1" s="9" t="s">
        <v>2239</v>
      </c>
    </row>
    <row r="2" spans="1:4" ht="15.5" x14ac:dyDescent="0.35">
      <c r="A2" s="9"/>
    </row>
    <row r="3" spans="1:4" x14ac:dyDescent="0.35">
      <c r="A3" s="5" t="s">
        <v>2233</v>
      </c>
      <c r="B3" s="50" t="s">
        <v>874</v>
      </c>
    </row>
    <row r="4" spans="1:4" x14ac:dyDescent="0.35">
      <c r="A4" s="5" t="s">
        <v>1454</v>
      </c>
      <c r="B4" t="s">
        <v>2553</v>
      </c>
    </row>
    <row r="6" spans="1:4" x14ac:dyDescent="0.35">
      <c r="A6" s="5" t="s">
        <v>2235</v>
      </c>
      <c r="B6" s="5" t="s">
        <v>2238</v>
      </c>
    </row>
    <row r="7" spans="1:4" x14ac:dyDescent="0.35">
      <c r="A7" s="5" t="s">
        <v>2254</v>
      </c>
      <c r="B7">
        <v>2025</v>
      </c>
      <c r="C7">
        <v>2026</v>
      </c>
      <c r="D7">
        <v>2027</v>
      </c>
    </row>
    <row r="8" spans="1:4" x14ac:dyDescent="0.35">
      <c r="A8" s="6" t="s">
        <v>566</v>
      </c>
      <c r="B8" s="8">
        <v>9060578.9800000004</v>
      </c>
      <c r="C8" s="8">
        <v>30499541.289999999</v>
      </c>
      <c r="D8" s="8">
        <v>22294140.57</v>
      </c>
    </row>
    <row r="9" spans="1:4" x14ac:dyDescent="0.35">
      <c r="A9" s="6" t="s">
        <v>549</v>
      </c>
      <c r="B9" s="8">
        <v>12639233.130000001</v>
      </c>
      <c r="C9" s="8">
        <v>16255989.220000001</v>
      </c>
      <c r="D9" s="8">
        <v>65163276.190000005</v>
      </c>
    </row>
    <row r="10" spans="1:4" x14ac:dyDescent="0.35">
      <c r="A10" s="6" t="s">
        <v>634</v>
      </c>
      <c r="B10" s="8">
        <v>4834153.7300000004</v>
      </c>
      <c r="C10" s="8">
        <v>15618787.710000001</v>
      </c>
      <c r="D10" s="8">
        <v>23500000</v>
      </c>
    </row>
    <row r="11" spans="1:4" x14ac:dyDescent="0.35">
      <c r="A11" s="6" t="s">
        <v>2499</v>
      </c>
      <c r="B11" s="8"/>
      <c r="C11" s="8">
        <v>12500000</v>
      </c>
      <c r="D11" s="8"/>
    </row>
    <row r="12" spans="1:4" x14ac:dyDescent="0.35">
      <c r="A12" s="6" t="s">
        <v>841</v>
      </c>
      <c r="B12" s="8">
        <v>29000</v>
      </c>
      <c r="C12" s="8">
        <v>9570270.9299999997</v>
      </c>
      <c r="D12" s="8"/>
    </row>
    <row r="13" spans="1:4" x14ac:dyDescent="0.35">
      <c r="A13" s="6" t="s">
        <v>590</v>
      </c>
      <c r="B13" s="8">
        <v>125000</v>
      </c>
      <c r="C13" s="8">
        <v>8371000</v>
      </c>
      <c r="D13" s="8">
        <v>3500000</v>
      </c>
    </row>
    <row r="14" spans="1:4" x14ac:dyDescent="0.35">
      <c r="A14" s="6" t="s">
        <v>748</v>
      </c>
      <c r="B14" s="8"/>
      <c r="C14" s="8">
        <v>6763671.5800000001</v>
      </c>
      <c r="D14" s="8"/>
    </row>
    <row r="15" spans="1:4" x14ac:dyDescent="0.35">
      <c r="A15" s="6" t="s">
        <v>684</v>
      </c>
      <c r="B15" s="8"/>
      <c r="C15" s="8">
        <v>5360000</v>
      </c>
      <c r="D15" s="8">
        <v>5131000</v>
      </c>
    </row>
    <row r="16" spans="1:4" x14ac:dyDescent="0.35">
      <c r="A16" s="6" t="s">
        <v>473</v>
      </c>
      <c r="B16" s="8"/>
      <c r="C16" s="8">
        <v>5000000</v>
      </c>
      <c r="D16" s="8"/>
    </row>
    <row r="17" spans="1:4" x14ac:dyDescent="0.35">
      <c r="A17" s="6" t="s">
        <v>2237</v>
      </c>
      <c r="B17" s="8"/>
      <c r="C17" s="8">
        <v>5000000</v>
      </c>
      <c r="D17" s="8"/>
    </row>
    <row r="18" spans="1:4" x14ac:dyDescent="0.35">
      <c r="A18" s="6" t="s">
        <v>1274</v>
      </c>
      <c r="B18" s="8"/>
      <c r="C18" s="8">
        <v>4729807</v>
      </c>
      <c r="D18" s="8"/>
    </row>
    <row r="19" spans="1:4" x14ac:dyDescent="0.35">
      <c r="A19" s="6" t="s">
        <v>1095</v>
      </c>
      <c r="B19" s="8"/>
      <c r="C19" s="8">
        <v>3944735.06</v>
      </c>
      <c r="D19" s="8"/>
    </row>
    <row r="20" spans="1:4" x14ac:dyDescent="0.35">
      <c r="A20" s="6" t="s">
        <v>2227</v>
      </c>
      <c r="B20" s="8"/>
      <c r="C20" s="8">
        <v>3600000</v>
      </c>
      <c r="D20" s="8"/>
    </row>
    <row r="21" spans="1:4" x14ac:dyDescent="0.35">
      <c r="A21" s="6" t="s">
        <v>1021</v>
      </c>
      <c r="B21" s="8"/>
      <c r="C21" s="8">
        <v>3053478.76</v>
      </c>
      <c r="D21" s="8">
        <v>5788426</v>
      </c>
    </row>
    <row r="22" spans="1:4" x14ac:dyDescent="0.35">
      <c r="A22" s="6" t="s">
        <v>1012</v>
      </c>
      <c r="B22" s="8"/>
      <c r="C22" s="8">
        <v>2400000</v>
      </c>
      <c r="D22" s="8">
        <v>6000000</v>
      </c>
    </row>
    <row r="23" spans="1:4" x14ac:dyDescent="0.35">
      <c r="A23" s="6" t="s">
        <v>719</v>
      </c>
      <c r="B23" s="8">
        <v>5365000</v>
      </c>
      <c r="C23" s="8">
        <v>2304239.04</v>
      </c>
      <c r="D23" s="8"/>
    </row>
    <row r="24" spans="1:4" x14ac:dyDescent="0.35">
      <c r="A24" s="6" t="s">
        <v>833</v>
      </c>
      <c r="B24" s="8">
        <v>150000</v>
      </c>
      <c r="C24" s="8">
        <v>2075493.672</v>
      </c>
      <c r="D24" s="8"/>
    </row>
    <row r="25" spans="1:4" x14ac:dyDescent="0.35">
      <c r="A25" s="6" t="s">
        <v>1149</v>
      </c>
      <c r="B25" s="8"/>
      <c r="C25" s="8">
        <v>2008000</v>
      </c>
      <c r="D25" s="8"/>
    </row>
    <row r="26" spans="1:4" x14ac:dyDescent="0.35">
      <c r="A26" s="6" t="s">
        <v>92</v>
      </c>
      <c r="B26" s="8"/>
      <c r="C26" s="8">
        <v>1897500</v>
      </c>
      <c r="D26" s="8"/>
    </row>
    <row r="27" spans="1:4" x14ac:dyDescent="0.35">
      <c r="A27" s="6" t="s">
        <v>673</v>
      </c>
      <c r="B27" s="8">
        <v>500000</v>
      </c>
      <c r="C27" s="8">
        <v>1700000</v>
      </c>
      <c r="D27" s="8"/>
    </row>
    <row r="28" spans="1:4" x14ac:dyDescent="0.35">
      <c r="A28" s="6" t="s">
        <v>2492</v>
      </c>
      <c r="B28" s="8">
        <v>5000</v>
      </c>
      <c r="C28" s="8">
        <v>1500000</v>
      </c>
      <c r="D28" s="8">
        <v>2647058.823529412</v>
      </c>
    </row>
    <row r="29" spans="1:4" x14ac:dyDescent="0.35">
      <c r="A29" s="6" t="s">
        <v>1128</v>
      </c>
      <c r="B29" s="8"/>
      <c r="C29" s="8">
        <v>1496954.86</v>
      </c>
      <c r="D29" s="8"/>
    </row>
    <row r="30" spans="1:4" x14ac:dyDescent="0.35">
      <c r="A30" s="6" t="s">
        <v>1156</v>
      </c>
      <c r="B30" s="8"/>
      <c r="C30" s="8">
        <v>1450000</v>
      </c>
      <c r="D30" s="8"/>
    </row>
    <row r="31" spans="1:4" x14ac:dyDescent="0.35">
      <c r="A31" s="6" t="s">
        <v>580</v>
      </c>
      <c r="B31" s="8">
        <v>5566.91</v>
      </c>
      <c r="C31" s="8">
        <v>1405000</v>
      </c>
      <c r="D31" s="8"/>
    </row>
    <row r="32" spans="1:4" x14ac:dyDescent="0.35">
      <c r="A32" s="6" t="s">
        <v>218</v>
      </c>
      <c r="B32" s="8">
        <v>500000</v>
      </c>
      <c r="C32" s="8">
        <v>1295000</v>
      </c>
      <c r="D32" s="8"/>
    </row>
    <row r="33" spans="1:4" x14ac:dyDescent="0.35">
      <c r="A33" s="6" t="s">
        <v>555</v>
      </c>
      <c r="B33" s="8">
        <v>19259638.129999999</v>
      </c>
      <c r="C33" s="8">
        <v>1253402.53</v>
      </c>
      <c r="D33" s="8"/>
    </row>
    <row r="34" spans="1:4" x14ac:dyDescent="0.35">
      <c r="A34" s="6" t="s">
        <v>1067</v>
      </c>
      <c r="B34" s="8"/>
      <c r="C34" s="8">
        <v>1200000</v>
      </c>
      <c r="D34" s="8"/>
    </row>
    <row r="35" spans="1:4" x14ac:dyDescent="0.35">
      <c r="A35" s="6" t="s">
        <v>1053</v>
      </c>
      <c r="B35" s="8"/>
      <c r="C35" s="8">
        <v>1003650</v>
      </c>
      <c r="D35" s="8">
        <v>644850</v>
      </c>
    </row>
    <row r="36" spans="1:4" x14ac:dyDescent="0.35">
      <c r="A36" s="6" t="s">
        <v>778</v>
      </c>
      <c r="B36" s="8"/>
      <c r="C36" s="8">
        <v>951547.17</v>
      </c>
      <c r="D36" s="8"/>
    </row>
    <row r="37" spans="1:4" x14ac:dyDescent="0.35">
      <c r="A37" s="6" t="s">
        <v>782</v>
      </c>
      <c r="B37" s="8"/>
      <c r="C37" s="8">
        <v>941088.19</v>
      </c>
      <c r="D37" s="8"/>
    </row>
    <row r="38" spans="1:4" x14ac:dyDescent="0.35">
      <c r="A38" s="6" t="s">
        <v>972</v>
      </c>
      <c r="B38" s="8"/>
      <c r="C38" s="8">
        <v>900000</v>
      </c>
      <c r="D38" s="8"/>
    </row>
    <row r="39" spans="1:4" x14ac:dyDescent="0.35">
      <c r="A39" s="6" t="s">
        <v>1251</v>
      </c>
      <c r="B39" s="8"/>
      <c r="C39" s="8">
        <v>500000</v>
      </c>
      <c r="D39" s="8"/>
    </row>
    <row r="40" spans="1:4" x14ac:dyDescent="0.35">
      <c r="A40" s="6" t="s">
        <v>1394</v>
      </c>
      <c r="B40" s="8"/>
      <c r="C40" s="8">
        <v>401200</v>
      </c>
      <c r="D40" s="8">
        <v>853400</v>
      </c>
    </row>
    <row r="41" spans="1:4" x14ac:dyDescent="0.35">
      <c r="A41" s="6" t="s">
        <v>620</v>
      </c>
      <c r="B41" s="8">
        <v>1211890</v>
      </c>
      <c r="C41" s="8">
        <v>398815</v>
      </c>
      <c r="D41" s="8"/>
    </row>
    <row r="42" spans="1:4" x14ac:dyDescent="0.35">
      <c r="A42" s="6" t="s">
        <v>301</v>
      </c>
      <c r="B42" s="8"/>
      <c r="C42" s="8">
        <v>300000</v>
      </c>
      <c r="D42" s="8"/>
    </row>
    <row r="43" spans="1:4" x14ac:dyDescent="0.35">
      <c r="A43" s="6" t="s">
        <v>1132</v>
      </c>
      <c r="B43" s="8"/>
      <c r="C43" s="8">
        <v>255000</v>
      </c>
      <c r="D43" s="8"/>
    </row>
    <row r="44" spans="1:4" x14ac:dyDescent="0.35">
      <c r="A44" s="6" t="s">
        <v>1323</v>
      </c>
      <c r="B44" s="8"/>
      <c r="C44" s="8">
        <v>250000</v>
      </c>
      <c r="D44" s="8"/>
    </row>
    <row r="45" spans="1:4" x14ac:dyDescent="0.35">
      <c r="A45" s="6" t="s">
        <v>305</v>
      </c>
      <c r="B45" s="8"/>
      <c r="C45" s="8">
        <v>200000</v>
      </c>
      <c r="D45" s="8"/>
    </row>
    <row r="46" spans="1:4" x14ac:dyDescent="0.35">
      <c r="A46" s="6" t="s">
        <v>1321</v>
      </c>
      <c r="B46" s="8"/>
      <c r="C46" s="8">
        <v>200000</v>
      </c>
      <c r="D46" s="8">
        <v>100000</v>
      </c>
    </row>
    <row r="47" spans="1:4" x14ac:dyDescent="0.35">
      <c r="A47" s="6" t="s">
        <v>325</v>
      </c>
      <c r="B47" s="8"/>
      <c r="C47" s="8">
        <v>200000</v>
      </c>
      <c r="D47" s="8"/>
    </row>
    <row r="48" spans="1:4" x14ac:dyDescent="0.35">
      <c r="A48" s="6" t="s">
        <v>2382</v>
      </c>
      <c r="B48" s="8"/>
      <c r="C48" s="8">
        <v>200000</v>
      </c>
      <c r="D48" s="8">
        <v>200000</v>
      </c>
    </row>
    <row r="49" spans="1:4" x14ac:dyDescent="0.35">
      <c r="A49" s="6" t="s">
        <v>558</v>
      </c>
      <c r="B49" s="8">
        <v>7508100</v>
      </c>
      <c r="C49" s="8">
        <v>143900</v>
      </c>
      <c r="D49" s="8"/>
    </row>
    <row r="50" spans="1:4" x14ac:dyDescent="0.35">
      <c r="A50" s="6" t="s">
        <v>828</v>
      </c>
      <c r="B50" s="8"/>
      <c r="C50" s="8">
        <v>133105.94429999994</v>
      </c>
      <c r="D50" s="8"/>
    </row>
    <row r="51" spans="1:4" x14ac:dyDescent="0.35">
      <c r="A51" s="6" t="s">
        <v>1317</v>
      </c>
      <c r="B51" s="8"/>
      <c r="C51" s="8">
        <v>125000</v>
      </c>
      <c r="D51" s="8">
        <v>125000</v>
      </c>
    </row>
    <row r="52" spans="1:4" x14ac:dyDescent="0.35">
      <c r="A52" s="6" t="s">
        <v>993</v>
      </c>
      <c r="B52" s="8"/>
      <c r="C52" s="8">
        <v>121400</v>
      </c>
      <c r="D52" s="8">
        <v>1092600</v>
      </c>
    </row>
    <row r="53" spans="1:4" x14ac:dyDescent="0.35">
      <c r="A53" s="6" t="s">
        <v>43</v>
      </c>
      <c r="B53" s="8"/>
      <c r="C53" s="8">
        <v>73500</v>
      </c>
      <c r="D53" s="8">
        <v>661500</v>
      </c>
    </row>
    <row r="54" spans="1:4" x14ac:dyDescent="0.35">
      <c r="A54" s="6" t="s">
        <v>812</v>
      </c>
      <c r="B54" s="8">
        <v>772494</v>
      </c>
      <c r="C54" s="8">
        <v>50000</v>
      </c>
      <c r="D54" s="8"/>
    </row>
    <row r="55" spans="1:4" x14ac:dyDescent="0.35">
      <c r="A55" s="6" t="s">
        <v>1208</v>
      </c>
      <c r="B55" s="8"/>
      <c r="C55" s="8">
        <v>11795</v>
      </c>
      <c r="D55" s="8"/>
    </row>
    <row r="56" spans="1:4" x14ac:dyDescent="0.35">
      <c r="A56" s="6" t="s">
        <v>735</v>
      </c>
      <c r="B56" s="8">
        <v>46270.5</v>
      </c>
      <c r="C56" s="8">
        <v>9450</v>
      </c>
      <c r="D56" s="8"/>
    </row>
    <row r="57" spans="1:4" x14ac:dyDescent="0.35">
      <c r="A57" s="6" t="s">
        <v>800</v>
      </c>
      <c r="B57" s="8"/>
      <c r="C57" s="8">
        <v>3000</v>
      </c>
      <c r="D57" s="8"/>
    </row>
    <row r="58" spans="1:4" x14ac:dyDescent="0.35">
      <c r="A58" s="6" t="s">
        <v>347</v>
      </c>
      <c r="B58" s="8"/>
      <c r="C58" s="8"/>
      <c r="D58" s="8">
        <v>3000</v>
      </c>
    </row>
    <row r="59" spans="1:4" x14ac:dyDescent="0.35">
      <c r="A59" s="6" t="s">
        <v>725</v>
      </c>
      <c r="B59" s="8">
        <v>8697025.2799999993</v>
      </c>
      <c r="C59" s="8"/>
      <c r="D59" s="8"/>
    </row>
    <row r="60" spans="1:4" x14ac:dyDescent="0.35">
      <c r="A60" s="6" t="s">
        <v>2360</v>
      </c>
      <c r="B60" s="8"/>
      <c r="C60" s="8"/>
      <c r="D60" s="8">
        <v>225000</v>
      </c>
    </row>
    <row r="61" spans="1:4" x14ac:dyDescent="0.35">
      <c r="A61" s="6" t="s">
        <v>281</v>
      </c>
      <c r="B61" s="8"/>
      <c r="C61" s="8"/>
      <c r="D61" s="8">
        <v>20000</v>
      </c>
    </row>
    <row r="62" spans="1:4" x14ac:dyDescent="0.35">
      <c r="A62" s="6" t="s">
        <v>1019</v>
      </c>
      <c r="B62" s="8"/>
      <c r="C62" s="8"/>
      <c r="D62" s="8">
        <v>50500</v>
      </c>
    </row>
    <row r="63" spans="1:4" x14ac:dyDescent="0.35">
      <c r="A63" s="6" t="s">
        <v>283</v>
      </c>
      <c r="B63" s="8"/>
      <c r="C63" s="8"/>
      <c r="D63" s="8">
        <v>135000</v>
      </c>
    </row>
    <row r="64" spans="1:4" x14ac:dyDescent="0.35">
      <c r="A64" s="6" t="s">
        <v>355</v>
      </c>
      <c r="B64" s="8"/>
      <c r="C64" s="8"/>
      <c r="D64" s="8">
        <v>6300</v>
      </c>
    </row>
    <row r="65" spans="1:4" x14ac:dyDescent="0.35">
      <c r="A65" s="6" t="s">
        <v>1050</v>
      </c>
      <c r="B65" s="8"/>
      <c r="C65" s="8"/>
      <c r="D65" s="8">
        <v>200000</v>
      </c>
    </row>
    <row r="66" spans="1:4" x14ac:dyDescent="0.35">
      <c r="A66" s="6" t="s">
        <v>710</v>
      </c>
      <c r="B66" s="8">
        <v>15800.86</v>
      </c>
      <c r="C66" s="8"/>
      <c r="D66" s="8"/>
    </row>
    <row r="67" spans="1:4" x14ac:dyDescent="0.35">
      <c r="A67" s="6" t="s">
        <v>708</v>
      </c>
      <c r="B67" s="8"/>
      <c r="C67" s="8"/>
      <c r="D67" s="8">
        <v>1506700</v>
      </c>
    </row>
    <row r="68" spans="1:4" x14ac:dyDescent="0.35">
      <c r="A68" s="6" t="s">
        <v>15</v>
      </c>
      <c r="B68" s="8"/>
      <c r="C68" s="8"/>
      <c r="D68" s="8">
        <v>50000</v>
      </c>
    </row>
    <row r="69" spans="1:4" x14ac:dyDescent="0.35">
      <c r="A69" s="6" t="s">
        <v>576</v>
      </c>
      <c r="B69" s="8">
        <v>481575</v>
      </c>
      <c r="C69" s="8"/>
      <c r="D69" s="8"/>
    </row>
    <row r="70" spans="1:4" x14ac:dyDescent="0.35">
      <c r="A70" s="6" t="s">
        <v>752</v>
      </c>
      <c r="B70" s="8"/>
      <c r="C70" s="8"/>
      <c r="D70" s="8">
        <v>15918689.029999999</v>
      </c>
    </row>
    <row r="71" spans="1:4" x14ac:dyDescent="0.35">
      <c r="A71" s="6" t="s">
        <v>226</v>
      </c>
      <c r="B71" s="8"/>
      <c r="C71" s="8"/>
      <c r="D71" s="8">
        <v>32000</v>
      </c>
    </row>
    <row r="72" spans="1:4" x14ac:dyDescent="0.35">
      <c r="A72" s="6" t="s">
        <v>353</v>
      </c>
      <c r="B72" s="8"/>
      <c r="C72" s="8"/>
      <c r="D72" s="8">
        <v>1100</v>
      </c>
    </row>
    <row r="73" spans="1:4" x14ac:dyDescent="0.35">
      <c r="A73" s="6" t="s">
        <v>174</v>
      </c>
      <c r="B73" s="8"/>
      <c r="C73" s="8"/>
      <c r="D73" s="8">
        <v>1818000</v>
      </c>
    </row>
    <row r="74" spans="1:4" x14ac:dyDescent="0.35">
      <c r="A74" s="6" t="s">
        <v>45</v>
      </c>
      <c r="B74" s="8"/>
      <c r="C74" s="8"/>
      <c r="D74" s="8">
        <v>50100</v>
      </c>
    </row>
    <row r="75" spans="1:4" x14ac:dyDescent="0.35">
      <c r="A75" s="6" t="s">
        <v>54</v>
      </c>
      <c r="B75" s="8"/>
      <c r="C75" s="8"/>
      <c r="D75" s="8">
        <v>100000</v>
      </c>
    </row>
    <row r="76" spans="1:4" x14ac:dyDescent="0.35">
      <c r="A76" s="6" t="s">
        <v>564</v>
      </c>
      <c r="B76" s="8">
        <v>50000</v>
      </c>
      <c r="C76" s="8"/>
      <c r="D76" s="8"/>
    </row>
    <row r="77" spans="1:4" x14ac:dyDescent="0.35">
      <c r="A77" s="6" t="s">
        <v>37</v>
      </c>
      <c r="B77" s="8"/>
      <c r="C77" s="8"/>
      <c r="D77" s="8">
        <v>400100</v>
      </c>
    </row>
    <row r="78" spans="1:4" x14ac:dyDescent="0.35">
      <c r="A78" s="6" t="s">
        <v>964</v>
      </c>
      <c r="B78" s="8"/>
      <c r="C78" s="8"/>
      <c r="D78" s="8">
        <v>247000</v>
      </c>
    </row>
    <row r="79" spans="1:4" x14ac:dyDescent="0.35">
      <c r="A79" s="6" t="s">
        <v>90</v>
      </c>
      <c r="B79" s="8"/>
      <c r="C79" s="8"/>
      <c r="D79" s="8">
        <v>400000</v>
      </c>
    </row>
    <row r="80" spans="1:4" x14ac:dyDescent="0.35">
      <c r="A80" s="6" t="s">
        <v>19</v>
      </c>
      <c r="B80" s="8"/>
      <c r="C80" s="8"/>
      <c r="D80" s="8">
        <v>50000</v>
      </c>
    </row>
    <row r="81" spans="1:4" x14ac:dyDescent="0.35">
      <c r="A81" s="6" t="s">
        <v>5</v>
      </c>
      <c r="B81" s="8"/>
      <c r="C81" s="8"/>
      <c r="D81" s="8">
        <v>148000</v>
      </c>
    </row>
    <row r="82" spans="1:4" x14ac:dyDescent="0.35">
      <c r="A82" s="6" t="s">
        <v>17</v>
      </c>
      <c r="B82" s="8"/>
      <c r="C82" s="8"/>
      <c r="D82" s="8">
        <v>50000</v>
      </c>
    </row>
    <row r="83" spans="1:4" x14ac:dyDescent="0.35">
      <c r="A83" s="6" t="s">
        <v>584</v>
      </c>
      <c r="B83" s="8">
        <v>400000</v>
      </c>
      <c r="C83" s="8"/>
      <c r="D83" s="8"/>
    </row>
    <row r="84" spans="1:4" x14ac:dyDescent="0.35">
      <c r="A84" s="6" t="s">
        <v>291</v>
      </c>
      <c r="B84" s="8"/>
      <c r="C84" s="8"/>
      <c r="D84" s="8">
        <v>150000</v>
      </c>
    </row>
    <row r="85" spans="1:4" x14ac:dyDescent="0.35">
      <c r="A85" s="6" t="s">
        <v>524</v>
      </c>
      <c r="B85" s="8">
        <v>3123174</v>
      </c>
      <c r="C85" s="8"/>
      <c r="D85" s="8"/>
    </row>
    <row r="86" spans="1:4" x14ac:dyDescent="0.35">
      <c r="A86" s="6" t="s">
        <v>349</v>
      </c>
      <c r="B86" s="8"/>
      <c r="C86" s="8"/>
      <c r="D86" s="8">
        <v>1100</v>
      </c>
    </row>
    <row r="87" spans="1:4" x14ac:dyDescent="0.35">
      <c r="A87" s="6" t="s">
        <v>172</v>
      </c>
      <c r="B87" s="8"/>
      <c r="C87" s="8"/>
      <c r="D87" s="8">
        <v>10000</v>
      </c>
    </row>
    <row r="88" spans="1:4" x14ac:dyDescent="0.35">
      <c r="A88" s="6" t="s">
        <v>250</v>
      </c>
      <c r="B88" s="8"/>
      <c r="C88" s="8"/>
      <c r="D88" s="8">
        <v>31500</v>
      </c>
    </row>
    <row r="89" spans="1:4" x14ac:dyDescent="0.35">
      <c r="A89" s="6" t="s">
        <v>632</v>
      </c>
      <c r="B89" s="8">
        <v>535969.59</v>
      </c>
      <c r="C89" s="8"/>
      <c r="D89" s="8"/>
    </row>
    <row r="90" spans="1:4" x14ac:dyDescent="0.35">
      <c r="A90" s="6" t="s">
        <v>345</v>
      </c>
      <c r="B90" s="8"/>
      <c r="C90" s="8"/>
      <c r="D90" s="8">
        <v>3800</v>
      </c>
    </row>
    <row r="91" spans="1:4" x14ac:dyDescent="0.35">
      <c r="A91" s="6" t="s">
        <v>528</v>
      </c>
      <c r="B91" s="8">
        <v>9797433.3599999994</v>
      </c>
      <c r="C91" s="8"/>
      <c r="D91" s="8"/>
    </row>
    <row r="92" spans="1:4" x14ac:dyDescent="0.35">
      <c r="A92" s="6" t="s">
        <v>74</v>
      </c>
      <c r="B92" s="8"/>
      <c r="C92" s="8"/>
      <c r="D92" s="8">
        <v>2480000</v>
      </c>
    </row>
    <row r="93" spans="1:4" x14ac:dyDescent="0.35">
      <c r="A93" s="6" t="s">
        <v>357</v>
      </c>
      <c r="B93" s="8"/>
      <c r="C93" s="8"/>
      <c r="D93" s="8">
        <v>139300</v>
      </c>
    </row>
    <row r="94" spans="1:4" x14ac:dyDescent="0.35">
      <c r="A94" s="6" t="s">
        <v>2263</v>
      </c>
      <c r="B94" s="8">
        <v>3404169.64</v>
      </c>
      <c r="C94" s="8"/>
      <c r="D94" s="8"/>
    </row>
    <row r="95" spans="1:4" x14ac:dyDescent="0.35">
      <c r="A95" s="6" t="s">
        <v>925</v>
      </c>
      <c r="B95" s="8"/>
      <c r="C95" s="8"/>
      <c r="D95" s="8">
        <v>101500</v>
      </c>
    </row>
    <row r="96" spans="1:4" x14ac:dyDescent="0.35">
      <c r="A96" s="6" t="s">
        <v>47</v>
      </c>
      <c r="B96" s="8"/>
      <c r="C96" s="8"/>
      <c r="D96" s="8">
        <v>912100</v>
      </c>
    </row>
    <row r="97" spans="1:4" x14ac:dyDescent="0.35">
      <c r="A97" s="6" t="s">
        <v>1210</v>
      </c>
      <c r="B97" s="8"/>
      <c r="C97" s="8"/>
      <c r="D97" s="8">
        <v>9800</v>
      </c>
    </row>
    <row r="98" spans="1:4" x14ac:dyDescent="0.35">
      <c r="A98" s="6" t="s">
        <v>1232</v>
      </c>
      <c r="B98" s="8"/>
      <c r="C98" s="8"/>
      <c r="D98" s="8">
        <v>60000</v>
      </c>
    </row>
    <row r="99" spans="1:4" x14ac:dyDescent="0.35">
      <c r="A99" s="6" t="s">
        <v>560</v>
      </c>
      <c r="B99" s="8">
        <v>150000</v>
      </c>
      <c r="C99" s="8"/>
      <c r="D99" s="8"/>
    </row>
    <row r="100" spans="1:4" x14ac:dyDescent="0.35">
      <c r="A100" s="6" t="s">
        <v>162</v>
      </c>
      <c r="B100" s="8"/>
      <c r="C100" s="8"/>
      <c r="D100" s="8">
        <v>50000</v>
      </c>
    </row>
    <row r="101" spans="1:4" x14ac:dyDescent="0.35">
      <c r="A101" s="6" t="s">
        <v>768</v>
      </c>
      <c r="B101" s="8">
        <v>10876.32</v>
      </c>
      <c r="C101" s="8"/>
      <c r="D101" s="8">
        <v>3131677.8</v>
      </c>
    </row>
    <row r="102" spans="1:4" x14ac:dyDescent="0.35">
      <c r="A102" s="6" t="s">
        <v>721</v>
      </c>
      <c r="B102" s="8">
        <v>14743741.65</v>
      </c>
      <c r="C102" s="8"/>
      <c r="D102" s="8"/>
    </row>
    <row r="103" spans="1:4" x14ac:dyDescent="0.35">
      <c r="A103" s="6" t="s">
        <v>650</v>
      </c>
      <c r="B103" s="8"/>
      <c r="C103" s="8"/>
      <c r="D103" s="8">
        <v>80000</v>
      </c>
    </row>
    <row r="104" spans="1:4" x14ac:dyDescent="0.35">
      <c r="A104" s="6" t="s">
        <v>168</v>
      </c>
      <c r="B104" s="8"/>
      <c r="C104" s="8"/>
      <c r="D104" s="8">
        <v>17000</v>
      </c>
    </row>
    <row r="105" spans="1:4" x14ac:dyDescent="0.35">
      <c r="A105" s="6" t="s">
        <v>98</v>
      </c>
      <c r="B105" s="8"/>
      <c r="C105" s="8"/>
      <c r="D105" s="8">
        <v>30000</v>
      </c>
    </row>
    <row r="106" spans="1:4" x14ac:dyDescent="0.35">
      <c r="A106" s="6" t="s">
        <v>9</v>
      </c>
      <c r="B106" s="8"/>
      <c r="C106" s="8"/>
      <c r="D106" s="8">
        <v>20100</v>
      </c>
    </row>
    <row r="107" spans="1:4" x14ac:dyDescent="0.35">
      <c r="A107" s="6" t="s">
        <v>58</v>
      </c>
      <c r="B107" s="8"/>
      <c r="C107" s="8"/>
      <c r="D107" s="8">
        <v>950000</v>
      </c>
    </row>
    <row r="108" spans="1:4" x14ac:dyDescent="0.35">
      <c r="A108" s="6" t="s">
        <v>13</v>
      </c>
      <c r="B108" s="8"/>
      <c r="C108" s="8"/>
      <c r="D108" s="8">
        <v>50000</v>
      </c>
    </row>
    <row r="109" spans="1:4" x14ac:dyDescent="0.35">
      <c r="A109" s="6" t="s">
        <v>232</v>
      </c>
      <c r="B109" s="8"/>
      <c r="C109" s="8"/>
      <c r="D109" s="8">
        <v>24500</v>
      </c>
    </row>
    <row r="110" spans="1:4" x14ac:dyDescent="0.35">
      <c r="A110" s="6" t="s">
        <v>11</v>
      </c>
      <c r="B110" s="8"/>
      <c r="C110" s="8"/>
      <c r="D110" s="8">
        <v>50000</v>
      </c>
    </row>
    <row r="111" spans="1:4" x14ac:dyDescent="0.35">
      <c r="A111" s="6" t="s">
        <v>656</v>
      </c>
      <c r="B111" s="8">
        <v>1000</v>
      </c>
      <c r="C111" s="8"/>
      <c r="D111" s="8"/>
    </row>
    <row r="112" spans="1:4" x14ac:dyDescent="0.35">
      <c r="A112" s="6" t="s">
        <v>742</v>
      </c>
      <c r="B112" s="8">
        <v>120602.38</v>
      </c>
      <c r="C112" s="8"/>
      <c r="D112" s="8"/>
    </row>
    <row r="113" spans="1:4" x14ac:dyDescent="0.35">
      <c r="A113" s="6" t="s">
        <v>271</v>
      </c>
      <c r="B113" s="8"/>
      <c r="C113" s="8"/>
      <c r="D113" s="8">
        <v>45000</v>
      </c>
    </row>
    <row r="114" spans="1:4" x14ac:dyDescent="0.35">
      <c r="A114" s="6" t="s">
        <v>750</v>
      </c>
      <c r="B114" s="8">
        <v>1874116.08</v>
      </c>
      <c r="C114" s="8"/>
      <c r="D114" s="8"/>
    </row>
    <row r="115" spans="1:4" x14ac:dyDescent="0.35">
      <c r="A115" s="6" t="s">
        <v>220</v>
      </c>
      <c r="B115" s="8"/>
      <c r="C115" s="8"/>
      <c r="D115" s="8">
        <v>300000</v>
      </c>
    </row>
    <row r="116" spans="1:4" x14ac:dyDescent="0.35">
      <c r="A116" s="6" t="s">
        <v>170</v>
      </c>
      <c r="B116" s="8"/>
      <c r="C116" s="8"/>
      <c r="D116" s="8">
        <v>252000</v>
      </c>
    </row>
    <row r="117" spans="1:4" x14ac:dyDescent="0.35">
      <c r="A117" s="6" t="s">
        <v>224</v>
      </c>
      <c r="B117" s="8"/>
      <c r="C117" s="8"/>
      <c r="D117" s="8">
        <v>320100</v>
      </c>
    </row>
    <row r="118" spans="1:4" x14ac:dyDescent="0.35">
      <c r="A118" s="6" t="s">
        <v>351</v>
      </c>
      <c r="B118" s="8"/>
      <c r="C118" s="8"/>
      <c r="D118" s="8">
        <v>800</v>
      </c>
    </row>
    <row r="119" spans="1:4" x14ac:dyDescent="0.35">
      <c r="A119" s="6" t="s">
        <v>363</v>
      </c>
      <c r="B119" s="8"/>
      <c r="C119" s="8"/>
      <c r="D119" s="8">
        <v>295000</v>
      </c>
    </row>
    <row r="120" spans="1:4" x14ac:dyDescent="0.35">
      <c r="A120" s="6" t="s">
        <v>56</v>
      </c>
      <c r="B120" s="8"/>
      <c r="C120" s="8"/>
      <c r="D120" s="8">
        <v>68100</v>
      </c>
    </row>
    <row r="121" spans="1:4" x14ac:dyDescent="0.35">
      <c r="A121" s="6" t="s">
        <v>62</v>
      </c>
      <c r="B121" s="8"/>
      <c r="C121" s="8"/>
      <c r="D121" s="8">
        <v>60000</v>
      </c>
    </row>
    <row r="122" spans="1:4" x14ac:dyDescent="0.35">
      <c r="A122" s="6" t="s">
        <v>49</v>
      </c>
      <c r="B122" s="8"/>
      <c r="C122" s="8"/>
      <c r="D122" s="8">
        <v>18100</v>
      </c>
    </row>
    <row r="123" spans="1:4" x14ac:dyDescent="0.35">
      <c r="A123" s="6" t="s">
        <v>496</v>
      </c>
      <c r="B123" s="8"/>
      <c r="C123" s="8"/>
      <c r="D123" s="8">
        <v>8947566</v>
      </c>
    </row>
    <row r="124" spans="1:4" x14ac:dyDescent="0.35">
      <c r="A124" s="6" t="s">
        <v>248</v>
      </c>
      <c r="B124" s="8"/>
      <c r="C124" s="8"/>
      <c r="D124" s="8">
        <v>12000</v>
      </c>
    </row>
    <row r="125" spans="1:4" x14ac:dyDescent="0.35">
      <c r="A125" s="6" t="s">
        <v>1122</v>
      </c>
      <c r="B125" s="8"/>
      <c r="C125" s="8"/>
      <c r="D125" s="8">
        <v>8160</v>
      </c>
    </row>
    <row r="126" spans="1:4" x14ac:dyDescent="0.35">
      <c r="A126" s="6" t="s">
        <v>41</v>
      </c>
      <c r="B126" s="8"/>
      <c r="C126" s="8"/>
      <c r="D126" s="8">
        <v>73500</v>
      </c>
    </row>
    <row r="127" spans="1:4" x14ac:dyDescent="0.35">
      <c r="A127" s="6" t="s">
        <v>86</v>
      </c>
      <c r="B127" s="8"/>
      <c r="C127" s="8"/>
      <c r="D127" s="8">
        <v>330100</v>
      </c>
    </row>
    <row r="128" spans="1:4" x14ac:dyDescent="0.35">
      <c r="A128" s="6" t="s">
        <v>35</v>
      </c>
      <c r="B128" s="8"/>
      <c r="C128" s="8"/>
      <c r="D128" s="8">
        <v>54600</v>
      </c>
    </row>
    <row r="129" spans="1:4" x14ac:dyDescent="0.35">
      <c r="A129" s="6" t="s">
        <v>23</v>
      </c>
      <c r="B129" s="8"/>
      <c r="C129" s="8"/>
      <c r="D129" s="8">
        <v>200000</v>
      </c>
    </row>
    <row r="130" spans="1:4" x14ac:dyDescent="0.35">
      <c r="A130" s="6" t="s">
        <v>359</v>
      </c>
      <c r="B130" s="8"/>
      <c r="C130" s="8"/>
      <c r="D130" s="8">
        <v>15000</v>
      </c>
    </row>
    <row r="131" spans="1:4" x14ac:dyDescent="0.35">
      <c r="A131" s="6" t="s">
        <v>25</v>
      </c>
      <c r="B131" s="8"/>
      <c r="C131" s="8"/>
      <c r="D131" s="8">
        <v>200000</v>
      </c>
    </row>
    <row r="132" spans="1:4" x14ac:dyDescent="0.35">
      <c r="A132" s="6" t="s">
        <v>1174</v>
      </c>
      <c r="B132" s="8"/>
      <c r="C132" s="8"/>
      <c r="D132" s="8">
        <v>173700</v>
      </c>
    </row>
    <row r="133" spans="1:4" x14ac:dyDescent="0.35">
      <c r="A133" s="6" t="s">
        <v>21</v>
      </c>
      <c r="B133" s="8"/>
      <c r="C133" s="8"/>
      <c r="D133" s="8">
        <v>200000</v>
      </c>
    </row>
    <row r="134" spans="1:4" x14ac:dyDescent="0.35">
      <c r="A134" s="6" t="s">
        <v>52</v>
      </c>
      <c r="B134" s="8"/>
      <c r="C134" s="8"/>
      <c r="D134" s="8">
        <v>320100</v>
      </c>
    </row>
    <row r="135" spans="1:4" x14ac:dyDescent="0.35">
      <c r="A135" s="6" t="s">
        <v>166</v>
      </c>
      <c r="B135" s="8"/>
      <c r="C135" s="8"/>
      <c r="D135" s="8">
        <v>205000</v>
      </c>
    </row>
    <row r="136" spans="1:4" x14ac:dyDescent="0.35">
      <c r="A136" s="6" t="s">
        <v>216</v>
      </c>
      <c r="B136" s="8"/>
      <c r="C136" s="8"/>
      <c r="D136" s="8">
        <v>245000</v>
      </c>
    </row>
    <row r="137" spans="1:4" x14ac:dyDescent="0.35">
      <c r="A137" s="6" t="s">
        <v>1248</v>
      </c>
      <c r="B137" s="8"/>
      <c r="C137" s="8"/>
      <c r="D137" s="8">
        <v>10000</v>
      </c>
    </row>
    <row r="138" spans="1:4" x14ac:dyDescent="0.35">
      <c r="A138" s="6" t="s">
        <v>2494</v>
      </c>
      <c r="B138" s="8"/>
      <c r="C138" s="8"/>
      <c r="D138" s="8">
        <v>15000000</v>
      </c>
    </row>
    <row r="139" spans="1:4" x14ac:dyDescent="0.35">
      <c r="A139" s="6" t="s">
        <v>810</v>
      </c>
      <c r="B139" s="8">
        <v>39500</v>
      </c>
      <c r="C139" s="8"/>
      <c r="D139" s="8"/>
    </row>
    <row r="140" spans="1:4" x14ac:dyDescent="0.35">
      <c r="A140" s="6" t="s">
        <v>699</v>
      </c>
      <c r="B140" s="8">
        <v>194141.64</v>
      </c>
      <c r="C140" s="8"/>
      <c r="D140" s="8"/>
    </row>
    <row r="141" spans="1:4" x14ac:dyDescent="0.35">
      <c r="A141" s="6" t="s">
        <v>285</v>
      </c>
      <c r="B141" s="8"/>
      <c r="C141" s="8"/>
      <c r="D141" s="8">
        <v>20000</v>
      </c>
    </row>
    <row r="142" spans="1:4" x14ac:dyDescent="0.35">
      <c r="A142" s="6" t="s">
        <v>2234</v>
      </c>
      <c r="B142" s="8">
        <v>105651051.18000001</v>
      </c>
      <c r="C142" s="8">
        <v>159625322.95630002</v>
      </c>
      <c r="D142" s="8">
        <v>194788944.41352943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W686"/>
  <sheetViews>
    <sheetView zoomScaleNormal="100"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M1" sqref="M1:M1048576"/>
    </sheetView>
  </sheetViews>
  <sheetFormatPr defaultColWidth="9.1796875" defaultRowHeight="14.5" x14ac:dyDescent="0.35"/>
  <cols>
    <col min="1" max="1" width="9.81640625" bestFit="1" customWidth="1"/>
    <col min="2" max="2" width="66.26953125" style="1" customWidth="1"/>
    <col min="3" max="3" width="8.54296875" customWidth="1"/>
    <col min="4" max="4" width="8.7265625" customWidth="1"/>
    <col min="5" max="5" width="33.54296875" customWidth="1"/>
    <col min="6" max="10" width="17" customWidth="1"/>
    <col min="11" max="11" width="19.54296875" customWidth="1"/>
    <col min="12" max="12" width="7.26953125" customWidth="1"/>
    <col min="13" max="13" width="31" style="34" hidden="1" customWidth="1"/>
    <col min="14" max="14" width="31" style="34" customWidth="1"/>
    <col min="15" max="16" width="13.1796875" customWidth="1"/>
    <col min="17" max="17" width="8.81640625" customWidth="1"/>
    <col min="18" max="22" width="13.1796875" customWidth="1"/>
    <col min="23" max="23" width="7.81640625" customWidth="1"/>
    <col min="24" max="24" width="9.1796875" customWidth="1"/>
  </cols>
  <sheetData>
    <row r="1" spans="1:23" s="4" customFormat="1" x14ac:dyDescent="0.35">
      <c r="A1" s="4" t="s">
        <v>2</v>
      </c>
      <c r="B1" s="36" t="s">
        <v>3</v>
      </c>
      <c r="C1" s="4" t="s">
        <v>845</v>
      </c>
      <c r="D1" s="4" t="s">
        <v>846</v>
      </c>
      <c r="E1" s="4" t="s">
        <v>847</v>
      </c>
      <c r="F1" s="4" t="s">
        <v>848</v>
      </c>
      <c r="G1" s="4" t="s">
        <v>849</v>
      </c>
      <c r="H1" s="4" t="s">
        <v>850</v>
      </c>
      <c r="I1" s="4" t="s">
        <v>851</v>
      </c>
      <c r="J1" s="4" t="s">
        <v>852</v>
      </c>
      <c r="K1" s="4" t="s">
        <v>853</v>
      </c>
      <c r="L1" s="4" t="s">
        <v>854</v>
      </c>
      <c r="M1" s="42" t="s">
        <v>0</v>
      </c>
      <c r="N1" s="42" t="s">
        <v>2702</v>
      </c>
      <c r="O1" s="4" t="s">
        <v>855</v>
      </c>
      <c r="P1" s="4" t="s">
        <v>856</v>
      </c>
      <c r="Q1" s="4" t="s">
        <v>857</v>
      </c>
      <c r="R1" s="4" t="s">
        <v>858</v>
      </c>
      <c r="S1" s="4" t="s">
        <v>859</v>
      </c>
      <c r="T1" s="4" t="s">
        <v>860</v>
      </c>
      <c r="U1" s="4" t="s">
        <v>26</v>
      </c>
      <c r="V1" s="4" t="s">
        <v>861</v>
      </c>
      <c r="W1" s="4" t="s">
        <v>2252</v>
      </c>
    </row>
    <row r="2" spans="1:23" x14ac:dyDescent="0.35">
      <c r="A2" t="s">
        <v>862</v>
      </c>
      <c r="B2" s="1" t="s">
        <v>863</v>
      </c>
      <c r="C2" t="s">
        <v>864</v>
      </c>
      <c r="E2" t="s">
        <v>865</v>
      </c>
      <c r="G2" t="s">
        <v>866</v>
      </c>
      <c r="K2" t="s">
        <v>867</v>
      </c>
      <c r="L2" t="s">
        <v>868</v>
      </c>
      <c r="M2" s="34" t="s">
        <v>2248</v>
      </c>
      <c r="N2" s="34" t="e">
        <f>VLOOKUP(M2,#REF!,14)</f>
        <v>#REF!</v>
      </c>
      <c r="Q2" t="s">
        <v>869</v>
      </c>
      <c r="R2" t="s">
        <v>869</v>
      </c>
      <c r="S2" t="s">
        <v>869</v>
      </c>
      <c r="T2" t="s">
        <v>869</v>
      </c>
      <c r="U2" t="s">
        <v>869</v>
      </c>
      <c r="V2" t="s">
        <v>869</v>
      </c>
      <c r="W2" t="s">
        <v>875</v>
      </c>
    </row>
    <row r="3" spans="1:23" ht="29" x14ac:dyDescent="0.35">
      <c r="A3" t="s">
        <v>728</v>
      </c>
      <c r="B3" s="1" t="s">
        <v>727</v>
      </c>
      <c r="C3" t="s">
        <v>864</v>
      </c>
      <c r="E3" t="s">
        <v>865</v>
      </c>
      <c r="F3" t="s">
        <v>870</v>
      </c>
      <c r="G3" t="s">
        <v>871</v>
      </c>
      <c r="I3" t="s">
        <v>872</v>
      </c>
      <c r="K3" t="s">
        <v>873</v>
      </c>
      <c r="L3" t="s">
        <v>868</v>
      </c>
      <c r="M3" t="s">
        <v>2556</v>
      </c>
      <c r="N3" s="34" t="e">
        <f>VLOOKUP(M3,#REF!,14)</f>
        <v>#REF!</v>
      </c>
      <c r="O3">
        <v>15.920999999999999</v>
      </c>
      <c r="Q3" t="s">
        <v>874</v>
      </c>
      <c r="R3" t="s">
        <v>874</v>
      </c>
      <c r="S3" t="s">
        <v>874</v>
      </c>
      <c r="T3" t="s">
        <v>869</v>
      </c>
      <c r="U3" t="s">
        <v>869</v>
      </c>
      <c r="V3" t="s">
        <v>874</v>
      </c>
      <c r="W3" t="s">
        <v>874</v>
      </c>
    </row>
    <row r="4" spans="1:23" x14ac:dyDescent="0.35">
      <c r="A4" t="s">
        <v>715</v>
      </c>
      <c r="B4" s="1" t="s">
        <v>714</v>
      </c>
      <c r="C4" t="s">
        <v>864</v>
      </c>
      <c r="E4" t="s">
        <v>865</v>
      </c>
      <c r="K4" t="s">
        <v>873</v>
      </c>
      <c r="L4" t="s">
        <v>868</v>
      </c>
      <c r="M4" s="34" t="s">
        <v>2556</v>
      </c>
      <c r="N4" s="34" t="e">
        <f>VLOOKUP(M4,#REF!,14)</f>
        <v>#REF!</v>
      </c>
      <c r="Q4" t="s">
        <v>874</v>
      </c>
      <c r="T4" t="s">
        <v>875</v>
      </c>
      <c r="U4" t="s">
        <v>875</v>
      </c>
      <c r="V4" t="s">
        <v>875</v>
      </c>
      <c r="W4" t="s">
        <v>2236</v>
      </c>
    </row>
    <row r="5" spans="1:23" ht="29" x14ac:dyDescent="0.35">
      <c r="A5" t="s">
        <v>876</v>
      </c>
      <c r="B5" s="1" t="s">
        <v>877</v>
      </c>
      <c r="C5" t="s">
        <v>864</v>
      </c>
      <c r="E5" t="s">
        <v>865</v>
      </c>
      <c r="F5" t="s">
        <v>878</v>
      </c>
      <c r="K5" t="s">
        <v>873</v>
      </c>
      <c r="L5" t="s">
        <v>868</v>
      </c>
      <c r="M5" s="34" t="s">
        <v>2243</v>
      </c>
      <c r="N5" s="34" t="e">
        <f>VLOOKUP(M5,#REF!,14)</f>
        <v>#REF!</v>
      </c>
      <c r="Q5" t="s">
        <v>874</v>
      </c>
      <c r="R5" t="s">
        <v>869</v>
      </c>
      <c r="S5" t="s">
        <v>869</v>
      </c>
      <c r="T5" t="s">
        <v>874</v>
      </c>
      <c r="U5" t="s">
        <v>875</v>
      </c>
      <c r="V5" t="s">
        <v>875</v>
      </c>
      <c r="W5" t="s">
        <v>874</v>
      </c>
    </row>
    <row r="6" spans="1:23" ht="29" x14ac:dyDescent="0.35">
      <c r="A6" t="s">
        <v>565</v>
      </c>
      <c r="B6" s="1" t="s">
        <v>564</v>
      </c>
      <c r="C6" t="s">
        <v>864</v>
      </c>
      <c r="E6" t="s">
        <v>865</v>
      </c>
      <c r="F6" t="s">
        <v>879</v>
      </c>
      <c r="G6" t="s">
        <v>880</v>
      </c>
      <c r="H6" t="s">
        <v>881</v>
      </c>
      <c r="I6" t="s">
        <v>882</v>
      </c>
      <c r="K6" t="s">
        <v>873</v>
      </c>
      <c r="L6" t="s">
        <v>868</v>
      </c>
      <c r="M6" t="s">
        <v>2556</v>
      </c>
      <c r="N6" s="34" t="e">
        <f>VLOOKUP(M6,#REF!,14)</f>
        <v>#REF!</v>
      </c>
      <c r="O6">
        <v>12.868</v>
      </c>
      <c r="Q6" t="s">
        <v>874</v>
      </c>
      <c r="R6" t="s">
        <v>874</v>
      </c>
      <c r="S6" t="s">
        <v>874</v>
      </c>
      <c r="T6" t="s">
        <v>874</v>
      </c>
      <c r="U6" t="s">
        <v>874</v>
      </c>
      <c r="V6" t="s">
        <v>874</v>
      </c>
      <c r="W6" t="s">
        <v>874</v>
      </c>
    </row>
    <row r="7" spans="1:23" ht="29" x14ac:dyDescent="0.35">
      <c r="A7" t="s">
        <v>561</v>
      </c>
      <c r="B7" s="1" t="s">
        <v>560</v>
      </c>
      <c r="C7" t="s">
        <v>864</v>
      </c>
      <c r="E7" t="s">
        <v>865</v>
      </c>
      <c r="F7" t="s">
        <v>878</v>
      </c>
      <c r="G7" t="s">
        <v>883</v>
      </c>
      <c r="H7" t="s">
        <v>884</v>
      </c>
      <c r="K7" t="s">
        <v>873</v>
      </c>
      <c r="L7" t="s">
        <v>868</v>
      </c>
      <c r="M7" s="34" t="s">
        <v>2243</v>
      </c>
      <c r="N7" s="34" t="e">
        <f>VLOOKUP(M7,#REF!,14)</f>
        <v>#REF!</v>
      </c>
      <c r="Q7" t="s">
        <v>874</v>
      </c>
      <c r="R7" t="s">
        <v>874</v>
      </c>
      <c r="S7" t="s">
        <v>875</v>
      </c>
      <c r="T7" t="s">
        <v>875</v>
      </c>
      <c r="U7" t="s">
        <v>875</v>
      </c>
      <c r="V7" t="s">
        <v>875</v>
      </c>
      <c r="W7" t="s">
        <v>874</v>
      </c>
    </row>
    <row r="8" spans="1:23" ht="43.5" x14ac:dyDescent="0.35">
      <c r="A8" t="s">
        <v>567</v>
      </c>
      <c r="B8" s="1" t="s">
        <v>566</v>
      </c>
      <c r="C8" t="s">
        <v>864</v>
      </c>
      <c r="E8" t="s">
        <v>865</v>
      </c>
      <c r="F8" t="s">
        <v>885</v>
      </c>
      <c r="G8" t="s">
        <v>886</v>
      </c>
      <c r="H8" t="s">
        <v>887</v>
      </c>
      <c r="K8" t="s">
        <v>873</v>
      </c>
      <c r="L8" t="s">
        <v>868</v>
      </c>
      <c r="M8" t="s">
        <v>2579</v>
      </c>
      <c r="N8" s="34" t="e">
        <f>VLOOKUP(M8,#REF!,14)</f>
        <v>#REF!</v>
      </c>
      <c r="O8">
        <v>14.852</v>
      </c>
      <c r="Q8" t="s">
        <v>874</v>
      </c>
      <c r="R8" t="s">
        <v>874</v>
      </c>
      <c r="S8" t="s">
        <v>875</v>
      </c>
      <c r="T8" t="s">
        <v>874</v>
      </c>
      <c r="U8" t="s">
        <v>874</v>
      </c>
      <c r="V8" t="s">
        <v>874</v>
      </c>
      <c r="W8" t="s">
        <v>874</v>
      </c>
    </row>
    <row r="9" spans="1:23" ht="43.5" x14ac:dyDescent="0.35">
      <c r="A9" t="s">
        <v>635</v>
      </c>
      <c r="B9" s="1" t="s">
        <v>634</v>
      </c>
      <c r="C9" t="s">
        <v>864</v>
      </c>
      <c r="E9" t="s">
        <v>865</v>
      </c>
      <c r="F9" t="s">
        <v>885</v>
      </c>
      <c r="G9" t="s">
        <v>886</v>
      </c>
      <c r="H9" t="s">
        <v>887</v>
      </c>
      <c r="K9" t="s">
        <v>873</v>
      </c>
      <c r="L9" t="s">
        <v>868</v>
      </c>
      <c r="M9" s="35" t="s">
        <v>2584</v>
      </c>
      <c r="N9" s="34" t="e">
        <f>VLOOKUP(M9,#REF!,14)</f>
        <v>#REF!</v>
      </c>
      <c r="O9">
        <v>18.390999999999998</v>
      </c>
      <c r="Q9" t="s">
        <v>869</v>
      </c>
      <c r="R9" t="s">
        <v>869</v>
      </c>
      <c r="S9" t="s">
        <v>875</v>
      </c>
      <c r="T9" t="s">
        <v>874</v>
      </c>
      <c r="U9" t="s">
        <v>874</v>
      </c>
      <c r="V9" t="s">
        <v>874</v>
      </c>
      <c r="W9" t="s">
        <v>874</v>
      </c>
    </row>
    <row r="10" spans="1:23" ht="29" x14ac:dyDescent="0.35">
      <c r="A10" t="s">
        <v>621</v>
      </c>
      <c r="B10" s="1" t="s">
        <v>620</v>
      </c>
      <c r="C10" t="s">
        <v>864</v>
      </c>
      <c r="E10" t="s">
        <v>865</v>
      </c>
      <c r="F10" t="s">
        <v>888</v>
      </c>
      <c r="G10" t="s">
        <v>889</v>
      </c>
      <c r="H10" t="s">
        <v>890</v>
      </c>
      <c r="K10" t="s">
        <v>873</v>
      </c>
      <c r="L10" t="s">
        <v>868</v>
      </c>
      <c r="M10" t="s">
        <v>2245</v>
      </c>
      <c r="N10" s="34" t="e">
        <f>VLOOKUP(M10,#REF!,14)</f>
        <v>#REF!</v>
      </c>
      <c r="Q10" t="s">
        <v>874</v>
      </c>
      <c r="R10" t="s">
        <v>869</v>
      </c>
      <c r="S10" t="s">
        <v>869</v>
      </c>
      <c r="T10" t="s">
        <v>874</v>
      </c>
      <c r="U10" t="s">
        <v>869</v>
      </c>
      <c r="V10" t="s">
        <v>869</v>
      </c>
      <c r="W10" t="s">
        <v>874</v>
      </c>
    </row>
    <row r="11" spans="1:23" ht="29" x14ac:dyDescent="0.35">
      <c r="A11" t="s">
        <v>554</v>
      </c>
      <c r="B11" s="1" t="s">
        <v>553</v>
      </c>
      <c r="C11" t="s">
        <v>864</v>
      </c>
      <c r="E11" t="s">
        <v>865</v>
      </c>
      <c r="F11" t="s">
        <v>891</v>
      </c>
      <c r="G11" t="s">
        <v>892</v>
      </c>
      <c r="H11" t="s">
        <v>893</v>
      </c>
      <c r="K11" t="s">
        <v>873</v>
      </c>
      <c r="L11" t="s">
        <v>868</v>
      </c>
      <c r="M11" s="34" t="s">
        <v>2242</v>
      </c>
      <c r="N11" s="34" t="e">
        <f>VLOOKUP(M11,#REF!,14)</f>
        <v>#REF!</v>
      </c>
      <c r="Q11" t="s">
        <v>874</v>
      </c>
      <c r="R11" t="s">
        <v>874</v>
      </c>
      <c r="S11" t="s">
        <v>875</v>
      </c>
      <c r="T11" t="s">
        <v>874</v>
      </c>
      <c r="U11" t="s">
        <v>874</v>
      </c>
      <c r="V11" t="s">
        <v>874</v>
      </c>
      <c r="W11" t="s">
        <v>874</v>
      </c>
    </row>
    <row r="12" spans="1:23" x14ac:dyDescent="0.35">
      <c r="A12" t="s">
        <v>605</v>
      </c>
      <c r="B12" s="1" t="s">
        <v>604</v>
      </c>
      <c r="C12" t="s">
        <v>864</v>
      </c>
      <c r="E12" t="s">
        <v>865</v>
      </c>
      <c r="F12" t="s">
        <v>894</v>
      </c>
      <c r="G12" t="s">
        <v>895</v>
      </c>
      <c r="I12" t="s">
        <v>896</v>
      </c>
      <c r="K12" t="s">
        <v>873</v>
      </c>
      <c r="L12" t="s">
        <v>868</v>
      </c>
      <c r="M12" s="34" t="s">
        <v>2579</v>
      </c>
      <c r="N12" s="34" t="e">
        <f>VLOOKUP(M12,#REF!,14)</f>
        <v>#REF!</v>
      </c>
      <c r="O12">
        <v>20.216000000000001</v>
      </c>
      <c r="Q12" t="s">
        <v>874</v>
      </c>
      <c r="R12" t="s">
        <v>869</v>
      </c>
      <c r="S12" t="s">
        <v>874</v>
      </c>
      <c r="T12" t="s">
        <v>874</v>
      </c>
      <c r="U12" t="s">
        <v>869</v>
      </c>
      <c r="V12" t="s">
        <v>874</v>
      </c>
      <c r="W12" t="s">
        <v>874</v>
      </c>
    </row>
    <row r="13" spans="1:23" x14ac:dyDescent="0.35">
      <c r="A13" t="s">
        <v>897</v>
      </c>
      <c r="B13" s="1" t="s">
        <v>898</v>
      </c>
      <c r="C13" t="s">
        <v>864</v>
      </c>
      <c r="E13" t="s">
        <v>865</v>
      </c>
      <c r="G13" t="s">
        <v>899</v>
      </c>
      <c r="K13" t="s">
        <v>900</v>
      </c>
      <c r="L13" t="s">
        <v>868</v>
      </c>
      <c r="M13" s="34" t="s">
        <v>2556</v>
      </c>
      <c r="N13" s="34" t="e">
        <f>VLOOKUP(M13,#REF!,14)</f>
        <v>#REF!</v>
      </c>
      <c r="Q13" t="s">
        <v>874</v>
      </c>
      <c r="T13" t="s">
        <v>875</v>
      </c>
      <c r="U13" t="s">
        <v>875</v>
      </c>
      <c r="V13" t="s">
        <v>875</v>
      </c>
      <c r="W13">
        <v>0</v>
      </c>
    </row>
    <row r="14" spans="1:23" x14ac:dyDescent="0.35">
      <c r="A14" t="s">
        <v>645</v>
      </c>
      <c r="B14" s="1" t="s">
        <v>644</v>
      </c>
      <c r="C14" t="s">
        <v>864</v>
      </c>
      <c r="E14" t="s">
        <v>865</v>
      </c>
      <c r="K14" t="s">
        <v>873</v>
      </c>
      <c r="L14" t="s">
        <v>868</v>
      </c>
      <c r="M14" s="34" t="s">
        <v>2246</v>
      </c>
      <c r="N14" s="34" t="e">
        <f>VLOOKUP(M14,#REF!,14)</f>
        <v>#REF!</v>
      </c>
      <c r="Q14" t="s">
        <v>874</v>
      </c>
      <c r="T14" t="s">
        <v>875</v>
      </c>
      <c r="U14" t="s">
        <v>875</v>
      </c>
      <c r="V14" t="s">
        <v>875</v>
      </c>
      <c r="W14" t="s">
        <v>2236</v>
      </c>
    </row>
    <row r="15" spans="1:23" x14ac:dyDescent="0.35">
      <c r="A15" t="s">
        <v>556</v>
      </c>
      <c r="B15" s="1" t="s">
        <v>555</v>
      </c>
      <c r="C15" t="s">
        <v>864</v>
      </c>
      <c r="E15" t="s">
        <v>865</v>
      </c>
      <c r="F15" t="s">
        <v>901</v>
      </c>
      <c r="G15" t="s">
        <v>902</v>
      </c>
      <c r="H15" t="s">
        <v>903</v>
      </c>
      <c r="I15" t="s">
        <v>904</v>
      </c>
      <c r="K15" t="s">
        <v>873</v>
      </c>
      <c r="L15" t="s">
        <v>868</v>
      </c>
      <c r="M15" t="s">
        <v>2579</v>
      </c>
      <c r="N15" s="34" t="e">
        <f>VLOOKUP(M15,#REF!,14)</f>
        <v>#REF!</v>
      </c>
      <c r="O15">
        <v>4.9370000000000003</v>
      </c>
      <c r="Q15" t="s">
        <v>874</v>
      </c>
      <c r="R15" t="s">
        <v>874</v>
      </c>
      <c r="S15" t="s">
        <v>874</v>
      </c>
      <c r="T15" t="s">
        <v>874</v>
      </c>
      <c r="U15" t="s">
        <v>874</v>
      </c>
      <c r="V15" t="s">
        <v>874</v>
      </c>
      <c r="W15" t="s">
        <v>874</v>
      </c>
    </row>
    <row r="16" spans="1:23" ht="29" x14ac:dyDescent="0.35">
      <c r="A16" t="s">
        <v>813</v>
      </c>
      <c r="B16" s="1" t="s">
        <v>812</v>
      </c>
      <c r="C16" t="s">
        <v>864</v>
      </c>
      <c r="E16" t="s">
        <v>865</v>
      </c>
      <c r="F16" t="s">
        <v>905</v>
      </c>
      <c r="G16" t="s">
        <v>906</v>
      </c>
      <c r="H16" t="s">
        <v>907</v>
      </c>
      <c r="I16" t="s">
        <v>896</v>
      </c>
      <c r="J16">
        <v>4.5</v>
      </c>
      <c r="K16" t="s">
        <v>908</v>
      </c>
      <c r="L16" t="s">
        <v>868</v>
      </c>
      <c r="M16" s="34" t="s">
        <v>2585</v>
      </c>
      <c r="N16" s="34" t="e">
        <f>VLOOKUP(M16,#REF!,14)</f>
        <v>#REF!</v>
      </c>
      <c r="O16">
        <v>9.1720000000000006</v>
      </c>
      <c r="Q16" t="s">
        <v>875</v>
      </c>
      <c r="R16" t="s">
        <v>869</v>
      </c>
      <c r="S16" t="s">
        <v>869</v>
      </c>
      <c r="T16" t="s">
        <v>874</v>
      </c>
      <c r="U16" t="s">
        <v>869</v>
      </c>
      <c r="V16" t="s">
        <v>874</v>
      </c>
      <c r="W16" t="s">
        <v>874</v>
      </c>
    </row>
    <row r="17" spans="1:23" ht="29" x14ac:dyDescent="0.35">
      <c r="A17" t="s">
        <v>591</v>
      </c>
      <c r="B17" s="1" t="s">
        <v>590</v>
      </c>
      <c r="C17" t="s">
        <v>864</v>
      </c>
      <c r="E17" t="s">
        <v>865</v>
      </c>
      <c r="F17" t="s">
        <v>909</v>
      </c>
      <c r="G17" t="s">
        <v>910</v>
      </c>
      <c r="I17" t="s">
        <v>896</v>
      </c>
      <c r="J17" t="s">
        <v>911</v>
      </c>
      <c r="K17" t="s">
        <v>912</v>
      </c>
      <c r="L17" t="s">
        <v>868</v>
      </c>
      <c r="M17" s="35" t="s">
        <v>2586</v>
      </c>
      <c r="N17" s="34" t="e">
        <f>VLOOKUP(M17,#REF!,14)</f>
        <v>#REF!</v>
      </c>
      <c r="O17" t="s">
        <v>913</v>
      </c>
      <c r="Q17" t="s">
        <v>874</v>
      </c>
      <c r="R17" t="s">
        <v>874</v>
      </c>
      <c r="S17" t="s">
        <v>874</v>
      </c>
      <c r="T17" t="s">
        <v>874</v>
      </c>
      <c r="U17" t="s">
        <v>874</v>
      </c>
      <c r="V17" t="s">
        <v>874</v>
      </c>
      <c r="W17" t="s">
        <v>874</v>
      </c>
    </row>
    <row r="18" spans="1:23" x14ac:dyDescent="0.35">
      <c r="A18" t="s">
        <v>497</v>
      </c>
      <c r="B18" s="1" t="s">
        <v>496</v>
      </c>
      <c r="C18" t="s">
        <v>864</v>
      </c>
      <c r="E18" t="s">
        <v>865</v>
      </c>
      <c r="F18" t="s">
        <v>914</v>
      </c>
      <c r="G18" t="s">
        <v>915</v>
      </c>
      <c r="I18" t="s">
        <v>896</v>
      </c>
      <c r="J18" t="s">
        <v>916</v>
      </c>
      <c r="K18" t="s">
        <v>873</v>
      </c>
      <c r="L18" t="s">
        <v>868</v>
      </c>
      <c r="M18" t="s">
        <v>2244</v>
      </c>
      <c r="N18" s="34" t="e">
        <f>VLOOKUP(M18,#REF!,14)</f>
        <v>#REF!</v>
      </c>
      <c r="O18" t="s">
        <v>913</v>
      </c>
      <c r="Q18" t="s">
        <v>874</v>
      </c>
      <c r="R18" t="s">
        <v>874</v>
      </c>
      <c r="S18" t="s">
        <v>875</v>
      </c>
      <c r="T18" t="s">
        <v>874</v>
      </c>
      <c r="U18" t="s">
        <v>874</v>
      </c>
      <c r="V18" t="s">
        <v>874</v>
      </c>
      <c r="W18" t="s">
        <v>874</v>
      </c>
    </row>
    <row r="19" spans="1:23" x14ac:dyDescent="0.35">
      <c r="A19" t="s">
        <v>589</v>
      </c>
      <c r="B19" s="1" t="s">
        <v>588</v>
      </c>
      <c r="C19" t="s">
        <v>864</v>
      </c>
      <c r="E19" t="s">
        <v>865</v>
      </c>
      <c r="F19" t="s">
        <v>917</v>
      </c>
      <c r="G19" t="s">
        <v>918</v>
      </c>
      <c r="I19" t="s">
        <v>896</v>
      </c>
      <c r="K19" t="s">
        <v>912</v>
      </c>
      <c r="L19" t="s">
        <v>868</v>
      </c>
      <c r="M19" s="34" t="s">
        <v>2556</v>
      </c>
      <c r="N19" s="34" t="e">
        <f>VLOOKUP(M19,#REF!,14)</f>
        <v>#REF!</v>
      </c>
      <c r="O19">
        <v>2.66</v>
      </c>
      <c r="Q19" t="s">
        <v>874</v>
      </c>
      <c r="R19" t="s">
        <v>874</v>
      </c>
      <c r="S19" t="s">
        <v>874</v>
      </c>
      <c r="T19" t="s">
        <v>875</v>
      </c>
      <c r="U19" t="s">
        <v>875</v>
      </c>
      <c r="V19" t="s">
        <v>874</v>
      </c>
      <c r="W19" t="s">
        <v>874</v>
      </c>
    </row>
    <row r="20" spans="1:23" x14ac:dyDescent="0.35">
      <c r="A20" t="s">
        <v>4</v>
      </c>
      <c r="B20" s="1" t="s">
        <v>5</v>
      </c>
      <c r="C20" t="s">
        <v>864</v>
      </c>
      <c r="E20" t="s">
        <v>865</v>
      </c>
      <c r="K20" t="s">
        <v>912</v>
      </c>
      <c r="L20" t="s">
        <v>868</v>
      </c>
      <c r="M20" s="34" t="s">
        <v>2579</v>
      </c>
      <c r="N20" s="34" t="e">
        <f>VLOOKUP(M20,#REF!,14)</f>
        <v>#REF!</v>
      </c>
      <c r="Q20" t="s">
        <v>869</v>
      </c>
      <c r="R20" t="s">
        <v>869</v>
      </c>
      <c r="S20" t="s">
        <v>874</v>
      </c>
      <c r="T20" t="s">
        <v>869</v>
      </c>
      <c r="U20" t="s">
        <v>869</v>
      </c>
      <c r="V20" t="s">
        <v>875</v>
      </c>
      <c r="W20" t="s">
        <v>874</v>
      </c>
    </row>
    <row r="21" spans="1:23" ht="29" x14ac:dyDescent="0.35">
      <c r="A21" t="s">
        <v>722</v>
      </c>
      <c r="B21" s="1" t="s">
        <v>721</v>
      </c>
      <c r="C21" t="s">
        <v>864</v>
      </c>
      <c r="E21" t="s">
        <v>865</v>
      </c>
      <c r="F21" t="s">
        <v>919</v>
      </c>
      <c r="G21" t="s">
        <v>920</v>
      </c>
      <c r="H21" t="s">
        <v>921</v>
      </c>
      <c r="K21" t="s">
        <v>873</v>
      </c>
      <c r="L21" t="s">
        <v>868</v>
      </c>
      <c r="M21" t="s">
        <v>2579</v>
      </c>
      <c r="N21" s="34" t="e">
        <f>VLOOKUP(M21,#REF!,14)</f>
        <v>#REF!</v>
      </c>
      <c r="O21" t="s">
        <v>922</v>
      </c>
      <c r="Q21" t="s">
        <v>874</v>
      </c>
      <c r="R21" t="s">
        <v>874</v>
      </c>
      <c r="S21" t="s">
        <v>874</v>
      </c>
      <c r="T21" t="s">
        <v>874</v>
      </c>
      <c r="U21" t="s">
        <v>874</v>
      </c>
      <c r="V21" t="s">
        <v>874</v>
      </c>
      <c r="W21" t="s">
        <v>874</v>
      </c>
    </row>
    <row r="22" spans="1:23" ht="29" x14ac:dyDescent="0.35">
      <c r="A22" t="s">
        <v>641</v>
      </c>
      <c r="B22" s="1" t="s">
        <v>640</v>
      </c>
      <c r="C22" t="s">
        <v>864</v>
      </c>
      <c r="E22" t="s">
        <v>865</v>
      </c>
      <c r="G22" t="s">
        <v>923</v>
      </c>
      <c r="K22" t="s">
        <v>912</v>
      </c>
      <c r="L22" t="s">
        <v>868</v>
      </c>
      <c r="M22" s="34" t="s">
        <v>2248</v>
      </c>
      <c r="N22" s="34" t="e">
        <f>VLOOKUP(M22,#REF!,14)</f>
        <v>#REF!</v>
      </c>
      <c r="Q22" t="s">
        <v>874</v>
      </c>
      <c r="R22" t="s">
        <v>869</v>
      </c>
      <c r="S22" t="s">
        <v>875</v>
      </c>
      <c r="T22" t="s">
        <v>874</v>
      </c>
      <c r="U22" t="s">
        <v>869</v>
      </c>
      <c r="V22" t="s">
        <v>874</v>
      </c>
      <c r="W22" t="s">
        <v>874</v>
      </c>
    </row>
    <row r="23" spans="1:23" x14ac:dyDescent="0.35">
      <c r="A23" t="s">
        <v>924</v>
      </c>
      <c r="B23" s="1" t="s">
        <v>925</v>
      </c>
      <c r="C23" t="s">
        <v>864</v>
      </c>
      <c r="E23" t="s">
        <v>865</v>
      </c>
      <c r="G23" t="s">
        <v>926</v>
      </c>
      <c r="K23" t="s">
        <v>912</v>
      </c>
      <c r="L23" t="s">
        <v>868</v>
      </c>
      <c r="M23" s="34" t="s">
        <v>2248</v>
      </c>
      <c r="N23" s="34" t="e">
        <f>VLOOKUP(M23,#REF!,14)</f>
        <v>#REF!</v>
      </c>
      <c r="Q23" t="s">
        <v>874</v>
      </c>
      <c r="R23" t="s">
        <v>869</v>
      </c>
      <c r="S23" t="s">
        <v>875</v>
      </c>
      <c r="T23" t="s">
        <v>874</v>
      </c>
      <c r="U23" t="s">
        <v>869</v>
      </c>
      <c r="V23" t="s">
        <v>874</v>
      </c>
      <c r="W23" t="s">
        <v>874</v>
      </c>
    </row>
    <row r="24" spans="1:23" x14ac:dyDescent="0.35">
      <c r="A24" t="s">
        <v>6</v>
      </c>
      <c r="B24" s="1" t="s">
        <v>7</v>
      </c>
      <c r="C24" t="s">
        <v>864</v>
      </c>
      <c r="E24" t="s">
        <v>865</v>
      </c>
      <c r="K24" t="s">
        <v>867</v>
      </c>
      <c r="L24" t="s">
        <v>868</v>
      </c>
      <c r="M24" s="34" t="s">
        <v>1</v>
      </c>
      <c r="N24" s="34" t="e">
        <f>VLOOKUP(M24,#REF!,14)</f>
        <v>#REF!</v>
      </c>
      <c r="Q24" t="s">
        <v>869</v>
      </c>
      <c r="R24" t="s">
        <v>869</v>
      </c>
      <c r="S24" t="s">
        <v>869</v>
      </c>
      <c r="T24" t="s">
        <v>869</v>
      </c>
      <c r="U24" t="s">
        <v>869</v>
      </c>
      <c r="V24" t="s">
        <v>869</v>
      </c>
      <c r="W24">
        <v>0</v>
      </c>
    </row>
    <row r="25" spans="1:23" ht="29" x14ac:dyDescent="0.35">
      <c r="A25" t="s">
        <v>672</v>
      </c>
      <c r="B25" s="1" t="s">
        <v>671</v>
      </c>
      <c r="C25" t="s">
        <v>864</v>
      </c>
      <c r="E25" t="s">
        <v>865</v>
      </c>
      <c r="K25" t="s">
        <v>912</v>
      </c>
      <c r="L25" t="s">
        <v>868</v>
      </c>
      <c r="M25" t="s">
        <v>2246</v>
      </c>
      <c r="N25" s="34" t="e">
        <f>VLOOKUP(M25,#REF!,14)</f>
        <v>#REF!</v>
      </c>
      <c r="Q25" t="s">
        <v>874</v>
      </c>
      <c r="R25" t="s">
        <v>874</v>
      </c>
      <c r="S25" t="s">
        <v>875</v>
      </c>
      <c r="T25" t="s">
        <v>875</v>
      </c>
      <c r="U25" t="s">
        <v>875</v>
      </c>
      <c r="V25" t="s">
        <v>875</v>
      </c>
      <c r="W25" t="s">
        <v>874</v>
      </c>
    </row>
    <row r="26" spans="1:23" x14ac:dyDescent="0.35">
      <c r="A26" t="s">
        <v>525</v>
      </c>
      <c r="B26" s="1" t="s">
        <v>524</v>
      </c>
      <c r="C26" t="s">
        <v>864</v>
      </c>
      <c r="E26" t="s">
        <v>865</v>
      </c>
      <c r="F26" t="s">
        <v>927</v>
      </c>
      <c r="G26" t="s">
        <v>928</v>
      </c>
      <c r="H26" t="s">
        <v>929</v>
      </c>
      <c r="I26" t="s">
        <v>930</v>
      </c>
      <c r="J26">
        <v>1.2</v>
      </c>
      <c r="K26" t="s">
        <v>873</v>
      </c>
      <c r="L26" t="s">
        <v>868</v>
      </c>
      <c r="M26" t="s">
        <v>2556</v>
      </c>
      <c r="N26" s="34" t="e">
        <f>VLOOKUP(M26,#REF!,14)</f>
        <v>#REF!</v>
      </c>
      <c r="O26">
        <v>21.51</v>
      </c>
      <c r="Q26" t="s">
        <v>874</v>
      </c>
      <c r="R26" t="s">
        <v>874</v>
      </c>
      <c r="S26" t="s">
        <v>874</v>
      </c>
      <c r="T26" t="s">
        <v>874</v>
      </c>
      <c r="U26" t="s">
        <v>874</v>
      </c>
      <c r="V26" t="s">
        <v>874</v>
      </c>
      <c r="W26" t="s">
        <v>874</v>
      </c>
    </row>
    <row r="27" spans="1:23" x14ac:dyDescent="0.35">
      <c r="A27" t="s">
        <v>593</v>
      </c>
      <c r="B27" s="1" t="s">
        <v>592</v>
      </c>
      <c r="C27" t="s">
        <v>864</v>
      </c>
      <c r="E27" t="s">
        <v>865</v>
      </c>
      <c r="K27" t="s">
        <v>912</v>
      </c>
      <c r="L27" t="s">
        <v>868</v>
      </c>
      <c r="M27" s="34" t="s">
        <v>2556</v>
      </c>
      <c r="N27" s="34" t="e">
        <f>VLOOKUP(M27,#REF!,14)</f>
        <v>#REF!</v>
      </c>
      <c r="Q27" t="s">
        <v>931</v>
      </c>
      <c r="T27" t="s">
        <v>869</v>
      </c>
      <c r="U27" t="s">
        <v>869</v>
      </c>
      <c r="V27" t="s">
        <v>875</v>
      </c>
      <c r="W27" t="s">
        <v>2236</v>
      </c>
    </row>
    <row r="28" spans="1:23" ht="29" x14ac:dyDescent="0.35">
      <c r="A28" t="s">
        <v>932</v>
      </c>
      <c r="B28" s="1" t="s">
        <v>933</v>
      </c>
      <c r="C28" t="s">
        <v>864</v>
      </c>
      <c r="E28" t="s">
        <v>865</v>
      </c>
      <c r="G28" t="s">
        <v>934</v>
      </c>
      <c r="K28" t="s">
        <v>867</v>
      </c>
      <c r="L28" t="s">
        <v>868</v>
      </c>
      <c r="M28" s="34" t="s">
        <v>2246</v>
      </c>
      <c r="N28" s="34" t="e">
        <f>VLOOKUP(M28,#REF!,14)</f>
        <v>#REF!</v>
      </c>
      <c r="Q28" t="s">
        <v>869</v>
      </c>
      <c r="R28" t="s">
        <v>869</v>
      </c>
      <c r="S28" t="s">
        <v>869</v>
      </c>
      <c r="T28" t="s">
        <v>869</v>
      </c>
      <c r="U28" t="s">
        <v>869</v>
      </c>
      <c r="V28" t="s">
        <v>869</v>
      </c>
      <c r="W28" t="s">
        <v>2236</v>
      </c>
    </row>
    <row r="29" spans="1:23" x14ac:dyDescent="0.35">
      <c r="A29" t="s">
        <v>935</v>
      </c>
      <c r="B29" s="1" t="s">
        <v>936</v>
      </c>
      <c r="C29" t="s">
        <v>864</v>
      </c>
      <c r="E29" t="s">
        <v>865</v>
      </c>
      <c r="K29" t="s">
        <v>867</v>
      </c>
      <c r="L29" t="s">
        <v>868</v>
      </c>
      <c r="M29" s="34" t="s">
        <v>2579</v>
      </c>
      <c r="N29" s="34" t="e">
        <f>VLOOKUP(M29,#REF!,14)</f>
        <v>#REF!</v>
      </c>
      <c r="Q29" t="s">
        <v>874</v>
      </c>
      <c r="R29" t="s">
        <v>869</v>
      </c>
      <c r="S29" t="s">
        <v>869</v>
      </c>
      <c r="T29" t="s">
        <v>869</v>
      </c>
      <c r="U29" t="s">
        <v>869</v>
      </c>
      <c r="V29" t="s">
        <v>869</v>
      </c>
      <c r="W29" t="s">
        <v>875</v>
      </c>
    </row>
    <row r="30" spans="1:23" ht="29" x14ac:dyDescent="0.35">
      <c r="A30" t="s">
        <v>8</v>
      </c>
      <c r="B30" s="1" t="s">
        <v>9</v>
      </c>
      <c r="C30" t="s">
        <v>864</v>
      </c>
      <c r="E30" t="s">
        <v>865</v>
      </c>
      <c r="K30" t="s">
        <v>912</v>
      </c>
      <c r="L30" t="s">
        <v>868</v>
      </c>
      <c r="M30" s="34" t="s">
        <v>1</v>
      </c>
      <c r="N30" s="34" t="e">
        <f>VLOOKUP(M30,#REF!,14)</f>
        <v>#REF!</v>
      </c>
      <c r="Q30" t="s">
        <v>875</v>
      </c>
      <c r="R30" t="s">
        <v>869</v>
      </c>
      <c r="S30" t="s">
        <v>875</v>
      </c>
      <c r="T30" t="s">
        <v>874</v>
      </c>
      <c r="U30" t="s">
        <v>869</v>
      </c>
      <c r="V30" t="s">
        <v>875</v>
      </c>
      <c r="W30" t="s">
        <v>874</v>
      </c>
    </row>
    <row r="31" spans="1:23" x14ac:dyDescent="0.35">
      <c r="A31" s="11" t="s">
        <v>2262</v>
      </c>
      <c r="B31" s="1" t="s">
        <v>684</v>
      </c>
      <c r="C31" t="s">
        <v>864</v>
      </c>
      <c r="E31" t="s">
        <v>865</v>
      </c>
      <c r="F31" t="s">
        <v>937</v>
      </c>
      <c r="G31">
        <v>140</v>
      </c>
      <c r="H31" t="s">
        <v>938</v>
      </c>
      <c r="I31" t="s">
        <v>939</v>
      </c>
      <c r="J31">
        <v>4.2</v>
      </c>
      <c r="K31" t="s">
        <v>908</v>
      </c>
      <c r="L31" t="s">
        <v>868</v>
      </c>
      <c r="M31" t="s">
        <v>2240</v>
      </c>
      <c r="N31" s="34" t="e">
        <f>VLOOKUP(M31,#REF!,14)</f>
        <v>#REF!</v>
      </c>
      <c r="O31">
        <v>71.274000000000001</v>
      </c>
      <c r="Q31" t="s">
        <v>875</v>
      </c>
      <c r="R31" t="s">
        <v>869</v>
      </c>
      <c r="S31" t="s">
        <v>875</v>
      </c>
      <c r="T31" t="s">
        <v>874</v>
      </c>
      <c r="U31" t="s">
        <v>869</v>
      </c>
      <c r="V31" t="s">
        <v>874</v>
      </c>
      <c r="W31" t="s">
        <v>874</v>
      </c>
    </row>
    <row r="32" spans="1:23" ht="29" x14ac:dyDescent="0.35">
      <c r="A32" t="s">
        <v>10</v>
      </c>
      <c r="B32" s="1" t="s">
        <v>11</v>
      </c>
      <c r="C32" t="s">
        <v>864</v>
      </c>
      <c r="E32" t="s">
        <v>865</v>
      </c>
      <c r="K32" t="s">
        <v>912</v>
      </c>
      <c r="L32" t="s">
        <v>868</v>
      </c>
      <c r="M32" s="34" t="s">
        <v>1</v>
      </c>
      <c r="N32" s="34" t="e">
        <f>VLOOKUP(M32,#REF!,14)</f>
        <v>#REF!</v>
      </c>
      <c r="Q32" t="s">
        <v>875</v>
      </c>
      <c r="R32" t="s">
        <v>869</v>
      </c>
      <c r="S32" t="s">
        <v>875</v>
      </c>
      <c r="T32" t="s">
        <v>874</v>
      </c>
      <c r="U32" t="s">
        <v>869</v>
      </c>
      <c r="V32" t="s">
        <v>874</v>
      </c>
      <c r="W32" t="s">
        <v>874</v>
      </c>
    </row>
    <row r="33" spans="1:23" ht="29" x14ac:dyDescent="0.35">
      <c r="A33" t="s">
        <v>12</v>
      </c>
      <c r="B33" s="1" t="s">
        <v>13</v>
      </c>
      <c r="C33" t="s">
        <v>864</v>
      </c>
      <c r="E33" t="s">
        <v>865</v>
      </c>
      <c r="K33" t="s">
        <v>912</v>
      </c>
      <c r="L33" t="s">
        <v>868</v>
      </c>
      <c r="M33" s="34" t="s">
        <v>1</v>
      </c>
      <c r="N33" s="34" t="e">
        <f>VLOOKUP(M33,#REF!,14)</f>
        <v>#REF!</v>
      </c>
      <c r="Q33" t="s">
        <v>875</v>
      </c>
      <c r="R33" t="s">
        <v>869</v>
      </c>
      <c r="S33" t="s">
        <v>875</v>
      </c>
      <c r="T33" t="s">
        <v>874</v>
      </c>
      <c r="U33" t="s">
        <v>869</v>
      </c>
      <c r="V33" t="s">
        <v>874</v>
      </c>
      <c r="W33" t="s">
        <v>874</v>
      </c>
    </row>
    <row r="34" spans="1:23" ht="29" x14ac:dyDescent="0.35">
      <c r="A34" t="s">
        <v>14</v>
      </c>
      <c r="B34" s="1" t="s">
        <v>15</v>
      </c>
      <c r="C34" t="s">
        <v>864</v>
      </c>
      <c r="E34" t="s">
        <v>865</v>
      </c>
      <c r="K34" t="s">
        <v>912</v>
      </c>
      <c r="L34" t="s">
        <v>868</v>
      </c>
      <c r="M34" s="34" t="s">
        <v>1</v>
      </c>
      <c r="N34" s="34" t="e">
        <f>VLOOKUP(M34,#REF!,14)</f>
        <v>#REF!</v>
      </c>
      <c r="Q34" t="s">
        <v>875</v>
      </c>
      <c r="R34" t="s">
        <v>869</v>
      </c>
      <c r="S34" t="s">
        <v>875</v>
      </c>
      <c r="T34" t="s">
        <v>874</v>
      </c>
      <c r="U34" t="s">
        <v>869</v>
      </c>
      <c r="V34" t="s">
        <v>874</v>
      </c>
      <c r="W34" t="s">
        <v>874</v>
      </c>
    </row>
    <row r="35" spans="1:23" ht="29" x14ac:dyDescent="0.35">
      <c r="A35" t="s">
        <v>16</v>
      </c>
      <c r="B35" s="1" t="s">
        <v>17</v>
      </c>
      <c r="C35" t="s">
        <v>864</v>
      </c>
      <c r="E35" t="s">
        <v>865</v>
      </c>
      <c r="K35" t="s">
        <v>912</v>
      </c>
      <c r="L35" t="s">
        <v>868</v>
      </c>
      <c r="M35" s="34" t="s">
        <v>1</v>
      </c>
      <c r="N35" s="34" t="e">
        <f>VLOOKUP(M35,#REF!,14)</f>
        <v>#REF!</v>
      </c>
      <c r="Q35" t="s">
        <v>875</v>
      </c>
      <c r="R35" t="s">
        <v>869</v>
      </c>
      <c r="S35" t="s">
        <v>875</v>
      </c>
      <c r="T35" t="s">
        <v>874</v>
      </c>
      <c r="U35" t="s">
        <v>869</v>
      </c>
      <c r="V35" t="s">
        <v>874</v>
      </c>
      <c r="W35" t="s">
        <v>874</v>
      </c>
    </row>
    <row r="36" spans="1:23" ht="29" x14ac:dyDescent="0.35">
      <c r="A36" t="s">
        <v>18</v>
      </c>
      <c r="B36" s="1" t="s">
        <v>19</v>
      </c>
      <c r="C36" t="s">
        <v>864</v>
      </c>
      <c r="E36" t="s">
        <v>865</v>
      </c>
      <c r="K36" t="s">
        <v>912</v>
      </c>
      <c r="L36" t="s">
        <v>868</v>
      </c>
      <c r="M36" s="34" t="s">
        <v>1</v>
      </c>
      <c r="N36" s="34" t="e">
        <f>VLOOKUP(M36,#REF!,14)</f>
        <v>#REF!</v>
      </c>
      <c r="Q36" t="s">
        <v>875</v>
      </c>
      <c r="R36" t="s">
        <v>869</v>
      </c>
      <c r="S36" t="s">
        <v>875</v>
      </c>
      <c r="T36" t="s">
        <v>874</v>
      </c>
      <c r="U36" t="s">
        <v>869</v>
      </c>
      <c r="V36" t="s">
        <v>874</v>
      </c>
      <c r="W36" t="s">
        <v>874</v>
      </c>
    </row>
    <row r="37" spans="1:23" ht="29" x14ac:dyDescent="0.35">
      <c r="A37" t="s">
        <v>726</v>
      </c>
      <c r="B37" s="1" t="s">
        <v>725</v>
      </c>
      <c r="C37" t="s">
        <v>864</v>
      </c>
      <c r="E37" t="s">
        <v>865</v>
      </c>
      <c r="F37" t="s">
        <v>940</v>
      </c>
      <c r="G37" t="s">
        <v>941</v>
      </c>
      <c r="H37" t="s">
        <v>942</v>
      </c>
      <c r="I37" t="s">
        <v>943</v>
      </c>
      <c r="K37" t="s">
        <v>873</v>
      </c>
      <c r="L37" t="s">
        <v>868</v>
      </c>
      <c r="M37" t="s">
        <v>2579</v>
      </c>
      <c r="N37" s="34" t="e">
        <f>VLOOKUP(M37,#REF!,14)</f>
        <v>#REF!</v>
      </c>
      <c r="O37">
        <v>34.249000000000002</v>
      </c>
      <c r="Q37" t="s">
        <v>944</v>
      </c>
      <c r="R37" t="s">
        <v>874</v>
      </c>
      <c r="S37" t="s">
        <v>874</v>
      </c>
      <c r="T37" t="s">
        <v>874</v>
      </c>
      <c r="U37" t="s">
        <v>874</v>
      </c>
      <c r="V37" t="s">
        <v>874</v>
      </c>
      <c r="W37" t="s">
        <v>874</v>
      </c>
    </row>
    <row r="38" spans="1:23" x14ac:dyDescent="0.35">
      <c r="A38" t="s">
        <v>945</v>
      </c>
      <c r="B38" s="1" t="s">
        <v>946</v>
      </c>
      <c r="C38" t="s">
        <v>864</v>
      </c>
      <c r="E38" t="s">
        <v>865</v>
      </c>
      <c r="K38" t="s">
        <v>912</v>
      </c>
      <c r="L38" t="s">
        <v>868</v>
      </c>
      <c r="M38" s="34" t="s">
        <v>2577</v>
      </c>
      <c r="N38" s="34" t="e">
        <f>VLOOKUP(M38,#REF!,14)</f>
        <v>#REF!</v>
      </c>
      <c r="Q38" t="s">
        <v>874</v>
      </c>
      <c r="R38" t="s">
        <v>869</v>
      </c>
      <c r="S38" t="s">
        <v>875</v>
      </c>
      <c r="T38" t="s">
        <v>869</v>
      </c>
      <c r="U38" t="s">
        <v>869</v>
      </c>
      <c r="V38" t="s">
        <v>874</v>
      </c>
      <c r="W38">
        <v>0</v>
      </c>
    </row>
    <row r="39" spans="1:23" x14ac:dyDescent="0.35">
      <c r="A39" t="s">
        <v>799</v>
      </c>
      <c r="B39" s="1" t="s">
        <v>798</v>
      </c>
      <c r="C39" t="s">
        <v>864</v>
      </c>
      <c r="E39" t="s">
        <v>865</v>
      </c>
      <c r="F39" t="s">
        <v>947</v>
      </c>
      <c r="G39" t="s">
        <v>948</v>
      </c>
      <c r="I39" t="s">
        <v>896</v>
      </c>
      <c r="J39" t="s">
        <v>949</v>
      </c>
      <c r="K39" t="s">
        <v>873</v>
      </c>
      <c r="L39" t="s">
        <v>868</v>
      </c>
      <c r="M39" s="34" t="s">
        <v>2556</v>
      </c>
      <c r="N39" s="34" t="e">
        <f>VLOOKUP(M39,#REF!,14)</f>
        <v>#REF!</v>
      </c>
      <c r="O39">
        <v>9.5719999999999992</v>
      </c>
      <c r="Q39" t="s">
        <v>874</v>
      </c>
      <c r="R39" t="s">
        <v>874</v>
      </c>
      <c r="S39" t="s">
        <v>874</v>
      </c>
      <c r="T39" t="s">
        <v>874</v>
      </c>
      <c r="U39" t="s">
        <v>874</v>
      </c>
      <c r="V39" t="s">
        <v>874</v>
      </c>
      <c r="W39" t="s">
        <v>874</v>
      </c>
    </row>
    <row r="40" spans="1:23" x14ac:dyDescent="0.35">
      <c r="A40" t="s">
        <v>781</v>
      </c>
      <c r="B40" s="1" t="s">
        <v>780</v>
      </c>
      <c r="C40" t="s">
        <v>864</v>
      </c>
      <c r="E40" t="s">
        <v>865</v>
      </c>
      <c r="F40" t="s">
        <v>950</v>
      </c>
      <c r="G40" t="s">
        <v>951</v>
      </c>
      <c r="H40" t="s">
        <v>952</v>
      </c>
      <c r="I40" t="s">
        <v>896</v>
      </c>
      <c r="J40">
        <v>4.5</v>
      </c>
      <c r="K40" t="s">
        <v>873</v>
      </c>
      <c r="L40" t="s">
        <v>868</v>
      </c>
      <c r="M40" s="34" t="s">
        <v>2556</v>
      </c>
      <c r="N40" s="34" t="e">
        <f>VLOOKUP(M40,#REF!,14)</f>
        <v>#REF!</v>
      </c>
      <c r="O40" t="s">
        <v>953</v>
      </c>
      <c r="Q40" t="s">
        <v>874</v>
      </c>
      <c r="R40" t="s">
        <v>869</v>
      </c>
      <c r="S40" t="s">
        <v>874</v>
      </c>
      <c r="T40" t="s">
        <v>874</v>
      </c>
      <c r="U40" t="s">
        <v>869</v>
      </c>
      <c r="V40" t="s">
        <v>874</v>
      </c>
      <c r="W40" t="s">
        <v>874</v>
      </c>
    </row>
    <row r="41" spans="1:23" x14ac:dyDescent="0.35">
      <c r="A41" t="s">
        <v>761</v>
      </c>
      <c r="B41" s="1" t="s">
        <v>760</v>
      </c>
      <c r="C41" t="s">
        <v>864</v>
      </c>
      <c r="E41" t="s">
        <v>865</v>
      </c>
      <c r="F41" t="s">
        <v>954</v>
      </c>
      <c r="G41" t="s">
        <v>955</v>
      </c>
      <c r="I41" t="s">
        <v>896</v>
      </c>
      <c r="J41" t="s">
        <v>949</v>
      </c>
      <c r="K41" t="s">
        <v>912</v>
      </c>
      <c r="L41" t="s">
        <v>868</v>
      </c>
      <c r="M41" s="34" t="s">
        <v>2556</v>
      </c>
      <c r="N41" s="34" t="e">
        <f>VLOOKUP(M41,#REF!,14)</f>
        <v>#REF!</v>
      </c>
      <c r="O41" t="s">
        <v>956</v>
      </c>
      <c r="Q41" t="s">
        <v>874</v>
      </c>
      <c r="R41" t="s">
        <v>869</v>
      </c>
      <c r="S41" t="s">
        <v>874</v>
      </c>
      <c r="T41" t="s">
        <v>874</v>
      </c>
      <c r="U41" t="s">
        <v>869</v>
      </c>
      <c r="V41" t="s">
        <v>874</v>
      </c>
      <c r="W41" t="s">
        <v>874</v>
      </c>
    </row>
    <row r="42" spans="1:23" x14ac:dyDescent="0.35">
      <c r="A42" t="s">
        <v>957</v>
      </c>
      <c r="B42" s="1" t="s">
        <v>958</v>
      </c>
      <c r="C42" t="s">
        <v>864</v>
      </c>
      <c r="E42" t="s">
        <v>865</v>
      </c>
      <c r="F42" t="s">
        <v>959</v>
      </c>
      <c r="G42" t="s">
        <v>960</v>
      </c>
      <c r="I42" t="s">
        <v>896</v>
      </c>
      <c r="J42" t="s">
        <v>961</v>
      </c>
      <c r="K42" t="s">
        <v>912</v>
      </c>
      <c r="L42" t="s">
        <v>868</v>
      </c>
      <c r="M42" s="34" t="s">
        <v>2250</v>
      </c>
      <c r="N42" s="34" t="e">
        <f>VLOOKUP(M42,#REF!,14)</f>
        <v>#REF!</v>
      </c>
      <c r="O42" t="s">
        <v>913</v>
      </c>
      <c r="Q42" t="s">
        <v>869</v>
      </c>
      <c r="R42" t="s">
        <v>869</v>
      </c>
      <c r="S42" t="s">
        <v>869</v>
      </c>
      <c r="T42" t="s">
        <v>875</v>
      </c>
      <c r="U42" t="s">
        <v>869</v>
      </c>
      <c r="V42" t="s">
        <v>869</v>
      </c>
      <c r="W42" t="s">
        <v>2236</v>
      </c>
    </row>
    <row r="43" spans="1:23" x14ac:dyDescent="0.35">
      <c r="A43" t="s">
        <v>734</v>
      </c>
      <c r="B43" s="1" t="s">
        <v>733</v>
      </c>
      <c r="C43" t="s">
        <v>864</v>
      </c>
      <c r="E43" t="s">
        <v>865</v>
      </c>
      <c r="G43" t="s">
        <v>962</v>
      </c>
      <c r="I43" t="s">
        <v>896</v>
      </c>
      <c r="K43" t="s">
        <v>912</v>
      </c>
      <c r="L43" t="s">
        <v>868</v>
      </c>
      <c r="M43" t="s">
        <v>2556</v>
      </c>
      <c r="N43" s="34" t="e">
        <f>VLOOKUP(M43,#REF!,14)</f>
        <v>#REF!</v>
      </c>
      <c r="Q43" t="s">
        <v>874</v>
      </c>
      <c r="R43" t="s">
        <v>869</v>
      </c>
      <c r="S43" t="s">
        <v>874</v>
      </c>
      <c r="T43" t="s">
        <v>874</v>
      </c>
      <c r="U43" t="s">
        <v>869</v>
      </c>
      <c r="V43" t="s">
        <v>874</v>
      </c>
      <c r="W43" t="s">
        <v>874</v>
      </c>
    </row>
    <row r="44" spans="1:23" ht="43.5" x14ac:dyDescent="0.35">
      <c r="A44" t="s">
        <v>963</v>
      </c>
      <c r="B44" s="1" t="s">
        <v>964</v>
      </c>
      <c r="C44" t="s">
        <v>864</v>
      </c>
      <c r="E44" t="s">
        <v>865</v>
      </c>
      <c r="G44" t="s">
        <v>965</v>
      </c>
      <c r="K44" t="s">
        <v>912</v>
      </c>
      <c r="L44" t="s">
        <v>868</v>
      </c>
      <c r="M44" s="34" t="s">
        <v>2241</v>
      </c>
      <c r="N44" s="34" t="e">
        <f>VLOOKUP(M44,#REF!,14)</f>
        <v>#REF!</v>
      </c>
      <c r="Q44" t="s">
        <v>874</v>
      </c>
      <c r="R44" t="s">
        <v>869</v>
      </c>
      <c r="S44" t="s">
        <v>875</v>
      </c>
      <c r="T44" t="s">
        <v>874</v>
      </c>
      <c r="U44" t="s">
        <v>869</v>
      </c>
      <c r="V44" t="s">
        <v>875</v>
      </c>
      <c r="W44" t="s">
        <v>874</v>
      </c>
    </row>
    <row r="45" spans="1:23" ht="29" x14ac:dyDescent="0.35">
      <c r="A45" t="s">
        <v>966</v>
      </c>
      <c r="B45" s="1" t="s">
        <v>967</v>
      </c>
      <c r="C45" t="s">
        <v>864</v>
      </c>
      <c r="E45" t="s">
        <v>865</v>
      </c>
      <c r="G45" t="s">
        <v>962</v>
      </c>
      <c r="K45" t="s">
        <v>867</v>
      </c>
      <c r="L45" t="s">
        <v>868</v>
      </c>
      <c r="M45" s="34" t="s">
        <v>2246</v>
      </c>
      <c r="N45" s="34" t="e">
        <f>VLOOKUP(M45,#REF!,14)</f>
        <v>#REF!</v>
      </c>
      <c r="Q45" t="s">
        <v>874</v>
      </c>
      <c r="R45" t="s">
        <v>869</v>
      </c>
      <c r="S45" t="s">
        <v>875</v>
      </c>
      <c r="T45" t="s">
        <v>869</v>
      </c>
      <c r="U45" t="s">
        <v>869</v>
      </c>
      <c r="V45" t="s">
        <v>869</v>
      </c>
      <c r="W45" t="s">
        <v>875</v>
      </c>
    </row>
    <row r="46" spans="1:23" x14ac:dyDescent="0.35">
      <c r="A46" t="s">
        <v>968</v>
      </c>
      <c r="B46" s="1" t="s">
        <v>969</v>
      </c>
      <c r="C46" t="s">
        <v>864</v>
      </c>
      <c r="E46" t="s">
        <v>865</v>
      </c>
      <c r="G46" t="s">
        <v>970</v>
      </c>
      <c r="K46" t="s">
        <v>900</v>
      </c>
      <c r="L46" t="s">
        <v>868</v>
      </c>
      <c r="M46" s="34" t="s">
        <v>2556</v>
      </c>
      <c r="N46" s="34" t="e">
        <f>VLOOKUP(M46,#REF!,14)</f>
        <v>#REF!</v>
      </c>
      <c r="Q46" t="s">
        <v>874</v>
      </c>
      <c r="T46" t="s">
        <v>869</v>
      </c>
      <c r="U46" t="s">
        <v>869</v>
      </c>
      <c r="V46" t="s">
        <v>874</v>
      </c>
      <c r="W46">
        <v>0</v>
      </c>
    </row>
    <row r="47" spans="1:23" x14ac:dyDescent="0.35">
      <c r="A47" t="s">
        <v>971</v>
      </c>
      <c r="B47" s="1" t="s">
        <v>972</v>
      </c>
      <c r="C47" t="s">
        <v>864</v>
      </c>
      <c r="E47" t="s">
        <v>865</v>
      </c>
      <c r="F47" t="s">
        <v>973</v>
      </c>
      <c r="G47" t="s">
        <v>974</v>
      </c>
      <c r="I47" t="s">
        <v>896</v>
      </c>
      <c r="J47" t="s">
        <v>975</v>
      </c>
      <c r="K47" t="s">
        <v>912</v>
      </c>
      <c r="L47" t="s">
        <v>868</v>
      </c>
      <c r="M47" s="34" t="s">
        <v>2249</v>
      </c>
      <c r="N47" s="34" t="e">
        <f>VLOOKUP(M47,#REF!,14)</f>
        <v>#REF!</v>
      </c>
      <c r="O47" t="s">
        <v>913</v>
      </c>
      <c r="Q47" t="s">
        <v>874</v>
      </c>
      <c r="R47" t="s">
        <v>869</v>
      </c>
      <c r="S47" t="s">
        <v>875</v>
      </c>
      <c r="T47" t="s">
        <v>874</v>
      </c>
      <c r="U47" t="s">
        <v>869</v>
      </c>
      <c r="V47" t="s">
        <v>874</v>
      </c>
      <c r="W47" t="s">
        <v>874</v>
      </c>
    </row>
    <row r="48" spans="1:23" ht="29" x14ac:dyDescent="0.35">
      <c r="A48" t="s">
        <v>751</v>
      </c>
      <c r="B48" s="1" t="s">
        <v>750</v>
      </c>
      <c r="C48" t="s">
        <v>864</v>
      </c>
      <c r="E48" t="s">
        <v>865</v>
      </c>
      <c r="F48" t="s">
        <v>976</v>
      </c>
      <c r="G48" t="s">
        <v>977</v>
      </c>
      <c r="H48" t="s">
        <v>978</v>
      </c>
      <c r="I48" t="s">
        <v>979</v>
      </c>
      <c r="J48" t="s">
        <v>949</v>
      </c>
      <c r="K48" t="s">
        <v>873</v>
      </c>
      <c r="L48" t="s">
        <v>868</v>
      </c>
      <c r="M48" s="35" t="s">
        <v>2587</v>
      </c>
      <c r="N48" s="34" t="e">
        <f>VLOOKUP(M48,#REF!,14)</f>
        <v>#REF!</v>
      </c>
      <c r="O48">
        <v>10.733000000000001</v>
      </c>
      <c r="Q48" t="s">
        <v>874</v>
      </c>
      <c r="R48" t="s">
        <v>869</v>
      </c>
      <c r="S48" t="s">
        <v>874</v>
      </c>
      <c r="T48" t="s">
        <v>874</v>
      </c>
      <c r="U48" t="s">
        <v>869</v>
      </c>
      <c r="V48" t="s">
        <v>874</v>
      </c>
      <c r="W48" t="s">
        <v>874</v>
      </c>
    </row>
    <row r="49" spans="1:23" ht="29" x14ac:dyDescent="0.35">
      <c r="A49" t="s">
        <v>980</v>
      </c>
      <c r="B49" s="1" t="s">
        <v>981</v>
      </c>
      <c r="C49" t="s">
        <v>864</v>
      </c>
      <c r="E49" t="s">
        <v>865</v>
      </c>
      <c r="F49" t="s">
        <v>982</v>
      </c>
      <c r="G49" t="s">
        <v>983</v>
      </c>
      <c r="H49">
        <v>2</v>
      </c>
      <c r="I49" t="s">
        <v>979</v>
      </c>
      <c r="J49" t="s">
        <v>949</v>
      </c>
      <c r="K49" t="s">
        <v>912</v>
      </c>
      <c r="L49" t="s">
        <v>868</v>
      </c>
      <c r="M49" t="s">
        <v>2579</v>
      </c>
      <c r="N49" s="34" t="e">
        <f>VLOOKUP(M49,#REF!,14)</f>
        <v>#REF!</v>
      </c>
      <c r="O49">
        <v>8.4269999999999996</v>
      </c>
      <c r="Q49" t="s">
        <v>874</v>
      </c>
      <c r="R49" t="s">
        <v>869</v>
      </c>
      <c r="S49" t="s">
        <v>874</v>
      </c>
      <c r="T49" t="s">
        <v>874</v>
      </c>
      <c r="U49" t="s">
        <v>874</v>
      </c>
      <c r="V49" t="s">
        <v>874</v>
      </c>
      <c r="W49" t="s">
        <v>874</v>
      </c>
    </row>
    <row r="50" spans="1:23" x14ac:dyDescent="0.35">
      <c r="A50" t="s">
        <v>985</v>
      </c>
      <c r="B50" s="1" t="s">
        <v>986</v>
      </c>
      <c r="C50" t="s">
        <v>864</v>
      </c>
      <c r="E50" t="s">
        <v>865</v>
      </c>
      <c r="G50" t="s">
        <v>987</v>
      </c>
      <c r="K50" t="s">
        <v>912</v>
      </c>
      <c r="L50" t="s">
        <v>868</v>
      </c>
      <c r="M50" s="34" t="s">
        <v>2249</v>
      </c>
      <c r="N50" s="34" t="e">
        <f>VLOOKUP(M50,#REF!,14)</f>
        <v>#REF!</v>
      </c>
      <c r="Q50" t="s">
        <v>988</v>
      </c>
      <c r="T50" t="s">
        <v>869</v>
      </c>
      <c r="U50" t="s">
        <v>869</v>
      </c>
      <c r="V50" t="s">
        <v>874</v>
      </c>
      <c r="W50" t="s">
        <v>875</v>
      </c>
    </row>
    <row r="51" spans="1:23" ht="29" x14ac:dyDescent="0.35">
      <c r="A51" t="s">
        <v>668</v>
      </c>
      <c r="B51" s="1" t="s">
        <v>667</v>
      </c>
      <c r="C51" t="s">
        <v>864</v>
      </c>
      <c r="E51" t="s">
        <v>865</v>
      </c>
      <c r="G51" t="s">
        <v>934</v>
      </c>
      <c r="K51" t="s">
        <v>912</v>
      </c>
      <c r="L51" t="s">
        <v>868</v>
      </c>
      <c r="M51" s="34" t="s">
        <v>2249</v>
      </c>
      <c r="N51" s="34" t="e">
        <f>VLOOKUP(M51,#REF!,14)</f>
        <v>#REF!</v>
      </c>
      <c r="Q51" t="s">
        <v>874</v>
      </c>
      <c r="R51" t="s">
        <v>869</v>
      </c>
      <c r="S51" t="s">
        <v>875</v>
      </c>
      <c r="T51" t="s">
        <v>874</v>
      </c>
      <c r="U51" t="s">
        <v>869</v>
      </c>
      <c r="V51" t="s">
        <v>874</v>
      </c>
      <c r="W51" t="s">
        <v>874</v>
      </c>
    </row>
    <row r="52" spans="1:23" x14ac:dyDescent="0.35">
      <c r="A52" t="s">
        <v>625</v>
      </c>
      <c r="B52" s="1" t="s">
        <v>624</v>
      </c>
      <c r="C52" t="s">
        <v>864</v>
      </c>
      <c r="E52" t="s">
        <v>865</v>
      </c>
      <c r="G52" t="s">
        <v>989</v>
      </c>
      <c r="K52" t="s">
        <v>912</v>
      </c>
      <c r="L52" t="s">
        <v>868</v>
      </c>
      <c r="M52" s="34" t="s">
        <v>2556</v>
      </c>
      <c r="N52" s="34" t="e">
        <f>VLOOKUP(M52,#REF!,14)</f>
        <v>#REF!</v>
      </c>
      <c r="Q52" t="s">
        <v>874</v>
      </c>
      <c r="R52" t="s">
        <v>869</v>
      </c>
      <c r="S52" t="s">
        <v>874</v>
      </c>
      <c r="T52" t="s">
        <v>874</v>
      </c>
      <c r="U52" t="s">
        <v>869</v>
      </c>
      <c r="V52" t="s">
        <v>874</v>
      </c>
      <c r="W52" t="s">
        <v>874</v>
      </c>
    </row>
    <row r="53" spans="1:23" x14ac:dyDescent="0.35">
      <c r="A53" t="s">
        <v>990</v>
      </c>
      <c r="B53" s="1" t="s">
        <v>991</v>
      </c>
      <c r="C53" t="s">
        <v>864</v>
      </c>
      <c r="E53" t="s">
        <v>865</v>
      </c>
      <c r="G53" t="s">
        <v>962</v>
      </c>
      <c r="K53" t="s">
        <v>912</v>
      </c>
      <c r="L53" t="s">
        <v>868</v>
      </c>
      <c r="M53" s="34" t="s">
        <v>2248</v>
      </c>
      <c r="N53" s="34" t="e">
        <f>VLOOKUP(M53,#REF!,14)</f>
        <v>#REF!</v>
      </c>
      <c r="Q53" t="s">
        <v>874</v>
      </c>
      <c r="R53" t="s">
        <v>869</v>
      </c>
      <c r="S53" t="s">
        <v>875</v>
      </c>
      <c r="T53" t="s">
        <v>874</v>
      </c>
      <c r="U53" t="s">
        <v>869</v>
      </c>
      <c r="V53" t="s">
        <v>874</v>
      </c>
      <c r="W53" t="s">
        <v>874</v>
      </c>
    </row>
    <row r="54" spans="1:23" x14ac:dyDescent="0.35">
      <c r="A54" t="s">
        <v>992</v>
      </c>
      <c r="B54" s="1" t="s">
        <v>993</v>
      </c>
      <c r="C54" t="s">
        <v>864</v>
      </c>
      <c r="E54" t="s">
        <v>865</v>
      </c>
      <c r="G54" t="s">
        <v>994</v>
      </c>
      <c r="K54" t="s">
        <v>912</v>
      </c>
      <c r="L54" t="s">
        <v>868</v>
      </c>
      <c r="M54" s="34" t="s">
        <v>2248</v>
      </c>
      <c r="N54" s="34" t="e">
        <f>VLOOKUP(M54,#REF!,14)</f>
        <v>#REF!</v>
      </c>
      <c r="Q54" t="s">
        <v>874</v>
      </c>
      <c r="R54" t="s">
        <v>869</v>
      </c>
      <c r="S54" t="s">
        <v>874</v>
      </c>
      <c r="T54" t="s">
        <v>874</v>
      </c>
      <c r="U54" t="s">
        <v>869</v>
      </c>
      <c r="V54" t="s">
        <v>874</v>
      </c>
      <c r="W54" t="s">
        <v>874</v>
      </c>
    </row>
    <row r="55" spans="1:23" ht="29" x14ac:dyDescent="0.35">
      <c r="A55" t="s">
        <v>995</v>
      </c>
      <c r="B55" s="1" t="s">
        <v>996</v>
      </c>
      <c r="C55" t="s">
        <v>864</v>
      </c>
      <c r="E55" t="s">
        <v>865</v>
      </c>
      <c r="G55" t="s">
        <v>866</v>
      </c>
      <c r="K55" t="s">
        <v>912</v>
      </c>
      <c r="L55" t="s">
        <v>868</v>
      </c>
      <c r="M55" s="34" t="s">
        <v>2248</v>
      </c>
      <c r="N55" s="34" t="e">
        <f>VLOOKUP(M55,#REF!,14)</f>
        <v>#REF!</v>
      </c>
      <c r="Q55" t="s">
        <v>874</v>
      </c>
      <c r="R55" t="s">
        <v>869</v>
      </c>
      <c r="S55" t="s">
        <v>875</v>
      </c>
      <c r="T55" t="s">
        <v>874</v>
      </c>
      <c r="U55" t="s">
        <v>869</v>
      </c>
      <c r="V55" t="s">
        <v>874</v>
      </c>
      <c r="W55" t="s">
        <v>874</v>
      </c>
    </row>
    <row r="56" spans="1:23" x14ac:dyDescent="0.35">
      <c r="A56" t="s">
        <v>581</v>
      </c>
      <c r="B56" s="1" t="s">
        <v>580</v>
      </c>
      <c r="C56" t="s">
        <v>864</v>
      </c>
      <c r="E56" t="s">
        <v>865</v>
      </c>
      <c r="G56" t="s">
        <v>997</v>
      </c>
      <c r="K56" t="s">
        <v>912</v>
      </c>
      <c r="L56" t="s">
        <v>868</v>
      </c>
      <c r="M56" s="34" t="s">
        <v>2248</v>
      </c>
      <c r="N56" s="34" t="e">
        <f>VLOOKUP(M56,#REF!,14)</f>
        <v>#REF!</v>
      </c>
      <c r="Q56" t="s">
        <v>874</v>
      </c>
      <c r="R56" t="s">
        <v>869</v>
      </c>
      <c r="S56" t="s">
        <v>875</v>
      </c>
      <c r="T56" t="s">
        <v>874</v>
      </c>
      <c r="U56" t="s">
        <v>869</v>
      </c>
      <c r="V56" t="s">
        <v>874</v>
      </c>
      <c r="W56" t="s">
        <v>874</v>
      </c>
    </row>
    <row r="57" spans="1:23" x14ac:dyDescent="0.35">
      <c r="A57" t="s">
        <v>998</v>
      </c>
      <c r="B57" s="1" t="s">
        <v>999</v>
      </c>
      <c r="C57" t="s">
        <v>864</v>
      </c>
      <c r="E57" t="s">
        <v>865</v>
      </c>
      <c r="G57" t="s">
        <v>923</v>
      </c>
      <c r="K57" t="s">
        <v>867</v>
      </c>
      <c r="L57" t="s">
        <v>868</v>
      </c>
      <c r="M57" s="34" t="s">
        <v>2246</v>
      </c>
      <c r="N57" s="34" t="e">
        <f>VLOOKUP(M57,#REF!,14)</f>
        <v>#REF!</v>
      </c>
      <c r="Q57" t="s">
        <v>988</v>
      </c>
      <c r="T57" t="s">
        <v>869</v>
      </c>
      <c r="U57" t="s">
        <v>869</v>
      </c>
      <c r="V57" t="s">
        <v>869</v>
      </c>
      <c r="W57">
        <v>0</v>
      </c>
    </row>
    <row r="58" spans="1:23" x14ac:dyDescent="0.35">
      <c r="A58" t="s">
        <v>801</v>
      </c>
      <c r="B58" s="1" t="s">
        <v>800</v>
      </c>
      <c r="C58" t="s">
        <v>864</v>
      </c>
      <c r="E58" t="s">
        <v>865</v>
      </c>
      <c r="G58" t="s">
        <v>997</v>
      </c>
      <c r="K58" t="s">
        <v>912</v>
      </c>
      <c r="L58" t="s">
        <v>868</v>
      </c>
      <c r="M58" s="35" t="s">
        <v>2579</v>
      </c>
      <c r="N58" s="34" t="e">
        <f>VLOOKUP(M58,#REF!,14)</f>
        <v>#REF!</v>
      </c>
      <c r="Q58" t="s">
        <v>874</v>
      </c>
      <c r="R58" t="s">
        <v>874</v>
      </c>
      <c r="S58" t="s">
        <v>874</v>
      </c>
      <c r="T58" t="s">
        <v>874</v>
      </c>
      <c r="U58" t="s">
        <v>874</v>
      </c>
      <c r="V58" t="s">
        <v>874</v>
      </c>
      <c r="W58" t="s">
        <v>874</v>
      </c>
    </row>
    <row r="59" spans="1:23" ht="29" x14ac:dyDescent="0.35">
      <c r="A59" t="s">
        <v>20</v>
      </c>
      <c r="B59" s="1" t="s">
        <v>21</v>
      </c>
      <c r="C59" t="s">
        <v>864</v>
      </c>
      <c r="E59" t="s">
        <v>865</v>
      </c>
      <c r="K59" t="s">
        <v>912</v>
      </c>
      <c r="L59" t="s">
        <v>868</v>
      </c>
      <c r="M59" s="34" t="s">
        <v>1</v>
      </c>
      <c r="N59" s="34" t="e">
        <f>VLOOKUP(M59,#REF!,14)</f>
        <v>#REF!</v>
      </c>
      <c r="Q59" t="s">
        <v>875</v>
      </c>
      <c r="R59" t="s">
        <v>869</v>
      </c>
      <c r="S59" t="s">
        <v>875</v>
      </c>
      <c r="T59" t="s">
        <v>874</v>
      </c>
      <c r="U59" t="s">
        <v>869</v>
      </c>
      <c r="V59" t="s">
        <v>874</v>
      </c>
      <c r="W59" t="s">
        <v>874</v>
      </c>
    </row>
    <row r="60" spans="1:23" ht="29" x14ac:dyDescent="0.35">
      <c r="A60" t="s">
        <v>22</v>
      </c>
      <c r="B60" s="1" t="s">
        <v>23</v>
      </c>
      <c r="C60" t="s">
        <v>864</v>
      </c>
      <c r="E60" t="s">
        <v>865</v>
      </c>
      <c r="K60" t="s">
        <v>912</v>
      </c>
      <c r="L60" t="s">
        <v>868</v>
      </c>
      <c r="M60" s="34" t="s">
        <v>1</v>
      </c>
      <c r="N60" s="34" t="e">
        <f>VLOOKUP(M60,#REF!,14)</f>
        <v>#REF!</v>
      </c>
      <c r="Q60" t="s">
        <v>875</v>
      </c>
      <c r="R60" t="s">
        <v>869</v>
      </c>
      <c r="S60" t="s">
        <v>875</v>
      </c>
      <c r="T60" t="s">
        <v>874</v>
      </c>
      <c r="U60" t="s">
        <v>869</v>
      </c>
      <c r="V60" t="s">
        <v>874</v>
      </c>
      <c r="W60" t="s">
        <v>874</v>
      </c>
    </row>
    <row r="61" spans="1:23" x14ac:dyDescent="0.35">
      <c r="A61" t="s">
        <v>1001</v>
      </c>
      <c r="B61" s="1" t="s">
        <v>1002</v>
      </c>
      <c r="C61" t="s">
        <v>864</v>
      </c>
      <c r="E61" t="s">
        <v>865</v>
      </c>
      <c r="G61" t="s">
        <v>1003</v>
      </c>
      <c r="K61" t="s">
        <v>912</v>
      </c>
      <c r="L61" t="s">
        <v>868</v>
      </c>
      <c r="M61" s="34" t="s">
        <v>2246</v>
      </c>
      <c r="N61" s="34" t="e">
        <f>VLOOKUP(M61,#REF!,14)</f>
        <v>#REF!</v>
      </c>
      <c r="Q61" t="s">
        <v>874</v>
      </c>
      <c r="R61" t="s">
        <v>874</v>
      </c>
      <c r="S61" t="s">
        <v>875</v>
      </c>
      <c r="T61" t="s">
        <v>874</v>
      </c>
      <c r="U61" t="s">
        <v>874</v>
      </c>
      <c r="V61" t="s">
        <v>874</v>
      </c>
      <c r="W61" t="s">
        <v>874</v>
      </c>
    </row>
    <row r="62" spans="1:23" ht="29" x14ac:dyDescent="0.35">
      <c r="A62" t="s">
        <v>24</v>
      </c>
      <c r="B62" s="1" t="s">
        <v>25</v>
      </c>
      <c r="C62" t="s">
        <v>864</v>
      </c>
      <c r="E62" t="s">
        <v>865</v>
      </c>
      <c r="K62" t="s">
        <v>912</v>
      </c>
      <c r="L62" t="s">
        <v>868</v>
      </c>
      <c r="M62" s="34" t="s">
        <v>1</v>
      </c>
      <c r="N62" s="34" t="e">
        <f>VLOOKUP(M62,#REF!,14)</f>
        <v>#REF!</v>
      </c>
      <c r="Q62" t="s">
        <v>875</v>
      </c>
      <c r="R62" t="s">
        <v>869</v>
      </c>
      <c r="S62" t="s">
        <v>875</v>
      </c>
      <c r="T62" t="s">
        <v>874</v>
      </c>
      <c r="U62" t="s">
        <v>869</v>
      </c>
      <c r="V62" t="s">
        <v>874</v>
      </c>
      <c r="W62" t="s">
        <v>874</v>
      </c>
    </row>
    <row r="63" spans="1:23" x14ac:dyDescent="0.35">
      <c r="A63" t="s">
        <v>797</v>
      </c>
      <c r="B63" s="1" t="s">
        <v>796</v>
      </c>
      <c r="C63" t="s">
        <v>864</v>
      </c>
      <c r="E63" t="s">
        <v>865</v>
      </c>
      <c r="F63" t="s">
        <v>973</v>
      </c>
      <c r="G63" t="s">
        <v>974</v>
      </c>
      <c r="I63" t="s">
        <v>896</v>
      </c>
      <c r="K63" t="s">
        <v>912</v>
      </c>
      <c r="L63" t="s">
        <v>868</v>
      </c>
      <c r="M63" t="s">
        <v>2248</v>
      </c>
      <c r="N63" s="34" t="e">
        <f>VLOOKUP(M63,#REF!,14)</f>
        <v>#REF!</v>
      </c>
      <c r="O63" t="s">
        <v>1004</v>
      </c>
      <c r="Q63" t="s">
        <v>874</v>
      </c>
      <c r="R63" t="s">
        <v>869</v>
      </c>
      <c r="S63" t="s">
        <v>875</v>
      </c>
      <c r="T63" t="s">
        <v>874</v>
      </c>
      <c r="U63" t="s">
        <v>869</v>
      </c>
      <c r="V63" t="s">
        <v>874</v>
      </c>
      <c r="W63" t="s">
        <v>874</v>
      </c>
    </row>
    <row r="64" spans="1:23" x14ac:dyDescent="0.35">
      <c r="A64" t="s">
        <v>832</v>
      </c>
      <c r="B64" s="1" t="s">
        <v>831</v>
      </c>
      <c r="C64" t="s">
        <v>864</v>
      </c>
      <c r="E64" t="s">
        <v>865</v>
      </c>
      <c r="F64" t="s">
        <v>1005</v>
      </c>
      <c r="G64" t="s">
        <v>1006</v>
      </c>
      <c r="I64" t="s">
        <v>896</v>
      </c>
      <c r="K64" t="s">
        <v>873</v>
      </c>
      <c r="L64" t="s">
        <v>868</v>
      </c>
      <c r="M64" t="s">
        <v>2246</v>
      </c>
      <c r="N64" s="34" t="e">
        <f>VLOOKUP(M64,#REF!,14)</f>
        <v>#REF!</v>
      </c>
      <c r="O64" t="s">
        <v>1007</v>
      </c>
      <c r="Q64" t="s">
        <v>874</v>
      </c>
      <c r="R64" t="s">
        <v>874</v>
      </c>
      <c r="S64" t="s">
        <v>874</v>
      </c>
      <c r="T64" t="s">
        <v>874</v>
      </c>
      <c r="U64" t="s">
        <v>874</v>
      </c>
      <c r="V64" t="s">
        <v>874</v>
      </c>
      <c r="W64" t="s">
        <v>874</v>
      </c>
    </row>
    <row r="65" spans="1:23" ht="58" x14ac:dyDescent="0.35">
      <c r="A65" t="s">
        <v>739</v>
      </c>
      <c r="B65" s="1" t="s">
        <v>738</v>
      </c>
      <c r="C65" t="s">
        <v>864</v>
      </c>
      <c r="E65" t="s">
        <v>865</v>
      </c>
      <c r="H65" t="s">
        <v>1008</v>
      </c>
      <c r="K65" t="s">
        <v>912</v>
      </c>
      <c r="L65" t="s">
        <v>868</v>
      </c>
      <c r="M65" s="35" t="s">
        <v>2579</v>
      </c>
      <c r="N65" s="34" t="e">
        <f>VLOOKUP(M65,#REF!,14)</f>
        <v>#REF!</v>
      </c>
      <c r="Q65" t="s">
        <v>874</v>
      </c>
      <c r="R65" t="s">
        <v>874</v>
      </c>
      <c r="S65" t="s">
        <v>874</v>
      </c>
      <c r="T65" t="s">
        <v>874</v>
      </c>
      <c r="U65" t="s">
        <v>874</v>
      </c>
      <c r="V65" t="s">
        <v>874</v>
      </c>
      <c r="W65" t="s">
        <v>874</v>
      </c>
    </row>
    <row r="66" spans="1:23" ht="72.5" x14ac:dyDescent="0.35">
      <c r="A66" t="s">
        <v>736</v>
      </c>
      <c r="B66" s="1" t="s">
        <v>735</v>
      </c>
      <c r="C66" t="s">
        <v>864</v>
      </c>
      <c r="E66" t="s">
        <v>865</v>
      </c>
      <c r="H66" t="s">
        <v>1008</v>
      </c>
      <c r="K66" t="s">
        <v>908</v>
      </c>
      <c r="L66" t="s">
        <v>868</v>
      </c>
      <c r="M66" s="35" t="s">
        <v>2604</v>
      </c>
      <c r="N66" s="34" t="e">
        <f>VLOOKUP(M66,#REF!,14)</f>
        <v>#REF!</v>
      </c>
      <c r="Q66" t="s">
        <v>874</v>
      </c>
      <c r="R66" t="s">
        <v>874</v>
      </c>
      <c r="S66" t="s">
        <v>874</v>
      </c>
      <c r="T66" t="s">
        <v>874</v>
      </c>
      <c r="U66" t="s">
        <v>874</v>
      </c>
      <c r="V66" t="s">
        <v>874</v>
      </c>
      <c r="W66" t="s">
        <v>874</v>
      </c>
    </row>
    <row r="67" spans="1:23" ht="43.5" x14ac:dyDescent="0.35">
      <c r="A67" t="s">
        <v>743</v>
      </c>
      <c r="B67" s="1" t="s">
        <v>742</v>
      </c>
      <c r="C67" t="s">
        <v>864</v>
      </c>
      <c r="E67" t="s">
        <v>865</v>
      </c>
      <c r="H67" t="s">
        <v>1008</v>
      </c>
      <c r="K67" t="s">
        <v>912</v>
      </c>
      <c r="L67" t="s">
        <v>868</v>
      </c>
      <c r="M67" s="34" t="s">
        <v>2556</v>
      </c>
      <c r="N67" s="34" t="e">
        <f>VLOOKUP(M67,#REF!,14)</f>
        <v>#REF!</v>
      </c>
      <c r="Q67" t="s">
        <v>874</v>
      </c>
      <c r="R67" t="s">
        <v>869</v>
      </c>
      <c r="S67" t="s">
        <v>874</v>
      </c>
      <c r="T67" t="s">
        <v>874</v>
      </c>
      <c r="U67" t="s">
        <v>869</v>
      </c>
      <c r="V67" t="s">
        <v>874</v>
      </c>
      <c r="W67" t="s">
        <v>874</v>
      </c>
    </row>
    <row r="68" spans="1:23" x14ac:dyDescent="0.35">
      <c r="A68" t="s">
        <v>643</v>
      </c>
      <c r="B68" s="1" t="s">
        <v>642</v>
      </c>
      <c r="C68" t="s">
        <v>864</v>
      </c>
      <c r="E68" t="s">
        <v>865</v>
      </c>
      <c r="K68" t="s">
        <v>912</v>
      </c>
      <c r="L68" t="s">
        <v>868</v>
      </c>
      <c r="M68" s="34" t="s">
        <v>2556</v>
      </c>
      <c r="N68" s="34" t="e">
        <f>VLOOKUP(M68,#REF!,14)</f>
        <v>#REF!</v>
      </c>
      <c r="Q68" t="s">
        <v>874</v>
      </c>
      <c r="R68" t="s">
        <v>874</v>
      </c>
      <c r="S68" t="s">
        <v>874</v>
      </c>
      <c r="T68" t="s">
        <v>875</v>
      </c>
      <c r="U68" t="s">
        <v>875</v>
      </c>
      <c r="V68" t="s">
        <v>874</v>
      </c>
      <c r="W68" t="s">
        <v>874</v>
      </c>
    </row>
    <row r="69" spans="1:23" ht="29" x14ac:dyDescent="0.35">
      <c r="A69" t="s">
        <v>1009</v>
      </c>
      <c r="B69" s="1" t="s">
        <v>1010</v>
      </c>
      <c r="C69" t="s">
        <v>864</v>
      </c>
      <c r="E69" t="s">
        <v>865</v>
      </c>
      <c r="K69" t="s">
        <v>867</v>
      </c>
      <c r="L69" t="s">
        <v>868</v>
      </c>
      <c r="M69" t="s">
        <v>2246</v>
      </c>
      <c r="N69" s="34" t="e">
        <f>VLOOKUP(M69,#REF!,14)</f>
        <v>#REF!</v>
      </c>
      <c r="Q69" t="s">
        <v>874</v>
      </c>
      <c r="R69" t="s">
        <v>869</v>
      </c>
      <c r="S69" t="s">
        <v>869</v>
      </c>
      <c r="T69" t="s">
        <v>869</v>
      </c>
      <c r="U69" t="s">
        <v>869</v>
      </c>
      <c r="V69" t="s">
        <v>869</v>
      </c>
      <c r="W69" t="s">
        <v>875</v>
      </c>
    </row>
    <row r="70" spans="1:23" ht="29" x14ac:dyDescent="0.35">
      <c r="A70" t="s">
        <v>1011</v>
      </c>
      <c r="B70" s="1" t="s">
        <v>1012</v>
      </c>
      <c r="C70" t="s">
        <v>864</v>
      </c>
      <c r="E70" t="s">
        <v>865</v>
      </c>
      <c r="K70" t="s">
        <v>867</v>
      </c>
      <c r="L70" t="s">
        <v>868</v>
      </c>
      <c r="M70" s="34" t="s">
        <v>2241</v>
      </c>
      <c r="N70" s="34" t="e">
        <f>VLOOKUP(M70,#REF!,14)</f>
        <v>#REF!</v>
      </c>
      <c r="Q70" t="s">
        <v>869</v>
      </c>
      <c r="R70" t="s">
        <v>869</v>
      </c>
      <c r="S70" t="s">
        <v>869</v>
      </c>
      <c r="T70" t="s">
        <v>869</v>
      </c>
      <c r="U70" t="s">
        <v>869</v>
      </c>
      <c r="V70" t="s">
        <v>869</v>
      </c>
      <c r="W70">
        <v>0</v>
      </c>
    </row>
    <row r="71" spans="1:23" ht="29" x14ac:dyDescent="0.35">
      <c r="A71" t="s">
        <v>637</v>
      </c>
      <c r="B71" s="1" t="s">
        <v>636</v>
      </c>
      <c r="C71" t="s">
        <v>864</v>
      </c>
      <c r="E71" t="s">
        <v>865</v>
      </c>
      <c r="G71" t="s">
        <v>997</v>
      </c>
      <c r="K71" t="s">
        <v>867</v>
      </c>
      <c r="L71" t="s">
        <v>868</v>
      </c>
      <c r="M71" t="s">
        <v>2556</v>
      </c>
      <c r="N71" s="34" t="e">
        <f>VLOOKUP(M71,#REF!,14)</f>
        <v>#REF!</v>
      </c>
      <c r="Q71" t="s">
        <v>874</v>
      </c>
      <c r="R71" t="s">
        <v>874</v>
      </c>
      <c r="S71" t="s">
        <v>874</v>
      </c>
      <c r="T71" t="s">
        <v>869</v>
      </c>
      <c r="U71" t="s">
        <v>869</v>
      </c>
      <c r="V71" t="s">
        <v>869</v>
      </c>
      <c r="W71" t="s">
        <v>875</v>
      </c>
    </row>
    <row r="72" spans="1:23" x14ac:dyDescent="0.35">
      <c r="A72" t="s">
        <v>607</v>
      </c>
      <c r="B72" s="1" t="s">
        <v>606</v>
      </c>
      <c r="C72" t="s">
        <v>864</v>
      </c>
      <c r="E72" t="s">
        <v>865</v>
      </c>
      <c r="K72" t="s">
        <v>1000</v>
      </c>
      <c r="L72" t="s">
        <v>868</v>
      </c>
      <c r="M72" t="s">
        <v>2600</v>
      </c>
      <c r="N72" s="34" t="e">
        <f>VLOOKUP(M72,#REF!,14)</f>
        <v>#REF!</v>
      </c>
      <c r="Q72" t="s">
        <v>874</v>
      </c>
      <c r="S72" t="s">
        <v>875</v>
      </c>
      <c r="T72" t="s">
        <v>869</v>
      </c>
      <c r="U72" t="s">
        <v>869</v>
      </c>
      <c r="V72" t="s">
        <v>869</v>
      </c>
      <c r="W72" t="s">
        <v>875</v>
      </c>
    </row>
    <row r="73" spans="1:23" ht="43.5" x14ac:dyDescent="0.35">
      <c r="A73" t="s">
        <v>840</v>
      </c>
      <c r="B73" s="1" t="s">
        <v>839</v>
      </c>
      <c r="C73" t="s">
        <v>864</v>
      </c>
      <c r="E73" t="s">
        <v>865</v>
      </c>
      <c r="K73" t="s">
        <v>867</v>
      </c>
      <c r="L73" t="s">
        <v>868</v>
      </c>
      <c r="M73" t="s">
        <v>2600</v>
      </c>
      <c r="N73" s="34" t="e">
        <f>VLOOKUP(M73,#REF!,14)</f>
        <v>#REF!</v>
      </c>
      <c r="Q73" t="s">
        <v>874</v>
      </c>
      <c r="R73" t="s">
        <v>869</v>
      </c>
      <c r="S73" t="s">
        <v>869</v>
      </c>
      <c r="T73" t="s">
        <v>869</v>
      </c>
      <c r="U73" t="s">
        <v>869</v>
      </c>
      <c r="V73" t="s">
        <v>869</v>
      </c>
      <c r="W73">
        <v>0</v>
      </c>
    </row>
    <row r="74" spans="1:23" x14ac:dyDescent="0.35">
      <c r="A74" t="s">
        <v>1013</v>
      </c>
      <c r="B74" s="1" t="s">
        <v>1014</v>
      </c>
      <c r="C74" t="s">
        <v>864</v>
      </c>
      <c r="E74" t="s">
        <v>865</v>
      </c>
      <c r="G74" t="s">
        <v>989</v>
      </c>
      <c r="K74" t="s">
        <v>1000</v>
      </c>
      <c r="L74" t="s">
        <v>868</v>
      </c>
      <c r="M74" s="34" t="s">
        <v>2588</v>
      </c>
      <c r="N74" s="34" t="e">
        <f>VLOOKUP(M74,#REF!,14)</f>
        <v>#REF!</v>
      </c>
      <c r="Q74" t="s">
        <v>988</v>
      </c>
      <c r="T74" t="s">
        <v>869</v>
      </c>
      <c r="U74" t="s">
        <v>869</v>
      </c>
      <c r="V74" t="s">
        <v>869</v>
      </c>
      <c r="W74">
        <v>0</v>
      </c>
    </row>
    <row r="75" spans="1:23" ht="29" x14ac:dyDescent="0.35">
      <c r="A75" t="s">
        <v>763</v>
      </c>
      <c r="B75" s="1" t="s">
        <v>762</v>
      </c>
      <c r="C75" t="s">
        <v>864</v>
      </c>
      <c r="E75" t="s">
        <v>865</v>
      </c>
      <c r="F75" t="s">
        <v>1015</v>
      </c>
      <c r="G75" t="s">
        <v>1016</v>
      </c>
      <c r="I75" t="s">
        <v>896</v>
      </c>
      <c r="K75" t="s">
        <v>873</v>
      </c>
      <c r="L75" t="s">
        <v>868</v>
      </c>
      <c r="M75" s="34" t="s">
        <v>2579</v>
      </c>
      <c r="N75" s="34" t="e">
        <f>VLOOKUP(M75,#REF!,14)</f>
        <v>#REF!</v>
      </c>
      <c r="O75" t="s">
        <v>1017</v>
      </c>
      <c r="Q75" t="s">
        <v>874</v>
      </c>
      <c r="R75" t="s">
        <v>869</v>
      </c>
      <c r="S75" t="s">
        <v>874</v>
      </c>
      <c r="T75" t="s">
        <v>874</v>
      </c>
      <c r="U75" t="s">
        <v>869</v>
      </c>
      <c r="V75" t="s">
        <v>874</v>
      </c>
      <c r="W75" t="s">
        <v>874</v>
      </c>
    </row>
    <row r="76" spans="1:23" ht="29" x14ac:dyDescent="0.35">
      <c r="A76" t="s">
        <v>1018</v>
      </c>
      <c r="B76" s="1" t="s">
        <v>1019</v>
      </c>
      <c r="C76" t="s">
        <v>864</v>
      </c>
      <c r="E76" t="s">
        <v>865</v>
      </c>
      <c r="G76" t="s">
        <v>994</v>
      </c>
      <c r="K76" t="s">
        <v>912</v>
      </c>
      <c r="L76" t="s">
        <v>868</v>
      </c>
      <c r="M76" s="34" t="s">
        <v>2250</v>
      </c>
      <c r="N76" s="34" t="e">
        <f>VLOOKUP(M76,#REF!,14)</f>
        <v>#REF!</v>
      </c>
      <c r="Q76" t="s">
        <v>874</v>
      </c>
      <c r="R76" t="s">
        <v>869</v>
      </c>
      <c r="S76" t="s">
        <v>875</v>
      </c>
      <c r="T76" t="s">
        <v>874</v>
      </c>
      <c r="U76" t="s">
        <v>869</v>
      </c>
      <c r="V76" t="s">
        <v>874</v>
      </c>
      <c r="W76" t="s">
        <v>874</v>
      </c>
    </row>
    <row r="77" spans="1:23" x14ac:dyDescent="0.35">
      <c r="A77" t="s">
        <v>546</v>
      </c>
      <c r="B77" s="1" t="s">
        <v>545</v>
      </c>
      <c r="C77" t="s">
        <v>864</v>
      </c>
      <c r="E77" t="s">
        <v>865</v>
      </c>
      <c r="K77" t="s">
        <v>912</v>
      </c>
      <c r="L77" t="s">
        <v>868</v>
      </c>
      <c r="M77" s="34" t="s">
        <v>2579</v>
      </c>
      <c r="N77" s="34" t="e">
        <f>VLOOKUP(M77,#REF!,14)</f>
        <v>#REF!</v>
      </c>
      <c r="Q77" t="s">
        <v>874</v>
      </c>
      <c r="R77" t="s">
        <v>869</v>
      </c>
      <c r="S77" t="s">
        <v>875</v>
      </c>
      <c r="T77" t="s">
        <v>874</v>
      </c>
      <c r="U77" t="s">
        <v>869</v>
      </c>
      <c r="V77" t="s">
        <v>874</v>
      </c>
      <c r="W77" t="s">
        <v>874</v>
      </c>
    </row>
    <row r="78" spans="1:23" x14ac:dyDescent="0.35">
      <c r="A78" t="s">
        <v>661</v>
      </c>
      <c r="B78" s="1" t="s">
        <v>660</v>
      </c>
      <c r="C78" t="s">
        <v>864</v>
      </c>
      <c r="E78" t="s">
        <v>865</v>
      </c>
      <c r="K78" t="s">
        <v>912</v>
      </c>
      <c r="L78" t="s">
        <v>868</v>
      </c>
      <c r="M78" s="34" t="s">
        <v>2248</v>
      </c>
      <c r="N78" s="34" t="e">
        <f>VLOOKUP(M78,#REF!,14)</f>
        <v>#REF!</v>
      </c>
      <c r="Q78" t="s">
        <v>874</v>
      </c>
      <c r="R78" t="s">
        <v>869</v>
      </c>
      <c r="S78" t="s">
        <v>875</v>
      </c>
      <c r="T78" t="s">
        <v>874</v>
      </c>
      <c r="U78" t="s">
        <v>869</v>
      </c>
      <c r="V78" t="s">
        <v>874</v>
      </c>
      <c r="W78" t="s">
        <v>874</v>
      </c>
    </row>
    <row r="79" spans="1:23" x14ac:dyDescent="0.35">
      <c r="A79" t="s">
        <v>1020</v>
      </c>
      <c r="B79" s="1" t="s">
        <v>1021</v>
      </c>
      <c r="C79" t="s">
        <v>864</v>
      </c>
      <c r="E79" t="s">
        <v>865</v>
      </c>
      <c r="G79" t="s">
        <v>1022</v>
      </c>
      <c r="K79" t="s">
        <v>912</v>
      </c>
      <c r="L79" t="s">
        <v>868</v>
      </c>
      <c r="M79" s="34" t="s">
        <v>2249</v>
      </c>
      <c r="N79" s="34" t="e">
        <f>VLOOKUP(M79,#REF!,14)</f>
        <v>#REF!</v>
      </c>
      <c r="Q79" t="s">
        <v>874</v>
      </c>
      <c r="R79" t="s">
        <v>869</v>
      </c>
      <c r="S79" t="s">
        <v>875</v>
      </c>
      <c r="T79" t="s">
        <v>874</v>
      </c>
      <c r="U79" t="s">
        <v>869</v>
      </c>
      <c r="V79" t="s">
        <v>874</v>
      </c>
      <c r="W79" t="s">
        <v>874</v>
      </c>
    </row>
    <row r="80" spans="1:23" ht="29" x14ac:dyDescent="0.35">
      <c r="A80" t="s">
        <v>676</v>
      </c>
      <c r="B80" s="1" t="s">
        <v>675</v>
      </c>
      <c r="C80" t="s">
        <v>864</v>
      </c>
      <c r="E80" t="s">
        <v>865</v>
      </c>
      <c r="K80" t="s">
        <v>912</v>
      </c>
      <c r="L80" t="s">
        <v>868</v>
      </c>
      <c r="M80" s="34" t="s">
        <v>2246</v>
      </c>
      <c r="N80" s="34" t="e">
        <f>VLOOKUP(M80,#REF!,14)</f>
        <v>#REF!</v>
      </c>
      <c r="Q80" t="s">
        <v>874</v>
      </c>
      <c r="R80" t="s">
        <v>869</v>
      </c>
      <c r="S80" t="s">
        <v>869</v>
      </c>
      <c r="T80" t="s">
        <v>874</v>
      </c>
      <c r="U80" t="s">
        <v>869</v>
      </c>
      <c r="V80" t="s">
        <v>874</v>
      </c>
      <c r="W80" t="s">
        <v>875</v>
      </c>
    </row>
    <row r="81" spans="1:23" ht="29" x14ac:dyDescent="0.35">
      <c r="A81" t="s">
        <v>647</v>
      </c>
      <c r="B81" s="1" t="s">
        <v>646</v>
      </c>
      <c r="C81" t="s">
        <v>864</v>
      </c>
      <c r="E81" t="s">
        <v>865</v>
      </c>
      <c r="G81" t="s">
        <v>1023</v>
      </c>
      <c r="K81" t="s">
        <v>900</v>
      </c>
      <c r="L81" t="s">
        <v>868</v>
      </c>
      <c r="M81" s="34" t="s">
        <v>2246</v>
      </c>
      <c r="N81" s="34" t="e">
        <f>VLOOKUP(M81,#REF!,14)</f>
        <v>#REF!</v>
      </c>
      <c r="Q81" t="s">
        <v>874</v>
      </c>
      <c r="S81" t="s">
        <v>875</v>
      </c>
      <c r="T81" t="s">
        <v>869</v>
      </c>
      <c r="U81" t="s">
        <v>869</v>
      </c>
      <c r="V81" t="s">
        <v>874</v>
      </c>
      <c r="W81" t="s">
        <v>875</v>
      </c>
    </row>
    <row r="82" spans="1:23" ht="29" x14ac:dyDescent="0.35">
      <c r="A82" t="s">
        <v>678</v>
      </c>
      <c r="B82" s="1" t="s">
        <v>677</v>
      </c>
      <c r="C82" t="s">
        <v>864</v>
      </c>
      <c r="E82" t="s">
        <v>865</v>
      </c>
      <c r="G82" t="s">
        <v>923</v>
      </c>
      <c r="K82" t="s">
        <v>912</v>
      </c>
      <c r="L82" t="s">
        <v>868</v>
      </c>
      <c r="M82" s="34" t="s">
        <v>2247</v>
      </c>
      <c r="N82" s="34" t="e">
        <f>VLOOKUP(M82,#REF!,14)</f>
        <v>#REF!</v>
      </c>
      <c r="Q82" t="s">
        <v>874</v>
      </c>
      <c r="R82" t="s">
        <v>869</v>
      </c>
      <c r="S82" t="s">
        <v>875</v>
      </c>
      <c r="T82" t="s">
        <v>874</v>
      </c>
      <c r="U82" t="s">
        <v>869</v>
      </c>
      <c r="V82" t="s">
        <v>874</v>
      </c>
      <c r="W82" t="s">
        <v>874</v>
      </c>
    </row>
    <row r="83" spans="1:23" x14ac:dyDescent="0.35">
      <c r="A83" t="s">
        <v>769</v>
      </c>
      <c r="B83" s="1" t="s">
        <v>768</v>
      </c>
      <c r="C83" t="s">
        <v>864</v>
      </c>
      <c r="E83" t="s">
        <v>865</v>
      </c>
      <c r="K83" t="s">
        <v>873</v>
      </c>
      <c r="L83" t="s">
        <v>868</v>
      </c>
      <c r="M83" s="34" t="s">
        <v>2248</v>
      </c>
      <c r="N83" s="34" t="e">
        <f>VLOOKUP(M83,#REF!,14)</f>
        <v>#REF!</v>
      </c>
      <c r="Q83" t="s">
        <v>874</v>
      </c>
      <c r="R83" t="s">
        <v>869</v>
      </c>
      <c r="S83" t="s">
        <v>875</v>
      </c>
      <c r="T83" t="s">
        <v>874</v>
      </c>
      <c r="U83" t="s">
        <v>869</v>
      </c>
      <c r="V83" t="s">
        <v>874</v>
      </c>
      <c r="W83" t="s">
        <v>874</v>
      </c>
    </row>
    <row r="84" spans="1:23" x14ac:dyDescent="0.35">
      <c r="A84" t="s">
        <v>825</v>
      </c>
      <c r="B84" s="1" t="s">
        <v>824</v>
      </c>
      <c r="C84" t="s">
        <v>864</v>
      </c>
      <c r="E84" t="s">
        <v>865</v>
      </c>
      <c r="G84" t="s">
        <v>997</v>
      </c>
      <c r="K84" t="s">
        <v>912</v>
      </c>
      <c r="L84" t="s">
        <v>868</v>
      </c>
      <c r="M84" s="34" t="s">
        <v>2574</v>
      </c>
      <c r="N84" s="34" t="e">
        <f>VLOOKUP(M84,#REF!,14)</f>
        <v>#REF!</v>
      </c>
      <c r="Q84" t="s">
        <v>874</v>
      </c>
      <c r="S84" t="s">
        <v>875</v>
      </c>
      <c r="T84" t="s">
        <v>869</v>
      </c>
      <c r="U84" t="s">
        <v>869</v>
      </c>
      <c r="V84" t="s">
        <v>874</v>
      </c>
      <c r="W84" t="s">
        <v>875</v>
      </c>
    </row>
    <row r="85" spans="1:23" x14ac:dyDescent="0.35">
      <c r="A85" t="s">
        <v>1024</v>
      </c>
      <c r="B85" s="1" t="s">
        <v>1025</v>
      </c>
      <c r="C85" t="s">
        <v>864</v>
      </c>
      <c r="E85" t="s">
        <v>865</v>
      </c>
      <c r="G85" t="s">
        <v>989</v>
      </c>
      <c r="K85" t="s">
        <v>912</v>
      </c>
      <c r="L85" t="s">
        <v>868</v>
      </c>
      <c r="M85" s="34" t="s">
        <v>2571</v>
      </c>
      <c r="N85" s="34" t="e">
        <f>VLOOKUP(M85,#REF!,14)</f>
        <v>#REF!</v>
      </c>
      <c r="Q85" t="s">
        <v>874</v>
      </c>
      <c r="R85" t="s">
        <v>869</v>
      </c>
      <c r="S85" t="s">
        <v>875</v>
      </c>
      <c r="T85" t="s">
        <v>874</v>
      </c>
      <c r="U85" t="s">
        <v>869</v>
      </c>
      <c r="V85" t="s">
        <v>874</v>
      </c>
      <c r="W85" t="s">
        <v>874</v>
      </c>
    </row>
    <row r="86" spans="1:23" x14ac:dyDescent="0.35">
      <c r="A86" t="s">
        <v>609</v>
      </c>
      <c r="B86" s="1" t="s">
        <v>608</v>
      </c>
      <c r="C86" t="s">
        <v>864</v>
      </c>
      <c r="E86" t="s">
        <v>865</v>
      </c>
      <c r="I86" t="s">
        <v>949</v>
      </c>
      <c r="K86" t="s">
        <v>873</v>
      </c>
      <c r="L86" t="s">
        <v>868</v>
      </c>
      <c r="M86" s="34" t="s">
        <v>2556</v>
      </c>
      <c r="N86" s="34" t="e">
        <f>VLOOKUP(M86,#REF!,14)</f>
        <v>#REF!</v>
      </c>
      <c r="O86">
        <v>4.78</v>
      </c>
      <c r="Q86" t="s">
        <v>874</v>
      </c>
      <c r="R86" t="s">
        <v>874</v>
      </c>
      <c r="S86" t="s">
        <v>874</v>
      </c>
      <c r="T86" t="s">
        <v>869</v>
      </c>
      <c r="U86" t="s">
        <v>869</v>
      </c>
      <c r="V86" t="s">
        <v>869</v>
      </c>
      <c r="W86" t="s">
        <v>874</v>
      </c>
    </row>
    <row r="87" spans="1:23" x14ac:dyDescent="0.35">
      <c r="A87" t="s">
        <v>1026</v>
      </c>
      <c r="B87" s="1" t="s">
        <v>1027</v>
      </c>
      <c r="C87" t="s">
        <v>864</v>
      </c>
      <c r="E87" t="s">
        <v>865</v>
      </c>
      <c r="G87" t="s">
        <v>989</v>
      </c>
      <c r="K87" t="s">
        <v>867</v>
      </c>
      <c r="L87" t="s">
        <v>868</v>
      </c>
      <c r="M87" s="34" t="s">
        <v>2248</v>
      </c>
      <c r="N87" s="34" t="e">
        <f>VLOOKUP(M87,#REF!,14)</f>
        <v>#REF!</v>
      </c>
      <c r="Q87" t="s">
        <v>874</v>
      </c>
      <c r="R87" t="s">
        <v>869</v>
      </c>
      <c r="S87" t="s">
        <v>875</v>
      </c>
      <c r="T87" t="s">
        <v>869</v>
      </c>
      <c r="U87" t="s">
        <v>869</v>
      </c>
      <c r="V87" t="s">
        <v>869</v>
      </c>
      <c r="W87" t="s">
        <v>875</v>
      </c>
    </row>
    <row r="88" spans="1:23" x14ac:dyDescent="0.35">
      <c r="A88" t="s">
        <v>819</v>
      </c>
      <c r="B88" s="1" t="s">
        <v>818</v>
      </c>
      <c r="C88" t="s">
        <v>864</v>
      </c>
      <c r="E88" t="s">
        <v>865</v>
      </c>
      <c r="G88" t="s">
        <v>989</v>
      </c>
      <c r="K88" t="s">
        <v>1000</v>
      </c>
      <c r="L88" t="s">
        <v>868</v>
      </c>
      <c r="M88" s="34" t="s">
        <v>2226</v>
      </c>
      <c r="N88" s="34" t="e">
        <f>VLOOKUP(M88,#REF!,14)</f>
        <v>#REF!</v>
      </c>
      <c r="Q88" t="s">
        <v>874</v>
      </c>
      <c r="S88" t="s">
        <v>875</v>
      </c>
      <c r="T88" t="s">
        <v>869</v>
      </c>
      <c r="U88" t="s">
        <v>869</v>
      </c>
      <c r="V88" t="s">
        <v>869</v>
      </c>
      <c r="W88">
        <v>0</v>
      </c>
    </row>
    <row r="89" spans="1:23" x14ac:dyDescent="0.35">
      <c r="A89" t="s">
        <v>777</v>
      </c>
      <c r="B89" s="1" t="s">
        <v>776</v>
      </c>
      <c r="C89" t="s">
        <v>864</v>
      </c>
      <c r="E89" t="s">
        <v>865</v>
      </c>
      <c r="G89" t="s">
        <v>1028</v>
      </c>
      <c r="K89" t="s">
        <v>1000</v>
      </c>
      <c r="L89" t="s">
        <v>868</v>
      </c>
      <c r="M89" s="34" t="s">
        <v>2248</v>
      </c>
      <c r="N89" s="34" t="e">
        <f>VLOOKUP(M89,#REF!,14)</f>
        <v>#REF!</v>
      </c>
      <c r="Q89" t="s">
        <v>874</v>
      </c>
      <c r="S89" t="s">
        <v>875</v>
      </c>
      <c r="T89" t="s">
        <v>869</v>
      </c>
      <c r="U89" t="s">
        <v>869</v>
      </c>
      <c r="V89" t="s">
        <v>869</v>
      </c>
      <c r="W89" t="s">
        <v>875</v>
      </c>
    </row>
    <row r="90" spans="1:23" x14ac:dyDescent="0.35">
      <c r="A90" t="s">
        <v>657</v>
      </c>
      <c r="B90" s="1" t="s">
        <v>656</v>
      </c>
      <c r="C90" t="s">
        <v>864</v>
      </c>
      <c r="E90" t="s">
        <v>865</v>
      </c>
      <c r="F90" t="s">
        <v>1029</v>
      </c>
      <c r="G90" t="s">
        <v>1030</v>
      </c>
      <c r="H90">
        <v>33</v>
      </c>
      <c r="I90" t="s">
        <v>896</v>
      </c>
      <c r="J90">
        <v>2.6</v>
      </c>
      <c r="K90" t="s">
        <v>912</v>
      </c>
      <c r="L90" t="s">
        <v>868</v>
      </c>
      <c r="M90" t="s">
        <v>2579</v>
      </c>
      <c r="N90" s="34" t="e">
        <f>VLOOKUP(M90,#REF!,14)</f>
        <v>#REF!</v>
      </c>
      <c r="O90">
        <v>10.382</v>
      </c>
      <c r="Q90" t="s">
        <v>874</v>
      </c>
      <c r="R90" t="s">
        <v>869</v>
      </c>
      <c r="S90" t="s">
        <v>875</v>
      </c>
      <c r="T90" t="s">
        <v>874</v>
      </c>
      <c r="U90" t="s">
        <v>874</v>
      </c>
      <c r="V90" t="s">
        <v>874</v>
      </c>
      <c r="W90" t="s">
        <v>874</v>
      </c>
    </row>
    <row r="91" spans="1:23" x14ac:dyDescent="0.35">
      <c r="A91" t="s">
        <v>805</v>
      </c>
      <c r="B91" s="1" t="s">
        <v>804</v>
      </c>
      <c r="C91" t="s">
        <v>864</v>
      </c>
      <c r="E91" t="s">
        <v>865</v>
      </c>
      <c r="G91" t="s">
        <v>1031</v>
      </c>
      <c r="K91" t="s">
        <v>912</v>
      </c>
      <c r="L91" t="s">
        <v>868</v>
      </c>
      <c r="M91" t="s">
        <v>2246</v>
      </c>
      <c r="N91" s="34" t="e">
        <f>VLOOKUP(M91,#REF!,14)</f>
        <v>#REF!</v>
      </c>
      <c r="Q91" t="s">
        <v>874</v>
      </c>
      <c r="R91" t="s">
        <v>869</v>
      </c>
      <c r="S91" t="s">
        <v>875</v>
      </c>
      <c r="T91" t="s">
        <v>874</v>
      </c>
      <c r="U91" t="s">
        <v>869</v>
      </c>
      <c r="V91" t="s">
        <v>874</v>
      </c>
      <c r="W91" t="s">
        <v>874</v>
      </c>
    </row>
    <row r="92" spans="1:23" x14ac:dyDescent="0.35">
      <c r="A92" t="s">
        <v>773</v>
      </c>
      <c r="B92" s="1" t="s">
        <v>772</v>
      </c>
      <c r="C92" t="s">
        <v>864</v>
      </c>
      <c r="E92" t="s">
        <v>865</v>
      </c>
      <c r="F92" t="s">
        <v>1032</v>
      </c>
      <c r="G92" t="s">
        <v>1033</v>
      </c>
      <c r="I92" t="s">
        <v>896</v>
      </c>
      <c r="K92" t="s">
        <v>912</v>
      </c>
      <c r="L92" t="s">
        <v>868</v>
      </c>
      <c r="M92" s="34" t="s">
        <v>2556</v>
      </c>
      <c r="N92" s="34" t="e">
        <f>VLOOKUP(M92,#REF!,14)</f>
        <v>#REF!</v>
      </c>
      <c r="O92" t="s">
        <v>1034</v>
      </c>
      <c r="Q92" t="s">
        <v>874</v>
      </c>
      <c r="R92" t="s">
        <v>869</v>
      </c>
      <c r="S92" t="s">
        <v>875</v>
      </c>
      <c r="T92" t="s">
        <v>874</v>
      </c>
      <c r="U92" t="s">
        <v>869</v>
      </c>
      <c r="V92" t="s">
        <v>874</v>
      </c>
      <c r="W92" t="s">
        <v>874</v>
      </c>
    </row>
    <row r="93" spans="1:23" x14ac:dyDescent="0.35">
      <c r="A93" t="s">
        <v>757</v>
      </c>
      <c r="B93" s="1" t="s">
        <v>756</v>
      </c>
      <c r="C93" t="s">
        <v>864</v>
      </c>
      <c r="E93" t="s">
        <v>865</v>
      </c>
      <c r="F93" t="s">
        <v>1035</v>
      </c>
      <c r="G93" t="s">
        <v>1036</v>
      </c>
      <c r="H93" t="s">
        <v>1037</v>
      </c>
      <c r="I93" t="s">
        <v>896</v>
      </c>
      <c r="J93" t="s">
        <v>1038</v>
      </c>
      <c r="K93" t="s">
        <v>912</v>
      </c>
      <c r="L93" t="s">
        <v>868</v>
      </c>
      <c r="M93" s="34" t="s">
        <v>2556</v>
      </c>
      <c r="N93" s="34" t="e">
        <f>VLOOKUP(M93,#REF!,14)</f>
        <v>#REF!</v>
      </c>
      <c r="O93" t="s">
        <v>1039</v>
      </c>
      <c r="Q93" t="s">
        <v>874</v>
      </c>
      <c r="R93" t="s">
        <v>869</v>
      </c>
      <c r="S93" t="s">
        <v>874</v>
      </c>
      <c r="T93" t="s">
        <v>874</v>
      </c>
      <c r="U93" t="s">
        <v>869</v>
      </c>
      <c r="V93" t="s">
        <v>874</v>
      </c>
      <c r="W93" t="s">
        <v>874</v>
      </c>
    </row>
    <row r="94" spans="1:23" x14ac:dyDescent="0.35">
      <c r="A94" t="s">
        <v>27</v>
      </c>
      <c r="B94" s="1" t="s">
        <v>28</v>
      </c>
      <c r="C94" t="s">
        <v>864</v>
      </c>
      <c r="E94" t="s">
        <v>865</v>
      </c>
      <c r="K94" t="s">
        <v>1000</v>
      </c>
      <c r="L94" t="s">
        <v>868</v>
      </c>
      <c r="M94" s="34" t="s">
        <v>1</v>
      </c>
      <c r="N94" s="34" t="e">
        <f>VLOOKUP(M94,#REF!,14)</f>
        <v>#REF!</v>
      </c>
      <c r="T94" t="s">
        <v>869</v>
      </c>
      <c r="U94" t="s">
        <v>869</v>
      </c>
      <c r="V94" t="s">
        <v>869</v>
      </c>
      <c r="W94" t="s">
        <v>875</v>
      </c>
    </row>
    <row r="95" spans="1:23" x14ac:dyDescent="0.35">
      <c r="A95" t="s">
        <v>29</v>
      </c>
      <c r="B95" s="1" t="s">
        <v>2605</v>
      </c>
      <c r="C95" t="s">
        <v>864</v>
      </c>
      <c r="E95" t="s">
        <v>865</v>
      </c>
      <c r="K95" t="s">
        <v>1000</v>
      </c>
      <c r="L95" t="s">
        <v>868</v>
      </c>
      <c r="M95" t="s">
        <v>2601</v>
      </c>
      <c r="N95" s="34" t="e">
        <f>VLOOKUP(M95,#REF!,14)</f>
        <v>#REF!</v>
      </c>
      <c r="T95" t="s">
        <v>869</v>
      </c>
      <c r="U95" t="s">
        <v>869</v>
      </c>
      <c r="V95" t="s">
        <v>869</v>
      </c>
      <c r="W95" t="s">
        <v>875</v>
      </c>
    </row>
    <row r="96" spans="1:23" x14ac:dyDescent="0.35">
      <c r="A96" t="s">
        <v>1040</v>
      </c>
      <c r="B96" s="1" t="s">
        <v>1041</v>
      </c>
      <c r="C96" t="s">
        <v>864</v>
      </c>
      <c r="E96" t="s">
        <v>865</v>
      </c>
      <c r="G96" t="s">
        <v>989</v>
      </c>
      <c r="K96" t="s">
        <v>1000</v>
      </c>
      <c r="L96" t="s">
        <v>868</v>
      </c>
      <c r="M96" s="34" t="s">
        <v>2241</v>
      </c>
      <c r="N96" s="34" t="e">
        <f>VLOOKUP(M96,#REF!,14)</f>
        <v>#REF!</v>
      </c>
      <c r="T96" t="s">
        <v>869</v>
      </c>
      <c r="U96" t="s">
        <v>869</v>
      </c>
      <c r="V96" t="s">
        <v>869</v>
      </c>
      <c r="W96" t="s">
        <v>875</v>
      </c>
    </row>
    <row r="97" spans="1:23" x14ac:dyDescent="0.35">
      <c r="A97" t="s">
        <v>30</v>
      </c>
      <c r="B97" s="1" t="s">
        <v>31</v>
      </c>
      <c r="C97" t="s">
        <v>864</v>
      </c>
      <c r="E97" t="s">
        <v>865</v>
      </c>
      <c r="K97" t="s">
        <v>912</v>
      </c>
      <c r="L97" t="s">
        <v>868</v>
      </c>
      <c r="M97" s="34" t="s">
        <v>1</v>
      </c>
      <c r="N97" s="34" t="e">
        <f>VLOOKUP(M97,#REF!,14)</f>
        <v>#REF!</v>
      </c>
      <c r="Q97" t="s">
        <v>875</v>
      </c>
      <c r="R97" t="s">
        <v>869</v>
      </c>
      <c r="S97" t="s">
        <v>875</v>
      </c>
      <c r="T97" t="s">
        <v>874</v>
      </c>
      <c r="U97" t="s">
        <v>869</v>
      </c>
      <c r="V97" t="s">
        <v>874</v>
      </c>
      <c r="W97">
        <v>0</v>
      </c>
    </row>
    <row r="98" spans="1:23" x14ac:dyDescent="0.35">
      <c r="A98" t="s">
        <v>32</v>
      </c>
      <c r="B98" s="1" t="s">
        <v>33</v>
      </c>
      <c r="C98" t="s">
        <v>864</v>
      </c>
      <c r="E98" t="s">
        <v>865</v>
      </c>
      <c r="K98" t="s">
        <v>912</v>
      </c>
      <c r="L98" t="s">
        <v>868</v>
      </c>
      <c r="M98" s="34" t="s">
        <v>1</v>
      </c>
      <c r="N98" s="34" t="e">
        <f>VLOOKUP(M98,#REF!,14)</f>
        <v>#REF!</v>
      </c>
      <c r="Q98" t="s">
        <v>875</v>
      </c>
      <c r="R98" t="s">
        <v>869</v>
      </c>
      <c r="S98" t="s">
        <v>875</v>
      </c>
      <c r="T98" t="s">
        <v>874</v>
      </c>
      <c r="U98" t="s">
        <v>869</v>
      </c>
      <c r="V98" t="s">
        <v>874</v>
      </c>
      <c r="W98">
        <v>0</v>
      </c>
    </row>
    <row r="99" spans="1:23" x14ac:dyDescent="0.35">
      <c r="A99" t="s">
        <v>1042</v>
      </c>
      <c r="B99" s="1" t="s">
        <v>2361</v>
      </c>
      <c r="C99" t="s">
        <v>864</v>
      </c>
      <c r="E99" t="s">
        <v>865</v>
      </c>
      <c r="G99" t="s">
        <v>989</v>
      </c>
      <c r="K99" t="s">
        <v>1000</v>
      </c>
      <c r="L99" t="s">
        <v>868</v>
      </c>
      <c r="M99" t="s">
        <v>2600</v>
      </c>
      <c r="N99" s="34" t="e">
        <f>VLOOKUP(M99,#REF!,14)</f>
        <v>#REF!</v>
      </c>
      <c r="Q99" t="s">
        <v>874</v>
      </c>
      <c r="S99" t="s">
        <v>875</v>
      </c>
      <c r="T99" t="s">
        <v>869</v>
      </c>
      <c r="U99" t="s">
        <v>869</v>
      </c>
      <c r="V99" t="s">
        <v>869</v>
      </c>
      <c r="W99">
        <v>0</v>
      </c>
    </row>
    <row r="100" spans="1:23" x14ac:dyDescent="0.35">
      <c r="A100" t="s">
        <v>34</v>
      </c>
      <c r="B100" s="1" t="s">
        <v>35</v>
      </c>
      <c r="C100" t="s">
        <v>864</v>
      </c>
      <c r="E100" t="s">
        <v>865</v>
      </c>
      <c r="K100" t="s">
        <v>912</v>
      </c>
      <c r="L100" t="s">
        <v>868</v>
      </c>
      <c r="M100" s="34" t="s">
        <v>1</v>
      </c>
      <c r="N100" s="34" t="e">
        <f>VLOOKUP(M100,#REF!,14)</f>
        <v>#REF!</v>
      </c>
      <c r="Q100" t="s">
        <v>875</v>
      </c>
      <c r="R100" t="s">
        <v>869</v>
      </c>
      <c r="S100" t="s">
        <v>875</v>
      </c>
      <c r="T100" t="s">
        <v>874</v>
      </c>
      <c r="U100" t="s">
        <v>869</v>
      </c>
      <c r="V100" t="s">
        <v>874</v>
      </c>
      <c r="W100" t="s">
        <v>874</v>
      </c>
    </row>
    <row r="101" spans="1:23" x14ac:dyDescent="0.35">
      <c r="A101" t="s">
        <v>1043</v>
      </c>
      <c r="B101" s="1" t="s">
        <v>1044</v>
      </c>
      <c r="C101" t="s">
        <v>864</v>
      </c>
      <c r="E101" t="s">
        <v>865</v>
      </c>
      <c r="G101" t="s">
        <v>984</v>
      </c>
      <c r="K101" t="s">
        <v>867</v>
      </c>
      <c r="L101" t="s">
        <v>868</v>
      </c>
      <c r="M101" t="s">
        <v>2579</v>
      </c>
      <c r="N101" s="34" t="e">
        <f>VLOOKUP(M101,#REF!,14)</f>
        <v>#REF!</v>
      </c>
      <c r="T101" t="s">
        <v>869</v>
      </c>
      <c r="U101" t="s">
        <v>869</v>
      </c>
      <c r="V101" t="s">
        <v>869</v>
      </c>
      <c r="W101" t="s">
        <v>875</v>
      </c>
    </row>
    <row r="102" spans="1:23" x14ac:dyDescent="0.35">
      <c r="A102" t="s">
        <v>36</v>
      </c>
      <c r="B102" s="1" t="s">
        <v>37</v>
      </c>
      <c r="C102" t="s">
        <v>864</v>
      </c>
      <c r="E102" t="s">
        <v>865</v>
      </c>
      <c r="K102" t="s">
        <v>912</v>
      </c>
      <c r="L102" t="s">
        <v>868</v>
      </c>
      <c r="M102" s="34" t="s">
        <v>1</v>
      </c>
      <c r="N102" s="34" t="e">
        <f>VLOOKUP(M102,#REF!,14)</f>
        <v>#REF!</v>
      </c>
      <c r="Q102" t="s">
        <v>875</v>
      </c>
      <c r="R102" t="s">
        <v>869</v>
      </c>
      <c r="S102" t="s">
        <v>875</v>
      </c>
      <c r="T102" t="s">
        <v>874</v>
      </c>
      <c r="U102" t="s">
        <v>869</v>
      </c>
      <c r="V102" t="s">
        <v>874</v>
      </c>
      <c r="W102" t="s">
        <v>874</v>
      </c>
    </row>
    <row r="103" spans="1:23" x14ac:dyDescent="0.35">
      <c r="A103" t="s">
        <v>38</v>
      </c>
      <c r="B103" s="1" t="s">
        <v>39</v>
      </c>
      <c r="C103" t="s">
        <v>864</v>
      </c>
      <c r="E103" t="s">
        <v>865</v>
      </c>
      <c r="K103" t="s">
        <v>1000</v>
      </c>
      <c r="L103" t="s">
        <v>868</v>
      </c>
      <c r="M103" s="34" t="s">
        <v>1</v>
      </c>
      <c r="N103" s="34" t="e">
        <f>VLOOKUP(M103,#REF!,14)</f>
        <v>#REF!</v>
      </c>
      <c r="Q103" t="s">
        <v>875</v>
      </c>
      <c r="S103" t="s">
        <v>875</v>
      </c>
      <c r="T103" t="s">
        <v>869</v>
      </c>
      <c r="U103" t="s">
        <v>869</v>
      </c>
      <c r="V103" t="s">
        <v>869</v>
      </c>
      <c r="W103" t="s">
        <v>875</v>
      </c>
    </row>
    <row r="104" spans="1:23" x14ac:dyDescent="0.35">
      <c r="A104" t="s">
        <v>1045</v>
      </c>
      <c r="B104" s="1" t="s">
        <v>1046</v>
      </c>
      <c r="C104" t="s">
        <v>864</v>
      </c>
      <c r="E104" t="s">
        <v>865</v>
      </c>
      <c r="G104" t="s">
        <v>1047</v>
      </c>
      <c r="K104" t="s">
        <v>912</v>
      </c>
      <c r="L104" t="s">
        <v>868</v>
      </c>
      <c r="M104" t="s">
        <v>2246</v>
      </c>
      <c r="N104" s="34" t="e">
        <f>VLOOKUP(M104,#REF!,14)</f>
        <v>#REF!</v>
      </c>
      <c r="Q104" t="s">
        <v>874</v>
      </c>
      <c r="R104" t="s">
        <v>869</v>
      </c>
      <c r="S104" t="s">
        <v>875</v>
      </c>
      <c r="T104" t="s">
        <v>874</v>
      </c>
      <c r="U104" t="s">
        <v>869</v>
      </c>
      <c r="V104" t="s">
        <v>874</v>
      </c>
      <c r="W104" t="s">
        <v>874</v>
      </c>
    </row>
    <row r="105" spans="1:23" x14ac:dyDescent="0.35">
      <c r="A105" t="s">
        <v>527</v>
      </c>
      <c r="B105" s="1" t="s">
        <v>526</v>
      </c>
      <c r="C105" t="s">
        <v>864</v>
      </c>
      <c r="E105" t="s">
        <v>865</v>
      </c>
      <c r="G105" t="s">
        <v>1048</v>
      </c>
      <c r="K105" t="s">
        <v>912</v>
      </c>
      <c r="L105" t="s">
        <v>868</v>
      </c>
      <c r="M105" s="34" t="s">
        <v>2556</v>
      </c>
      <c r="N105" s="34" t="e">
        <f>VLOOKUP(M105,#REF!,14)</f>
        <v>#REF!</v>
      </c>
      <c r="Q105" t="s">
        <v>874</v>
      </c>
      <c r="R105" t="s">
        <v>869</v>
      </c>
      <c r="S105" t="s">
        <v>874</v>
      </c>
      <c r="T105" t="s">
        <v>869</v>
      </c>
      <c r="U105" t="s">
        <v>869</v>
      </c>
      <c r="V105" t="s">
        <v>869</v>
      </c>
      <c r="W105" t="s">
        <v>874</v>
      </c>
    </row>
    <row r="106" spans="1:23" x14ac:dyDescent="0.35">
      <c r="A106" t="s">
        <v>1049</v>
      </c>
      <c r="B106" s="1" t="s">
        <v>1050</v>
      </c>
      <c r="C106" t="s">
        <v>864</v>
      </c>
      <c r="E106" t="s">
        <v>865</v>
      </c>
      <c r="G106" t="s">
        <v>1051</v>
      </c>
      <c r="K106" t="s">
        <v>912</v>
      </c>
      <c r="L106" t="s">
        <v>868</v>
      </c>
      <c r="M106" s="34" t="s">
        <v>2589</v>
      </c>
      <c r="N106" s="34" t="e">
        <f>VLOOKUP(M106,#REF!,14)</f>
        <v>#REF!</v>
      </c>
      <c r="Q106" t="s">
        <v>874</v>
      </c>
      <c r="R106" t="s">
        <v>869</v>
      </c>
      <c r="S106" t="s">
        <v>875</v>
      </c>
      <c r="T106" t="s">
        <v>874</v>
      </c>
      <c r="U106" t="s">
        <v>869</v>
      </c>
      <c r="V106" t="s">
        <v>874</v>
      </c>
      <c r="W106" t="s">
        <v>874</v>
      </c>
    </row>
    <row r="107" spans="1:23" ht="29" x14ac:dyDescent="0.35">
      <c r="A107" t="s">
        <v>829</v>
      </c>
      <c r="B107" s="1" t="s">
        <v>828</v>
      </c>
      <c r="C107" t="s">
        <v>864</v>
      </c>
      <c r="E107" t="s">
        <v>865</v>
      </c>
      <c r="G107" t="s">
        <v>1048</v>
      </c>
      <c r="K107" t="s">
        <v>912</v>
      </c>
      <c r="L107" t="s">
        <v>868</v>
      </c>
      <c r="M107" s="35" t="s">
        <v>2590</v>
      </c>
      <c r="N107" s="34" t="e">
        <f>VLOOKUP(M107,#REF!,14)</f>
        <v>#REF!</v>
      </c>
      <c r="Q107" t="s">
        <v>874</v>
      </c>
      <c r="R107" t="s">
        <v>869</v>
      </c>
      <c r="S107" t="s">
        <v>874</v>
      </c>
      <c r="T107" t="s">
        <v>874</v>
      </c>
      <c r="U107" t="s">
        <v>869</v>
      </c>
      <c r="V107" t="s">
        <v>874</v>
      </c>
      <c r="W107" t="s">
        <v>874</v>
      </c>
    </row>
    <row r="108" spans="1:23" x14ac:dyDescent="0.35">
      <c r="A108" t="s">
        <v>1052</v>
      </c>
      <c r="B108" s="1" t="s">
        <v>1053</v>
      </c>
      <c r="C108" t="s">
        <v>864</v>
      </c>
      <c r="E108" t="s">
        <v>865</v>
      </c>
      <c r="G108" t="s">
        <v>962</v>
      </c>
      <c r="K108" t="s">
        <v>912</v>
      </c>
      <c r="L108" t="s">
        <v>868</v>
      </c>
      <c r="M108" s="34" t="s">
        <v>2568</v>
      </c>
      <c r="N108" s="34" t="e">
        <f>VLOOKUP(M108,#REF!,14)</f>
        <v>#REF!</v>
      </c>
      <c r="Q108" t="s">
        <v>874</v>
      </c>
      <c r="R108" t="s">
        <v>869</v>
      </c>
      <c r="S108" t="s">
        <v>875</v>
      </c>
      <c r="T108" t="s">
        <v>874</v>
      </c>
      <c r="U108" t="s">
        <v>869</v>
      </c>
      <c r="V108" t="s">
        <v>874</v>
      </c>
      <c r="W108" t="s">
        <v>874</v>
      </c>
    </row>
    <row r="109" spans="1:23" x14ac:dyDescent="0.35">
      <c r="A109" t="s">
        <v>709</v>
      </c>
      <c r="B109" s="1" t="s">
        <v>708</v>
      </c>
      <c r="C109" t="s">
        <v>864</v>
      </c>
      <c r="E109" t="s">
        <v>865</v>
      </c>
      <c r="G109" t="s">
        <v>984</v>
      </c>
      <c r="K109" t="s">
        <v>912</v>
      </c>
      <c r="L109" t="s">
        <v>868</v>
      </c>
      <c r="M109" t="s">
        <v>2246</v>
      </c>
      <c r="N109" s="34" t="e">
        <f>VLOOKUP(M109,#REF!,14)</f>
        <v>#REF!</v>
      </c>
      <c r="Q109" t="s">
        <v>874</v>
      </c>
      <c r="R109" t="s">
        <v>869</v>
      </c>
      <c r="S109" t="s">
        <v>875</v>
      </c>
      <c r="T109" t="s">
        <v>874</v>
      </c>
      <c r="U109" t="s">
        <v>869</v>
      </c>
      <c r="V109" t="s">
        <v>874</v>
      </c>
      <c r="W109" t="s">
        <v>874</v>
      </c>
    </row>
    <row r="110" spans="1:23" x14ac:dyDescent="0.35">
      <c r="A110" t="s">
        <v>40</v>
      </c>
      <c r="B110" s="1" t="s">
        <v>41</v>
      </c>
      <c r="C110" t="s">
        <v>864</v>
      </c>
      <c r="E110" t="s">
        <v>865</v>
      </c>
      <c r="K110" t="s">
        <v>912</v>
      </c>
      <c r="L110" t="s">
        <v>868</v>
      </c>
      <c r="M110" s="34" t="s">
        <v>1</v>
      </c>
      <c r="N110" s="34" t="e">
        <f>VLOOKUP(M110,#REF!,14)</f>
        <v>#REF!</v>
      </c>
      <c r="Q110" t="s">
        <v>875</v>
      </c>
      <c r="R110" t="s">
        <v>869</v>
      </c>
      <c r="S110" t="s">
        <v>875</v>
      </c>
      <c r="T110" t="s">
        <v>874</v>
      </c>
      <c r="U110" t="s">
        <v>869</v>
      </c>
      <c r="V110" t="s">
        <v>875</v>
      </c>
      <c r="W110" t="s">
        <v>874</v>
      </c>
    </row>
    <row r="111" spans="1:23" x14ac:dyDescent="0.35">
      <c r="A111" t="s">
        <v>42</v>
      </c>
      <c r="B111" s="1" t="s">
        <v>43</v>
      </c>
      <c r="C111" t="s">
        <v>864</v>
      </c>
      <c r="E111" t="s">
        <v>865</v>
      </c>
      <c r="G111" t="s">
        <v>1054</v>
      </c>
      <c r="K111" t="s">
        <v>912</v>
      </c>
      <c r="L111" t="s">
        <v>868</v>
      </c>
      <c r="M111" s="35" t="s">
        <v>2591</v>
      </c>
      <c r="N111" s="34" t="e">
        <f>VLOOKUP(M111,#REF!,14)</f>
        <v>#REF!</v>
      </c>
      <c r="Q111" t="s">
        <v>875</v>
      </c>
      <c r="R111" t="s">
        <v>869</v>
      </c>
      <c r="S111" t="s">
        <v>875</v>
      </c>
      <c r="T111" t="s">
        <v>874</v>
      </c>
      <c r="U111" t="s">
        <v>869</v>
      </c>
      <c r="V111" t="s">
        <v>875</v>
      </c>
      <c r="W111" t="s">
        <v>874</v>
      </c>
    </row>
    <row r="112" spans="1:23" x14ac:dyDescent="0.35">
      <c r="A112" t="s">
        <v>44</v>
      </c>
      <c r="B112" s="1" t="s">
        <v>45</v>
      </c>
      <c r="C112" t="s">
        <v>864</v>
      </c>
      <c r="E112" t="s">
        <v>865</v>
      </c>
      <c r="K112" t="s">
        <v>912</v>
      </c>
      <c r="L112" t="s">
        <v>868</v>
      </c>
      <c r="M112" s="34" t="s">
        <v>1</v>
      </c>
      <c r="N112" s="34" t="e">
        <f>VLOOKUP(M112,#REF!,14)</f>
        <v>#REF!</v>
      </c>
      <c r="Q112" t="s">
        <v>875</v>
      </c>
      <c r="R112" t="s">
        <v>869</v>
      </c>
      <c r="S112" t="s">
        <v>875</v>
      </c>
      <c r="T112" t="s">
        <v>874</v>
      </c>
      <c r="U112" t="s">
        <v>869</v>
      </c>
      <c r="V112" t="s">
        <v>875</v>
      </c>
      <c r="W112" t="s">
        <v>874</v>
      </c>
    </row>
    <row r="113" spans="1:23" x14ac:dyDescent="0.35">
      <c r="A113" t="s">
        <v>46</v>
      </c>
      <c r="B113" s="1" t="s">
        <v>47</v>
      </c>
      <c r="C113" t="s">
        <v>864</v>
      </c>
      <c r="E113" t="s">
        <v>865</v>
      </c>
      <c r="K113" t="s">
        <v>912</v>
      </c>
      <c r="L113" t="s">
        <v>868</v>
      </c>
      <c r="M113" s="34" t="s">
        <v>1</v>
      </c>
      <c r="N113" s="34" t="e">
        <f>VLOOKUP(M113,#REF!,14)</f>
        <v>#REF!</v>
      </c>
      <c r="Q113" t="s">
        <v>875</v>
      </c>
      <c r="R113" t="s">
        <v>869</v>
      </c>
      <c r="S113" t="s">
        <v>875</v>
      </c>
      <c r="T113" t="s">
        <v>874</v>
      </c>
      <c r="U113" t="s">
        <v>869</v>
      </c>
      <c r="V113" t="s">
        <v>875</v>
      </c>
      <c r="W113" t="s">
        <v>874</v>
      </c>
    </row>
    <row r="114" spans="1:23" x14ac:dyDescent="0.35">
      <c r="A114" t="s">
        <v>48</v>
      </c>
      <c r="B114" s="1" t="s">
        <v>49</v>
      </c>
      <c r="C114" t="s">
        <v>864</v>
      </c>
      <c r="E114" t="s">
        <v>865</v>
      </c>
      <c r="K114" t="s">
        <v>912</v>
      </c>
      <c r="L114" t="s">
        <v>868</v>
      </c>
      <c r="M114" s="34" t="s">
        <v>1</v>
      </c>
      <c r="N114" s="34" t="e">
        <f>VLOOKUP(M114,#REF!,14)</f>
        <v>#REF!</v>
      </c>
      <c r="Q114" t="s">
        <v>875</v>
      </c>
      <c r="R114" t="s">
        <v>869</v>
      </c>
      <c r="S114" t="s">
        <v>875</v>
      </c>
      <c r="T114" t="s">
        <v>874</v>
      </c>
      <c r="U114" t="s">
        <v>869</v>
      </c>
      <c r="V114" t="s">
        <v>875</v>
      </c>
      <c r="W114" t="s">
        <v>874</v>
      </c>
    </row>
    <row r="115" spans="1:23" x14ac:dyDescent="0.35">
      <c r="A115" t="s">
        <v>51</v>
      </c>
      <c r="B115" s="1" t="s">
        <v>52</v>
      </c>
      <c r="C115" t="s">
        <v>864</v>
      </c>
      <c r="E115" t="s">
        <v>865</v>
      </c>
      <c r="K115" t="s">
        <v>912</v>
      </c>
      <c r="L115" t="s">
        <v>868</v>
      </c>
      <c r="M115" s="34" t="s">
        <v>1</v>
      </c>
      <c r="N115" s="34" t="e">
        <f>VLOOKUP(M115,#REF!,14)</f>
        <v>#REF!</v>
      </c>
      <c r="Q115" t="s">
        <v>875</v>
      </c>
      <c r="R115" t="s">
        <v>869</v>
      </c>
      <c r="S115" t="s">
        <v>875</v>
      </c>
      <c r="T115" t="s">
        <v>874</v>
      </c>
      <c r="U115" t="s">
        <v>869</v>
      </c>
      <c r="V115" t="s">
        <v>875</v>
      </c>
      <c r="W115" t="s">
        <v>874</v>
      </c>
    </row>
    <row r="116" spans="1:23" x14ac:dyDescent="0.35">
      <c r="A116" t="s">
        <v>1055</v>
      </c>
      <c r="B116" s="1" t="s">
        <v>1056</v>
      </c>
      <c r="C116" t="s">
        <v>864</v>
      </c>
      <c r="E116" t="s">
        <v>865</v>
      </c>
      <c r="K116" t="s">
        <v>912</v>
      </c>
      <c r="L116" t="s">
        <v>868</v>
      </c>
      <c r="M116" s="35" t="s">
        <v>2579</v>
      </c>
      <c r="N116" s="34" t="e">
        <f>VLOOKUP(M116,#REF!,14)</f>
        <v>#REF!</v>
      </c>
      <c r="Q116" t="s">
        <v>874</v>
      </c>
      <c r="R116" t="s">
        <v>869</v>
      </c>
      <c r="S116" t="s">
        <v>875</v>
      </c>
      <c r="T116" t="s">
        <v>874</v>
      </c>
      <c r="U116" t="s">
        <v>869</v>
      </c>
      <c r="V116" t="s">
        <v>874</v>
      </c>
      <c r="W116" t="s">
        <v>874</v>
      </c>
    </row>
    <row r="117" spans="1:23" x14ac:dyDescent="0.35">
      <c r="A117" t="s">
        <v>53</v>
      </c>
      <c r="B117" s="1" t="s">
        <v>54</v>
      </c>
      <c r="C117" t="s">
        <v>864</v>
      </c>
      <c r="E117" t="s">
        <v>865</v>
      </c>
      <c r="K117" t="s">
        <v>912</v>
      </c>
      <c r="L117" t="s">
        <v>868</v>
      </c>
      <c r="M117" s="34" t="s">
        <v>1</v>
      </c>
      <c r="N117" s="34" t="e">
        <f>VLOOKUP(M117,#REF!,14)</f>
        <v>#REF!</v>
      </c>
      <c r="Q117" t="s">
        <v>875</v>
      </c>
      <c r="R117" t="s">
        <v>869</v>
      </c>
      <c r="S117" t="s">
        <v>875</v>
      </c>
      <c r="T117" t="s">
        <v>874</v>
      </c>
      <c r="U117" t="s">
        <v>869</v>
      </c>
      <c r="V117" t="s">
        <v>875</v>
      </c>
      <c r="W117" t="s">
        <v>874</v>
      </c>
    </row>
    <row r="118" spans="1:23" ht="29" x14ac:dyDescent="0.35">
      <c r="A118" t="s">
        <v>509</v>
      </c>
      <c r="B118" s="1" t="s">
        <v>508</v>
      </c>
      <c r="C118" t="s">
        <v>864</v>
      </c>
      <c r="E118" t="s">
        <v>865</v>
      </c>
      <c r="K118" t="s">
        <v>900</v>
      </c>
      <c r="L118" t="s">
        <v>868</v>
      </c>
      <c r="M118" s="34" t="s">
        <v>2249</v>
      </c>
      <c r="N118" s="34" t="e">
        <f>VLOOKUP(M118,#REF!,14)</f>
        <v>#REF!</v>
      </c>
      <c r="Q118" t="s">
        <v>874</v>
      </c>
      <c r="S118" t="s">
        <v>875</v>
      </c>
      <c r="T118" t="s">
        <v>869</v>
      </c>
      <c r="U118" t="s">
        <v>869</v>
      </c>
      <c r="V118" t="s">
        <v>874</v>
      </c>
      <c r="W118" t="s">
        <v>2236</v>
      </c>
    </row>
    <row r="119" spans="1:23" x14ac:dyDescent="0.35">
      <c r="A119" t="s">
        <v>1057</v>
      </c>
      <c r="B119" s="1" t="s">
        <v>1058</v>
      </c>
      <c r="C119" t="s">
        <v>864</v>
      </c>
      <c r="E119" t="s">
        <v>865</v>
      </c>
      <c r="G119" t="s">
        <v>1059</v>
      </c>
      <c r="K119" t="s">
        <v>912</v>
      </c>
      <c r="L119" t="s">
        <v>868</v>
      </c>
      <c r="M119" s="34" t="s">
        <v>2556</v>
      </c>
      <c r="N119" s="34" t="e">
        <f>VLOOKUP(M119,#REF!,14)</f>
        <v>#REF!</v>
      </c>
      <c r="Q119" t="s">
        <v>869</v>
      </c>
      <c r="R119" t="s">
        <v>869</v>
      </c>
      <c r="S119" t="s">
        <v>874</v>
      </c>
      <c r="T119" t="s">
        <v>869</v>
      </c>
      <c r="U119" t="s">
        <v>869</v>
      </c>
      <c r="V119" t="s">
        <v>874</v>
      </c>
      <c r="W119" t="s">
        <v>874</v>
      </c>
    </row>
    <row r="120" spans="1:23" x14ac:dyDescent="0.35">
      <c r="A120" t="s">
        <v>771</v>
      </c>
      <c r="B120" s="1" t="s">
        <v>770</v>
      </c>
      <c r="C120" t="s">
        <v>864</v>
      </c>
      <c r="E120" t="s">
        <v>865</v>
      </c>
      <c r="F120" t="s">
        <v>1060</v>
      </c>
      <c r="G120" t="s">
        <v>1061</v>
      </c>
      <c r="H120" t="s">
        <v>1062</v>
      </c>
      <c r="I120" t="s">
        <v>979</v>
      </c>
      <c r="K120" t="s">
        <v>873</v>
      </c>
      <c r="L120" t="s">
        <v>868</v>
      </c>
      <c r="M120" s="34" t="s">
        <v>2556</v>
      </c>
      <c r="N120" s="34" t="e">
        <f>VLOOKUP(M120,#REF!,14)</f>
        <v>#REF!</v>
      </c>
      <c r="O120" t="s">
        <v>1063</v>
      </c>
      <c r="Q120" t="s">
        <v>874</v>
      </c>
      <c r="R120" t="s">
        <v>874</v>
      </c>
      <c r="S120" t="s">
        <v>874</v>
      </c>
      <c r="T120" t="s">
        <v>869</v>
      </c>
      <c r="U120" t="s">
        <v>869</v>
      </c>
      <c r="V120" t="s">
        <v>869</v>
      </c>
      <c r="W120" t="s">
        <v>874</v>
      </c>
    </row>
    <row r="121" spans="1:23" x14ac:dyDescent="0.35">
      <c r="A121" t="s">
        <v>1064</v>
      </c>
      <c r="B121" s="1" t="s">
        <v>1065</v>
      </c>
      <c r="C121" t="s">
        <v>864</v>
      </c>
      <c r="E121" t="s">
        <v>865</v>
      </c>
      <c r="K121" t="s">
        <v>1000</v>
      </c>
      <c r="L121" t="s">
        <v>868</v>
      </c>
      <c r="M121" s="34" t="s">
        <v>2249</v>
      </c>
      <c r="N121" s="34" t="e">
        <f>VLOOKUP(M121,#REF!,14)</f>
        <v>#REF!</v>
      </c>
      <c r="Q121" t="s">
        <v>988</v>
      </c>
      <c r="T121" t="s">
        <v>869</v>
      </c>
      <c r="U121" t="s">
        <v>869</v>
      </c>
      <c r="V121" t="s">
        <v>869</v>
      </c>
      <c r="W121" t="s">
        <v>875</v>
      </c>
    </row>
    <row r="122" spans="1:23" x14ac:dyDescent="0.35">
      <c r="A122" t="s">
        <v>1066</v>
      </c>
      <c r="B122" s="1" t="s">
        <v>1067</v>
      </c>
      <c r="C122" t="s">
        <v>864</v>
      </c>
      <c r="E122" t="s">
        <v>865</v>
      </c>
      <c r="G122" t="s">
        <v>899</v>
      </c>
      <c r="K122" t="s">
        <v>1000</v>
      </c>
      <c r="L122" t="s">
        <v>868</v>
      </c>
      <c r="M122" s="34" t="s">
        <v>2249</v>
      </c>
      <c r="N122" s="34" t="e">
        <f>VLOOKUP(M122,#REF!,14)</f>
        <v>#REF!</v>
      </c>
      <c r="Q122" t="s">
        <v>988</v>
      </c>
      <c r="T122" t="s">
        <v>869</v>
      </c>
      <c r="U122" t="s">
        <v>869</v>
      </c>
      <c r="V122" t="s">
        <v>869</v>
      </c>
      <c r="W122" t="s">
        <v>874</v>
      </c>
    </row>
    <row r="123" spans="1:23" x14ac:dyDescent="0.35">
      <c r="A123" t="s">
        <v>1068</v>
      </c>
      <c r="B123" s="1" t="s">
        <v>1069</v>
      </c>
      <c r="C123" t="s">
        <v>864</v>
      </c>
      <c r="E123" t="s">
        <v>865</v>
      </c>
      <c r="G123" t="s">
        <v>987</v>
      </c>
      <c r="K123" t="s">
        <v>1000</v>
      </c>
      <c r="L123" t="s">
        <v>868</v>
      </c>
      <c r="M123" s="34" t="s">
        <v>2556</v>
      </c>
      <c r="N123" s="34" t="e">
        <f>VLOOKUP(M123,#REF!,14)</f>
        <v>#REF!</v>
      </c>
      <c r="Q123" t="s">
        <v>874</v>
      </c>
      <c r="T123" t="s">
        <v>869</v>
      </c>
      <c r="U123" t="s">
        <v>869</v>
      </c>
      <c r="V123" t="s">
        <v>869</v>
      </c>
      <c r="W123">
        <v>0</v>
      </c>
    </row>
    <row r="124" spans="1:23" x14ac:dyDescent="0.35">
      <c r="A124" t="s">
        <v>613</v>
      </c>
      <c r="B124" s="1" t="s">
        <v>612</v>
      </c>
      <c r="C124" t="s">
        <v>864</v>
      </c>
      <c r="E124" t="s">
        <v>865</v>
      </c>
      <c r="G124" t="s">
        <v>1070</v>
      </c>
      <c r="K124" t="s">
        <v>867</v>
      </c>
      <c r="L124" t="s">
        <v>868</v>
      </c>
      <c r="M124" s="34" t="s">
        <v>2556</v>
      </c>
      <c r="N124" s="34" t="e">
        <f>VLOOKUP(M124,#REF!,14)</f>
        <v>#REF!</v>
      </c>
      <c r="Q124" t="s">
        <v>874</v>
      </c>
      <c r="R124" t="s">
        <v>869</v>
      </c>
      <c r="S124" t="s">
        <v>869</v>
      </c>
      <c r="T124" t="s">
        <v>869</v>
      </c>
      <c r="U124" t="s">
        <v>869</v>
      </c>
      <c r="V124" t="s">
        <v>869</v>
      </c>
      <c r="W124" t="s">
        <v>875</v>
      </c>
    </row>
    <row r="125" spans="1:23" x14ac:dyDescent="0.35">
      <c r="A125" t="s">
        <v>55</v>
      </c>
      <c r="B125" s="1" t="s">
        <v>56</v>
      </c>
      <c r="C125" t="s">
        <v>864</v>
      </c>
      <c r="E125" t="s">
        <v>865</v>
      </c>
      <c r="G125" t="s">
        <v>987</v>
      </c>
      <c r="K125" t="s">
        <v>912</v>
      </c>
      <c r="L125" t="s">
        <v>868</v>
      </c>
      <c r="M125" s="34" t="s">
        <v>1</v>
      </c>
      <c r="N125" s="34" t="e">
        <f>VLOOKUP(M125,#REF!,14)</f>
        <v>#REF!</v>
      </c>
      <c r="Q125" t="s">
        <v>875</v>
      </c>
      <c r="R125" t="s">
        <v>869</v>
      </c>
      <c r="S125" t="s">
        <v>875</v>
      </c>
      <c r="T125" t="s">
        <v>874</v>
      </c>
      <c r="U125" t="s">
        <v>869</v>
      </c>
      <c r="V125" t="s">
        <v>875</v>
      </c>
      <c r="W125" t="s">
        <v>874</v>
      </c>
    </row>
    <row r="126" spans="1:23" x14ac:dyDescent="0.35">
      <c r="A126" t="s">
        <v>57</v>
      </c>
      <c r="B126" s="1" t="s">
        <v>58</v>
      </c>
      <c r="C126" t="s">
        <v>864</v>
      </c>
      <c r="E126" t="s">
        <v>865</v>
      </c>
      <c r="K126" t="s">
        <v>912</v>
      </c>
      <c r="L126" t="s">
        <v>868</v>
      </c>
      <c r="M126" s="34" t="s">
        <v>1</v>
      </c>
      <c r="N126" s="34" t="e">
        <f>VLOOKUP(M126,#REF!,14)</f>
        <v>#REF!</v>
      </c>
      <c r="Q126" t="s">
        <v>875</v>
      </c>
      <c r="R126" t="s">
        <v>869</v>
      </c>
      <c r="S126" t="s">
        <v>875</v>
      </c>
      <c r="T126" t="s">
        <v>874</v>
      </c>
      <c r="U126" t="s">
        <v>869</v>
      </c>
      <c r="V126" t="s">
        <v>875</v>
      </c>
      <c r="W126" t="s">
        <v>874</v>
      </c>
    </row>
    <row r="127" spans="1:23" x14ac:dyDescent="0.35">
      <c r="A127" t="s">
        <v>59</v>
      </c>
      <c r="B127" s="1" t="s">
        <v>60</v>
      </c>
      <c r="C127" t="s">
        <v>864</v>
      </c>
      <c r="E127" t="s">
        <v>865</v>
      </c>
      <c r="F127" t="s">
        <v>1071</v>
      </c>
      <c r="G127" t="s">
        <v>1072</v>
      </c>
      <c r="I127" t="s">
        <v>896</v>
      </c>
      <c r="J127" t="s">
        <v>1073</v>
      </c>
      <c r="K127" t="s">
        <v>912</v>
      </c>
      <c r="L127" t="s">
        <v>868</v>
      </c>
      <c r="M127" s="34" t="s">
        <v>1</v>
      </c>
      <c r="N127" s="34" t="e">
        <f>VLOOKUP(M127,#REF!,14)</f>
        <v>#REF!</v>
      </c>
      <c r="O127" t="s">
        <v>913</v>
      </c>
      <c r="Q127" t="s">
        <v>875</v>
      </c>
      <c r="R127" t="s">
        <v>869</v>
      </c>
      <c r="S127" t="s">
        <v>869</v>
      </c>
      <c r="T127" t="s">
        <v>874</v>
      </c>
      <c r="U127" t="s">
        <v>869</v>
      </c>
      <c r="V127" t="s">
        <v>875</v>
      </c>
      <c r="W127" t="s">
        <v>874</v>
      </c>
    </row>
    <row r="128" spans="1:23" x14ac:dyDescent="0.35">
      <c r="A128" t="s">
        <v>61</v>
      </c>
      <c r="B128" s="1" t="s">
        <v>62</v>
      </c>
      <c r="C128" t="s">
        <v>864</v>
      </c>
      <c r="E128" t="s">
        <v>865</v>
      </c>
      <c r="K128" t="s">
        <v>912</v>
      </c>
      <c r="L128" t="s">
        <v>868</v>
      </c>
      <c r="M128" s="34" t="s">
        <v>1</v>
      </c>
      <c r="N128" s="34" t="e">
        <f>VLOOKUP(M128,#REF!,14)</f>
        <v>#REF!</v>
      </c>
      <c r="Q128" t="s">
        <v>875</v>
      </c>
      <c r="R128" t="s">
        <v>869</v>
      </c>
      <c r="S128" t="s">
        <v>875</v>
      </c>
      <c r="T128" t="s">
        <v>874</v>
      </c>
      <c r="U128" t="s">
        <v>869</v>
      </c>
      <c r="V128" t="s">
        <v>875</v>
      </c>
      <c r="W128" t="s">
        <v>874</v>
      </c>
    </row>
    <row r="129" spans="1:23" ht="29" x14ac:dyDescent="0.35">
      <c r="A129" t="s">
        <v>63</v>
      </c>
      <c r="B129" s="1" t="s">
        <v>64</v>
      </c>
      <c r="C129" t="s">
        <v>864</v>
      </c>
      <c r="E129" t="s">
        <v>865</v>
      </c>
      <c r="G129" t="s">
        <v>1047</v>
      </c>
      <c r="K129" t="s">
        <v>912</v>
      </c>
      <c r="L129" t="s">
        <v>868</v>
      </c>
      <c r="M129" s="34" t="s">
        <v>1</v>
      </c>
      <c r="N129" s="34" t="e">
        <f>VLOOKUP(M129,#REF!,14)</f>
        <v>#REF!</v>
      </c>
      <c r="Q129" t="s">
        <v>875</v>
      </c>
      <c r="R129" t="s">
        <v>869</v>
      </c>
      <c r="S129" t="s">
        <v>875</v>
      </c>
      <c r="T129" t="s">
        <v>874</v>
      </c>
      <c r="U129" t="s">
        <v>869</v>
      </c>
      <c r="V129" t="s">
        <v>875</v>
      </c>
      <c r="W129" t="s">
        <v>874</v>
      </c>
    </row>
    <row r="130" spans="1:23" x14ac:dyDescent="0.35">
      <c r="A130" t="s">
        <v>548</v>
      </c>
      <c r="B130" s="1" t="s">
        <v>547</v>
      </c>
      <c r="C130" t="s">
        <v>864</v>
      </c>
      <c r="E130" t="s">
        <v>865</v>
      </c>
      <c r="F130" t="s">
        <v>1074</v>
      </c>
      <c r="G130" t="s">
        <v>866</v>
      </c>
      <c r="I130" t="s">
        <v>896</v>
      </c>
      <c r="J130" t="s">
        <v>949</v>
      </c>
      <c r="K130" t="s">
        <v>912</v>
      </c>
      <c r="L130" t="s">
        <v>868</v>
      </c>
      <c r="M130" s="34" t="s">
        <v>2556</v>
      </c>
      <c r="N130" s="34" t="e">
        <f>VLOOKUP(M130,#REF!,14)</f>
        <v>#REF!</v>
      </c>
      <c r="O130">
        <v>0.69599999999999995</v>
      </c>
      <c r="Q130" t="s">
        <v>874</v>
      </c>
      <c r="R130" t="s">
        <v>869</v>
      </c>
      <c r="S130" t="s">
        <v>874</v>
      </c>
      <c r="T130" t="s">
        <v>874</v>
      </c>
      <c r="U130" t="s">
        <v>869</v>
      </c>
      <c r="V130" t="s">
        <v>874</v>
      </c>
      <c r="W130" t="s">
        <v>874</v>
      </c>
    </row>
    <row r="131" spans="1:23" x14ac:dyDescent="0.35">
      <c r="A131" t="s">
        <v>1075</v>
      </c>
      <c r="B131" s="1" t="s">
        <v>1076</v>
      </c>
      <c r="C131" t="s">
        <v>864</v>
      </c>
      <c r="E131" t="s">
        <v>865</v>
      </c>
      <c r="G131" t="s">
        <v>866</v>
      </c>
      <c r="K131" t="s">
        <v>912</v>
      </c>
      <c r="L131" t="s">
        <v>868</v>
      </c>
      <c r="M131" s="34" t="s">
        <v>2248</v>
      </c>
      <c r="N131" s="34" t="e">
        <f>VLOOKUP(M131,#REF!,14)</f>
        <v>#REF!</v>
      </c>
      <c r="Q131" t="s">
        <v>874</v>
      </c>
      <c r="R131" t="s">
        <v>869</v>
      </c>
      <c r="S131" t="s">
        <v>875</v>
      </c>
      <c r="T131" t="s">
        <v>874</v>
      </c>
      <c r="U131" t="s">
        <v>869</v>
      </c>
      <c r="V131" t="s">
        <v>874</v>
      </c>
      <c r="W131" t="s">
        <v>874</v>
      </c>
    </row>
    <row r="132" spans="1:23" x14ac:dyDescent="0.35">
      <c r="A132" t="s">
        <v>749</v>
      </c>
      <c r="B132" s="1" t="s">
        <v>748</v>
      </c>
      <c r="C132" t="s">
        <v>864</v>
      </c>
      <c r="E132" t="s">
        <v>865</v>
      </c>
      <c r="F132" t="s">
        <v>1077</v>
      </c>
      <c r="G132" t="s">
        <v>955</v>
      </c>
      <c r="I132" t="s">
        <v>896</v>
      </c>
      <c r="J132" t="s">
        <v>1078</v>
      </c>
      <c r="K132" t="s">
        <v>912</v>
      </c>
      <c r="L132" t="s">
        <v>868</v>
      </c>
      <c r="M132" s="35" t="s">
        <v>2248</v>
      </c>
      <c r="N132" s="34" t="e">
        <f>VLOOKUP(M132,#REF!,14)</f>
        <v>#REF!</v>
      </c>
      <c r="O132" t="s">
        <v>1079</v>
      </c>
      <c r="Q132" t="s">
        <v>874</v>
      </c>
      <c r="R132" t="s">
        <v>869</v>
      </c>
      <c r="S132" t="s">
        <v>869</v>
      </c>
      <c r="T132" t="s">
        <v>874</v>
      </c>
      <c r="U132" t="s">
        <v>869</v>
      </c>
      <c r="V132" t="s">
        <v>869</v>
      </c>
      <c r="W132" t="s">
        <v>874</v>
      </c>
    </row>
    <row r="133" spans="1:23" x14ac:dyDescent="0.35">
      <c r="A133" t="s">
        <v>1080</v>
      </c>
      <c r="B133" s="1" t="s">
        <v>1081</v>
      </c>
      <c r="C133" t="s">
        <v>864</v>
      </c>
      <c r="E133" t="s">
        <v>865</v>
      </c>
      <c r="F133" t="s">
        <v>1082</v>
      </c>
      <c r="G133" t="s">
        <v>1083</v>
      </c>
      <c r="I133" t="s">
        <v>896</v>
      </c>
      <c r="J133" t="s">
        <v>1084</v>
      </c>
      <c r="K133" t="s">
        <v>912</v>
      </c>
      <c r="L133" t="s">
        <v>868</v>
      </c>
      <c r="M133" s="34" t="s">
        <v>2248</v>
      </c>
      <c r="N133" s="34" t="e">
        <f>VLOOKUP(M133,#REF!,14)</f>
        <v>#REF!</v>
      </c>
      <c r="O133" t="s">
        <v>1085</v>
      </c>
      <c r="Q133" t="s">
        <v>874</v>
      </c>
      <c r="R133" t="s">
        <v>869</v>
      </c>
      <c r="S133" t="s">
        <v>869</v>
      </c>
      <c r="T133" t="s">
        <v>874</v>
      </c>
      <c r="U133" t="s">
        <v>869</v>
      </c>
      <c r="V133" t="s">
        <v>874</v>
      </c>
      <c r="W133" t="s">
        <v>874</v>
      </c>
    </row>
    <row r="134" spans="1:23" x14ac:dyDescent="0.35">
      <c r="A134" t="s">
        <v>65</v>
      </c>
      <c r="B134" s="1" t="s">
        <v>66</v>
      </c>
      <c r="C134" t="s">
        <v>864</v>
      </c>
      <c r="E134" t="s">
        <v>865</v>
      </c>
      <c r="K134" t="s">
        <v>912</v>
      </c>
      <c r="L134" t="s">
        <v>868</v>
      </c>
      <c r="M134" s="34" t="s">
        <v>1</v>
      </c>
      <c r="N134" s="34" t="e">
        <f>VLOOKUP(M134,#REF!,14)</f>
        <v>#REF!</v>
      </c>
      <c r="Q134" t="s">
        <v>875</v>
      </c>
      <c r="R134" t="s">
        <v>869</v>
      </c>
      <c r="S134" t="s">
        <v>875</v>
      </c>
      <c r="T134" t="s">
        <v>874</v>
      </c>
      <c r="U134" t="s">
        <v>869</v>
      </c>
      <c r="V134" t="s">
        <v>875</v>
      </c>
      <c r="W134" t="s">
        <v>874</v>
      </c>
    </row>
    <row r="135" spans="1:23" x14ac:dyDescent="0.35">
      <c r="A135" t="s">
        <v>67</v>
      </c>
      <c r="B135" s="1" t="s">
        <v>68</v>
      </c>
      <c r="C135" t="s">
        <v>864</v>
      </c>
      <c r="E135" t="s">
        <v>865</v>
      </c>
      <c r="F135" t="s">
        <v>1086</v>
      </c>
      <c r="G135" t="s">
        <v>1087</v>
      </c>
      <c r="I135" t="s">
        <v>896</v>
      </c>
      <c r="J135" t="s">
        <v>1088</v>
      </c>
      <c r="K135" t="s">
        <v>912</v>
      </c>
      <c r="L135" t="s">
        <v>868</v>
      </c>
      <c r="M135" s="34" t="s">
        <v>1</v>
      </c>
      <c r="N135" s="34" t="e">
        <f>VLOOKUP(M135,#REF!,14)</f>
        <v>#REF!</v>
      </c>
      <c r="O135">
        <v>4.2329999999999997</v>
      </c>
      <c r="Q135" t="s">
        <v>875</v>
      </c>
      <c r="R135" t="s">
        <v>869</v>
      </c>
      <c r="S135" t="s">
        <v>869</v>
      </c>
      <c r="T135" t="s">
        <v>874</v>
      </c>
      <c r="U135" t="s">
        <v>869</v>
      </c>
      <c r="V135" t="s">
        <v>875</v>
      </c>
      <c r="W135" t="s">
        <v>874</v>
      </c>
    </row>
    <row r="136" spans="1:23" x14ac:dyDescent="0.35">
      <c r="A136" t="s">
        <v>69</v>
      </c>
      <c r="B136" s="1" t="s">
        <v>70</v>
      </c>
      <c r="C136" t="s">
        <v>864</v>
      </c>
      <c r="E136" t="s">
        <v>865</v>
      </c>
      <c r="F136" t="s">
        <v>1086</v>
      </c>
      <c r="G136" t="s">
        <v>1087</v>
      </c>
      <c r="I136" t="s">
        <v>896</v>
      </c>
      <c r="J136" t="s">
        <v>1089</v>
      </c>
      <c r="K136" t="s">
        <v>912</v>
      </c>
      <c r="L136" t="s">
        <v>868</v>
      </c>
      <c r="M136" s="34" t="s">
        <v>1</v>
      </c>
      <c r="N136" s="34" t="e">
        <f>VLOOKUP(M136,#REF!,14)</f>
        <v>#REF!</v>
      </c>
      <c r="O136" t="s">
        <v>1090</v>
      </c>
      <c r="Q136" t="s">
        <v>875</v>
      </c>
      <c r="R136" t="s">
        <v>869</v>
      </c>
      <c r="S136" t="s">
        <v>869</v>
      </c>
      <c r="T136" t="s">
        <v>874</v>
      </c>
      <c r="U136" t="s">
        <v>869</v>
      </c>
      <c r="V136" t="s">
        <v>869</v>
      </c>
      <c r="W136" t="s">
        <v>874</v>
      </c>
    </row>
    <row r="137" spans="1:23" ht="29" x14ac:dyDescent="0.35">
      <c r="A137" t="s">
        <v>71</v>
      </c>
      <c r="B137" s="1" t="s">
        <v>72</v>
      </c>
      <c r="C137" t="s">
        <v>864</v>
      </c>
      <c r="E137" t="s">
        <v>865</v>
      </c>
      <c r="K137" t="s">
        <v>912</v>
      </c>
      <c r="L137" t="s">
        <v>868</v>
      </c>
      <c r="M137" s="34" t="s">
        <v>1</v>
      </c>
      <c r="N137" s="34" t="e">
        <f>VLOOKUP(M137,#REF!,14)</f>
        <v>#REF!</v>
      </c>
      <c r="Q137" t="s">
        <v>875</v>
      </c>
      <c r="R137" t="s">
        <v>869</v>
      </c>
      <c r="S137" t="s">
        <v>875</v>
      </c>
      <c r="T137" t="s">
        <v>874</v>
      </c>
      <c r="U137" t="s">
        <v>869</v>
      </c>
      <c r="V137" t="s">
        <v>875</v>
      </c>
      <c r="W137" t="s">
        <v>874</v>
      </c>
    </row>
    <row r="138" spans="1:23" x14ac:dyDescent="0.35">
      <c r="A138" t="s">
        <v>73</v>
      </c>
      <c r="B138" s="1" t="s">
        <v>74</v>
      </c>
      <c r="C138" t="s">
        <v>864</v>
      </c>
      <c r="E138" t="s">
        <v>865</v>
      </c>
      <c r="K138" t="s">
        <v>912</v>
      </c>
      <c r="L138" t="s">
        <v>868</v>
      </c>
      <c r="M138" s="34" t="s">
        <v>1</v>
      </c>
      <c r="N138" s="34" t="e">
        <f>VLOOKUP(M138,#REF!,14)</f>
        <v>#REF!</v>
      </c>
      <c r="Q138" t="s">
        <v>875</v>
      </c>
      <c r="R138" t="s">
        <v>869</v>
      </c>
      <c r="S138" t="s">
        <v>875</v>
      </c>
      <c r="T138" t="s">
        <v>874</v>
      </c>
      <c r="U138" t="s">
        <v>869</v>
      </c>
      <c r="V138" t="s">
        <v>875</v>
      </c>
      <c r="W138" t="s">
        <v>874</v>
      </c>
    </row>
    <row r="139" spans="1:23" x14ac:dyDescent="0.35">
      <c r="A139" t="s">
        <v>75</v>
      </c>
      <c r="B139" s="1" t="s">
        <v>76</v>
      </c>
      <c r="C139" t="s">
        <v>864</v>
      </c>
      <c r="E139" t="s">
        <v>865</v>
      </c>
      <c r="K139" t="s">
        <v>867</v>
      </c>
      <c r="L139" t="s">
        <v>868</v>
      </c>
      <c r="M139" s="34" t="s">
        <v>1</v>
      </c>
      <c r="N139" s="34" t="e">
        <f>VLOOKUP(M139,#REF!,14)</f>
        <v>#REF!</v>
      </c>
      <c r="T139" t="s">
        <v>869</v>
      </c>
      <c r="U139" t="s">
        <v>869</v>
      </c>
      <c r="V139" t="s">
        <v>869</v>
      </c>
      <c r="W139" t="s">
        <v>875</v>
      </c>
    </row>
    <row r="140" spans="1:23" x14ac:dyDescent="0.35">
      <c r="A140" t="s">
        <v>1091</v>
      </c>
      <c r="B140" s="1" t="s">
        <v>1092</v>
      </c>
      <c r="C140" t="s">
        <v>864</v>
      </c>
      <c r="E140" t="s">
        <v>865</v>
      </c>
      <c r="G140" t="s">
        <v>1093</v>
      </c>
      <c r="K140" t="s">
        <v>867</v>
      </c>
      <c r="L140" t="s">
        <v>868</v>
      </c>
      <c r="M140" s="34" t="s">
        <v>2248</v>
      </c>
      <c r="N140" s="34" t="e">
        <f>VLOOKUP(M140,#REF!,14)</f>
        <v>#REF!</v>
      </c>
      <c r="Q140" t="s">
        <v>869</v>
      </c>
      <c r="R140" t="s">
        <v>869</v>
      </c>
      <c r="S140" t="s">
        <v>869</v>
      </c>
      <c r="T140" t="s">
        <v>869</v>
      </c>
      <c r="U140" t="s">
        <v>869</v>
      </c>
      <c r="V140" t="s">
        <v>869</v>
      </c>
      <c r="W140" t="s">
        <v>875</v>
      </c>
    </row>
    <row r="141" spans="1:23" x14ac:dyDescent="0.35">
      <c r="A141" t="s">
        <v>77</v>
      </c>
      <c r="B141" s="1" t="s">
        <v>78</v>
      </c>
      <c r="C141" t="s">
        <v>864</v>
      </c>
      <c r="E141" t="s">
        <v>865</v>
      </c>
      <c r="K141" t="s">
        <v>867</v>
      </c>
      <c r="L141" t="s">
        <v>868</v>
      </c>
      <c r="M141" t="s">
        <v>1</v>
      </c>
      <c r="N141" s="34" t="e">
        <f>VLOOKUP(M141,#REF!,14)</f>
        <v>#REF!</v>
      </c>
      <c r="T141" t="s">
        <v>869</v>
      </c>
      <c r="U141" t="s">
        <v>869</v>
      </c>
      <c r="V141" t="s">
        <v>869</v>
      </c>
      <c r="W141" t="s">
        <v>875</v>
      </c>
    </row>
    <row r="142" spans="1:23" x14ac:dyDescent="0.35">
      <c r="A142" t="s">
        <v>79</v>
      </c>
      <c r="B142" s="1" t="s">
        <v>80</v>
      </c>
      <c r="C142" t="s">
        <v>864</v>
      </c>
      <c r="E142" t="s">
        <v>865</v>
      </c>
      <c r="K142" t="s">
        <v>867</v>
      </c>
      <c r="L142" t="s">
        <v>868</v>
      </c>
      <c r="M142" s="34" t="s">
        <v>1</v>
      </c>
      <c r="N142" s="34" t="e">
        <f>VLOOKUP(M142,#REF!,14)</f>
        <v>#REF!</v>
      </c>
      <c r="T142" t="s">
        <v>869</v>
      </c>
      <c r="U142" t="s">
        <v>869</v>
      </c>
      <c r="V142" t="s">
        <v>869</v>
      </c>
      <c r="W142" t="s">
        <v>875</v>
      </c>
    </row>
    <row r="143" spans="1:23" x14ac:dyDescent="0.35">
      <c r="A143" t="s">
        <v>1094</v>
      </c>
      <c r="B143" s="1" t="s">
        <v>1095</v>
      </c>
      <c r="C143" t="s">
        <v>864</v>
      </c>
      <c r="E143" t="s">
        <v>865</v>
      </c>
      <c r="G143" t="s">
        <v>1096</v>
      </c>
      <c r="K143" t="s">
        <v>867</v>
      </c>
      <c r="L143" t="s">
        <v>868</v>
      </c>
      <c r="M143" s="34" t="s">
        <v>2250</v>
      </c>
      <c r="N143" s="34" t="e">
        <f>VLOOKUP(M143,#REF!,14)</f>
        <v>#REF!</v>
      </c>
      <c r="Q143" t="s">
        <v>874</v>
      </c>
      <c r="R143" t="s">
        <v>869</v>
      </c>
      <c r="S143" t="s">
        <v>874</v>
      </c>
      <c r="T143" t="s">
        <v>875</v>
      </c>
      <c r="U143" t="s">
        <v>869</v>
      </c>
      <c r="V143" t="s">
        <v>875</v>
      </c>
      <c r="W143" t="s">
        <v>874</v>
      </c>
    </row>
    <row r="144" spans="1:23" ht="29" x14ac:dyDescent="0.35">
      <c r="A144" t="s">
        <v>81</v>
      </c>
      <c r="B144" s="1" t="s">
        <v>82</v>
      </c>
      <c r="C144" t="s">
        <v>864</v>
      </c>
      <c r="E144" t="s">
        <v>865</v>
      </c>
      <c r="K144" t="s">
        <v>867</v>
      </c>
      <c r="L144" t="s">
        <v>868</v>
      </c>
      <c r="M144" s="34" t="s">
        <v>1</v>
      </c>
      <c r="N144" s="34" t="e">
        <f>VLOOKUP(M144,#REF!,14)</f>
        <v>#REF!</v>
      </c>
      <c r="T144" t="s">
        <v>869</v>
      </c>
      <c r="U144" t="s">
        <v>869</v>
      </c>
      <c r="V144" t="s">
        <v>869</v>
      </c>
      <c r="W144" t="s">
        <v>875</v>
      </c>
    </row>
    <row r="145" spans="1:23" x14ac:dyDescent="0.35">
      <c r="A145" t="s">
        <v>1097</v>
      </c>
      <c r="B145" s="1" t="s">
        <v>1098</v>
      </c>
      <c r="C145" t="s">
        <v>864</v>
      </c>
      <c r="E145" t="s">
        <v>865</v>
      </c>
      <c r="K145" t="s">
        <v>900</v>
      </c>
      <c r="L145" t="s">
        <v>868</v>
      </c>
      <c r="M145" s="34" t="s">
        <v>2569</v>
      </c>
      <c r="N145" s="34" t="e">
        <f>VLOOKUP(M145,#REF!,14)</f>
        <v>#REF!</v>
      </c>
      <c r="Q145" t="s">
        <v>874</v>
      </c>
      <c r="V145" t="s">
        <v>874</v>
      </c>
      <c r="W145" t="s">
        <v>875</v>
      </c>
    </row>
    <row r="146" spans="1:23" x14ac:dyDescent="0.35">
      <c r="A146" t="s">
        <v>791</v>
      </c>
      <c r="B146" s="1" t="s">
        <v>790</v>
      </c>
      <c r="C146" t="s">
        <v>864</v>
      </c>
      <c r="E146" t="s">
        <v>865</v>
      </c>
      <c r="G146" t="s">
        <v>866</v>
      </c>
      <c r="K146" t="s">
        <v>867</v>
      </c>
      <c r="L146" t="s">
        <v>868</v>
      </c>
      <c r="M146" s="34" t="s">
        <v>2556</v>
      </c>
      <c r="N146" s="34" t="e">
        <f>VLOOKUP(M146,#REF!,14)</f>
        <v>#REF!</v>
      </c>
      <c r="Q146" t="s">
        <v>874</v>
      </c>
      <c r="R146" t="s">
        <v>869</v>
      </c>
      <c r="S146" t="s">
        <v>874</v>
      </c>
      <c r="T146" t="s">
        <v>869</v>
      </c>
      <c r="U146" t="s">
        <v>869</v>
      </c>
      <c r="V146" t="s">
        <v>869</v>
      </c>
      <c r="W146" t="s">
        <v>875</v>
      </c>
    </row>
    <row r="147" spans="1:23" ht="43.5" x14ac:dyDescent="0.35">
      <c r="A147" t="s">
        <v>83</v>
      </c>
      <c r="B147" s="1" t="s">
        <v>84</v>
      </c>
      <c r="C147" t="s">
        <v>864</v>
      </c>
      <c r="E147" t="s">
        <v>865</v>
      </c>
      <c r="K147" t="s">
        <v>912</v>
      </c>
      <c r="L147" t="s">
        <v>868</v>
      </c>
      <c r="M147" s="34" t="s">
        <v>1</v>
      </c>
      <c r="N147" s="34" t="e">
        <f>VLOOKUP(M147,#REF!,14)</f>
        <v>#REF!</v>
      </c>
      <c r="W147" t="s">
        <v>875</v>
      </c>
    </row>
    <row r="148" spans="1:23" ht="43.5" x14ac:dyDescent="0.35">
      <c r="A148" t="s">
        <v>1099</v>
      </c>
      <c r="B148" s="1" t="s">
        <v>1100</v>
      </c>
      <c r="C148" t="s">
        <v>864</v>
      </c>
      <c r="E148" t="s">
        <v>865</v>
      </c>
      <c r="K148" t="s">
        <v>912</v>
      </c>
      <c r="L148" t="s">
        <v>868</v>
      </c>
      <c r="M148" s="34" t="s">
        <v>2249</v>
      </c>
      <c r="N148" s="34" t="e">
        <f>VLOOKUP(M148,#REF!,14)</f>
        <v>#REF!</v>
      </c>
      <c r="W148" t="s">
        <v>875</v>
      </c>
    </row>
    <row r="149" spans="1:23" x14ac:dyDescent="0.35">
      <c r="A149" t="s">
        <v>493</v>
      </c>
      <c r="B149" s="1" t="s">
        <v>492</v>
      </c>
      <c r="C149" t="s">
        <v>864</v>
      </c>
      <c r="E149" t="s">
        <v>865</v>
      </c>
      <c r="F149" t="s">
        <v>1101</v>
      </c>
      <c r="G149" t="s">
        <v>1102</v>
      </c>
      <c r="H149">
        <v>40</v>
      </c>
      <c r="I149" t="s">
        <v>896</v>
      </c>
      <c r="J149" t="s">
        <v>1103</v>
      </c>
      <c r="K149" t="s">
        <v>912</v>
      </c>
      <c r="L149" t="s">
        <v>868</v>
      </c>
      <c r="M149" s="34" t="s">
        <v>2556</v>
      </c>
      <c r="N149" s="34" t="e">
        <f>VLOOKUP(M149,#REF!,14)</f>
        <v>#REF!</v>
      </c>
      <c r="O149">
        <v>4.95</v>
      </c>
      <c r="Q149" t="s">
        <v>874</v>
      </c>
      <c r="R149" t="s">
        <v>874</v>
      </c>
      <c r="S149" t="s">
        <v>874</v>
      </c>
      <c r="T149" t="s">
        <v>875</v>
      </c>
      <c r="U149" t="s">
        <v>875</v>
      </c>
      <c r="V149" t="s">
        <v>874</v>
      </c>
      <c r="W149" t="s">
        <v>874</v>
      </c>
    </row>
    <row r="150" spans="1:23" ht="29" x14ac:dyDescent="0.35">
      <c r="A150" t="s">
        <v>1104</v>
      </c>
      <c r="B150" s="1" t="s">
        <v>1105</v>
      </c>
      <c r="C150" t="s">
        <v>864</v>
      </c>
      <c r="E150" t="s">
        <v>865</v>
      </c>
      <c r="F150" t="s">
        <v>1106</v>
      </c>
      <c r="G150" t="s">
        <v>1102</v>
      </c>
      <c r="I150" t="s">
        <v>896</v>
      </c>
      <c r="K150" t="s">
        <v>912</v>
      </c>
      <c r="L150" t="s">
        <v>868</v>
      </c>
      <c r="M150" s="34" t="s">
        <v>2249</v>
      </c>
      <c r="N150" s="34" t="e">
        <f>VLOOKUP(M150,#REF!,14)</f>
        <v>#REF!</v>
      </c>
      <c r="O150">
        <v>4.95</v>
      </c>
      <c r="Q150" t="s">
        <v>874</v>
      </c>
      <c r="R150" t="s">
        <v>874</v>
      </c>
      <c r="S150" t="s">
        <v>875</v>
      </c>
      <c r="T150" t="s">
        <v>874</v>
      </c>
      <c r="U150" t="s">
        <v>874</v>
      </c>
      <c r="V150" t="s">
        <v>874</v>
      </c>
      <c r="W150" t="s">
        <v>874</v>
      </c>
    </row>
    <row r="151" spans="1:23" x14ac:dyDescent="0.35">
      <c r="A151" t="s">
        <v>633</v>
      </c>
      <c r="B151" s="1" t="s">
        <v>632</v>
      </c>
      <c r="C151" t="s">
        <v>864</v>
      </c>
      <c r="E151" t="s">
        <v>865</v>
      </c>
      <c r="F151" t="s">
        <v>1101</v>
      </c>
      <c r="G151" t="s">
        <v>1102</v>
      </c>
      <c r="H151">
        <v>40</v>
      </c>
      <c r="I151" t="s">
        <v>896</v>
      </c>
      <c r="J151" t="s">
        <v>1103</v>
      </c>
      <c r="K151" t="s">
        <v>912</v>
      </c>
      <c r="L151" t="s">
        <v>868</v>
      </c>
      <c r="M151" s="34" t="s">
        <v>2556</v>
      </c>
      <c r="N151" s="34" t="e">
        <f>VLOOKUP(M151,#REF!,14)</f>
        <v>#REF!</v>
      </c>
      <c r="O151">
        <v>7.5730000000000004</v>
      </c>
      <c r="Q151" t="s">
        <v>874</v>
      </c>
      <c r="R151" t="s">
        <v>874</v>
      </c>
      <c r="S151" t="s">
        <v>875</v>
      </c>
      <c r="T151" t="s">
        <v>874</v>
      </c>
      <c r="U151" t="s">
        <v>874</v>
      </c>
      <c r="V151" t="s">
        <v>874</v>
      </c>
      <c r="W151" t="s">
        <v>874</v>
      </c>
    </row>
    <row r="152" spans="1:23" x14ac:dyDescent="0.35">
      <c r="A152" t="s">
        <v>720</v>
      </c>
      <c r="B152" s="1" t="s">
        <v>719</v>
      </c>
      <c r="C152" t="s">
        <v>864</v>
      </c>
      <c r="E152" t="s">
        <v>865</v>
      </c>
      <c r="K152" t="s">
        <v>912</v>
      </c>
      <c r="L152" t="s">
        <v>868</v>
      </c>
      <c r="M152" s="34" t="s">
        <v>2249</v>
      </c>
      <c r="N152" s="34" t="e">
        <f>VLOOKUP(M152,#REF!,14)</f>
        <v>#REF!</v>
      </c>
      <c r="Q152" t="s">
        <v>875</v>
      </c>
      <c r="R152" t="s">
        <v>869</v>
      </c>
      <c r="S152" t="s">
        <v>875</v>
      </c>
      <c r="T152" t="s">
        <v>874</v>
      </c>
      <c r="U152" t="s">
        <v>869</v>
      </c>
      <c r="V152" t="s">
        <v>874</v>
      </c>
      <c r="W152" t="s">
        <v>874</v>
      </c>
    </row>
    <row r="153" spans="1:23" x14ac:dyDescent="0.35">
      <c r="A153" t="s">
        <v>85</v>
      </c>
      <c r="B153" s="1" t="s">
        <v>86</v>
      </c>
      <c r="C153" t="s">
        <v>864</v>
      </c>
      <c r="E153" t="s">
        <v>865</v>
      </c>
      <c r="G153" t="s">
        <v>1107</v>
      </c>
      <c r="K153" t="s">
        <v>912</v>
      </c>
      <c r="L153" t="s">
        <v>868</v>
      </c>
      <c r="M153" s="34" t="s">
        <v>1</v>
      </c>
      <c r="N153" s="34" t="e">
        <f>VLOOKUP(M153,#REF!,14)</f>
        <v>#REF!</v>
      </c>
      <c r="Q153" t="s">
        <v>875</v>
      </c>
      <c r="R153" t="s">
        <v>869</v>
      </c>
      <c r="S153" t="s">
        <v>875</v>
      </c>
      <c r="T153" t="s">
        <v>874</v>
      </c>
      <c r="U153" t="s">
        <v>869</v>
      </c>
      <c r="V153" t="s">
        <v>875</v>
      </c>
      <c r="W153" t="s">
        <v>874</v>
      </c>
    </row>
    <row r="154" spans="1:23" x14ac:dyDescent="0.35">
      <c r="A154" t="s">
        <v>1108</v>
      </c>
      <c r="B154" s="1" t="s">
        <v>1109</v>
      </c>
      <c r="C154" t="s">
        <v>864</v>
      </c>
      <c r="E154" t="s">
        <v>865</v>
      </c>
      <c r="G154" t="s">
        <v>1110</v>
      </c>
      <c r="K154" t="s">
        <v>912</v>
      </c>
      <c r="L154" t="s">
        <v>868</v>
      </c>
      <c r="M154" s="34" t="s">
        <v>2241</v>
      </c>
      <c r="N154" s="34" t="e">
        <f>VLOOKUP(M154,#REF!,14)</f>
        <v>#REF!</v>
      </c>
      <c r="Q154" t="s">
        <v>874</v>
      </c>
      <c r="R154" t="s">
        <v>869</v>
      </c>
      <c r="S154" t="s">
        <v>875</v>
      </c>
      <c r="T154" t="s">
        <v>874</v>
      </c>
      <c r="U154" t="s">
        <v>869</v>
      </c>
      <c r="V154" t="s">
        <v>875</v>
      </c>
      <c r="W154" t="s">
        <v>874</v>
      </c>
    </row>
    <row r="155" spans="1:23" x14ac:dyDescent="0.35">
      <c r="A155" t="s">
        <v>495</v>
      </c>
      <c r="B155" s="1" t="s">
        <v>494</v>
      </c>
      <c r="C155" t="s">
        <v>864</v>
      </c>
      <c r="E155" t="s">
        <v>865</v>
      </c>
      <c r="F155" t="s">
        <v>1111</v>
      </c>
      <c r="G155" t="s">
        <v>1112</v>
      </c>
      <c r="I155" t="s">
        <v>896</v>
      </c>
      <c r="J155" t="s">
        <v>1113</v>
      </c>
      <c r="K155" t="s">
        <v>912</v>
      </c>
      <c r="L155" t="s">
        <v>868</v>
      </c>
      <c r="M155" s="35" t="s">
        <v>2587</v>
      </c>
      <c r="N155" s="34" t="e">
        <f>VLOOKUP(M155,#REF!,14)</f>
        <v>#REF!</v>
      </c>
      <c r="O155">
        <v>6.1660000000000004</v>
      </c>
      <c r="Q155" t="s">
        <v>874</v>
      </c>
      <c r="R155" t="s">
        <v>869</v>
      </c>
      <c r="S155" t="s">
        <v>874</v>
      </c>
      <c r="T155" t="s">
        <v>874</v>
      </c>
      <c r="U155" t="s">
        <v>869</v>
      </c>
      <c r="V155" t="s">
        <v>874</v>
      </c>
      <c r="W155" t="s">
        <v>874</v>
      </c>
    </row>
    <row r="156" spans="1:23" x14ac:dyDescent="0.35">
      <c r="A156" t="s">
        <v>87</v>
      </c>
      <c r="B156" s="1" t="s">
        <v>88</v>
      </c>
      <c r="C156" t="s">
        <v>864</v>
      </c>
      <c r="E156" t="s">
        <v>865</v>
      </c>
      <c r="F156" t="s">
        <v>914</v>
      </c>
      <c r="G156" t="s">
        <v>915</v>
      </c>
      <c r="I156" t="s">
        <v>896</v>
      </c>
      <c r="J156" t="s">
        <v>916</v>
      </c>
      <c r="K156" t="s">
        <v>912</v>
      </c>
      <c r="L156" t="s">
        <v>868</v>
      </c>
      <c r="M156" s="34" t="s">
        <v>1</v>
      </c>
      <c r="N156" s="34" t="e">
        <f>VLOOKUP(M156,#REF!,14)</f>
        <v>#REF!</v>
      </c>
      <c r="O156">
        <v>6.423</v>
      </c>
      <c r="Q156" t="s">
        <v>875</v>
      </c>
      <c r="R156" t="s">
        <v>869</v>
      </c>
      <c r="S156" t="s">
        <v>875</v>
      </c>
      <c r="T156" t="s">
        <v>874</v>
      </c>
      <c r="U156" t="s">
        <v>869</v>
      </c>
      <c r="V156" t="s">
        <v>874</v>
      </c>
      <c r="W156" t="s">
        <v>874</v>
      </c>
    </row>
    <row r="157" spans="1:23" x14ac:dyDescent="0.35">
      <c r="A157" t="s">
        <v>89</v>
      </c>
      <c r="B157" s="1" t="s">
        <v>90</v>
      </c>
      <c r="C157" t="s">
        <v>864</v>
      </c>
      <c r="E157" t="s">
        <v>865</v>
      </c>
      <c r="K157" t="s">
        <v>912</v>
      </c>
      <c r="L157" t="s">
        <v>868</v>
      </c>
      <c r="M157" s="34" t="s">
        <v>1</v>
      </c>
      <c r="N157" s="34" t="e">
        <f>VLOOKUP(M157,#REF!,14)</f>
        <v>#REF!</v>
      </c>
      <c r="Q157" t="s">
        <v>875</v>
      </c>
      <c r="R157" t="s">
        <v>869</v>
      </c>
      <c r="S157" t="s">
        <v>875</v>
      </c>
      <c r="T157" t="s">
        <v>874</v>
      </c>
      <c r="U157" t="s">
        <v>869</v>
      </c>
      <c r="V157" t="s">
        <v>875</v>
      </c>
      <c r="W157" t="s">
        <v>874</v>
      </c>
    </row>
    <row r="158" spans="1:23" x14ac:dyDescent="0.35">
      <c r="A158" t="s">
        <v>91</v>
      </c>
      <c r="B158" s="1" t="s">
        <v>92</v>
      </c>
      <c r="C158" t="s">
        <v>864</v>
      </c>
      <c r="E158" t="s">
        <v>865</v>
      </c>
      <c r="K158" t="s">
        <v>912</v>
      </c>
      <c r="L158" t="s">
        <v>868</v>
      </c>
      <c r="M158" s="34" t="s">
        <v>1</v>
      </c>
      <c r="N158" s="34" t="e">
        <f>VLOOKUP(M158,#REF!,14)</f>
        <v>#REF!</v>
      </c>
      <c r="Q158" t="s">
        <v>875</v>
      </c>
      <c r="R158" t="s">
        <v>869</v>
      </c>
      <c r="S158" t="s">
        <v>875</v>
      </c>
      <c r="T158" t="s">
        <v>874</v>
      </c>
      <c r="U158" t="s">
        <v>869</v>
      </c>
      <c r="V158" t="s">
        <v>874</v>
      </c>
      <c r="W158">
        <v>0</v>
      </c>
    </row>
    <row r="159" spans="1:23" ht="29" x14ac:dyDescent="0.35">
      <c r="A159" t="s">
        <v>514</v>
      </c>
      <c r="B159" s="1" t="s">
        <v>513</v>
      </c>
      <c r="C159" t="s">
        <v>864</v>
      </c>
      <c r="E159" t="s">
        <v>865</v>
      </c>
      <c r="G159" t="s">
        <v>1114</v>
      </c>
      <c r="K159" t="s">
        <v>900</v>
      </c>
      <c r="L159" t="s">
        <v>868</v>
      </c>
      <c r="M159" s="34" t="s">
        <v>2226</v>
      </c>
      <c r="N159" s="34" t="e">
        <f>VLOOKUP(M159,#REF!,14)</f>
        <v>#REF!</v>
      </c>
      <c r="Q159" t="s">
        <v>874</v>
      </c>
      <c r="S159" t="s">
        <v>875</v>
      </c>
      <c r="T159" t="s">
        <v>869</v>
      </c>
      <c r="U159" t="s">
        <v>869</v>
      </c>
      <c r="V159" t="s">
        <v>874</v>
      </c>
      <c r="W159">
        <v>0</v>
      </c>
    </row>
    <row r="160" spans="1:23" x14ac:dyDescent="0.35">
      <c r="A160" t="s">
        <v>93</v>
      </c>
      <c r="B160" s="1" t="s">
        <v>94</v>
      </c>
      <c r="C160" t="s">
        <v>864</v>
      </c>
      <c r="E160" t="s">
        <v>865</v>
      </c>
      <c r="G160" t="s">
        <v>987</v>
      </c>
      <c r="K160" t="s">
        <v>912</v>
      </c>
      <c r="L160" t="s">
        <v>868</v>
      </c>
      <c r="M160" s="34" t="s">
        <v>1</v>
      </c>
      <c r="N160" s="34" t="e">
        <f>VLOOKUP(M160,#REF!,14)</f>
        <v>#REF!</v>
      </c>
      <c r="Q160" t="s">
        <v>875</v>
      </c>
      <c r="R160" t="s">
        <v>869</v>
      </c>
      <c r="S160" t="s">
        <v>874</v>
      </c>
      <c r="T160" t="s">
        <v>874</v>
      </c>
      <c r="U160" t="s">
        <v>869</v>
      </c>
      <c r="V160" t="s">
        <v>874</v>
      </c>
      <c r="W160" t="s">
        <v>874</v>
      </c>
    </row>
    <row r="161" spans="1:23" x14ac:dyDescent="0.35">
      <c r="A161" t="s">
        <v>815</v>
      </c>
      <c r="B161" s="1" t="s">
        <v>814</v>
      </c>
      <c r="C161" t="s">
        <v>864</v>
      </c>
      <c r="E161" t="s">
        <v>865</v>
      </c>
      <c r="G161" t="s">
        <v>1115</v>
      </c>
      <c r="K161" t="s">
        <v>867</v>
      </c>
      <c r="L161" t="s">
        <v>868</v>
      </c>
      <c r="M161" t="s">
        <v>2246</v>
      </c>
      <c r="N161" s="34" t="e">
        <f>VLOOKUP(M161,#REF!,14)</f>
        <v>#REF!</v>
      </c>
      <c r="Q161" t="s">
        <v>874</v>
      </c>
      <c r="S161" t="s">
        <v>875</v>
      </c>
      <c r="T161" t="s">
        <v>869</v>
      </c>
      <c r="U161" t="s">
        <v>869</v>
      </c>
      <c r="V161" t="s">
        <v>869</v>
      </c>
      <c r="W161" t="s">
        <v>875</v>
      </c>
    </row>
    <row r="162" spans="1:23" x14ac:dyDescent="0.35">
      <c r="A162" t="s">
        <v>842</v>
      </c>
      <c r="B162" s="1" t="s">
        <v>841</v>
      </c>
      <c r="C162" t="s">
        <v>864</v>
      </c>
      <c r="E162" t="s">
        <v>865</v>
      </c>
      <c r="G162" t="s">
        <v>1047</v>
      </c>
      <c r="K162" t="s">
        <v>912</v>
      </c>
      <c r="L162" t="s">
        <v>868</v>
      </c>
      <c r="M162" s="34" t="s">
        <v>2246</v>
      </c>
      <c r="N162" s="34" t="e">
        <f>VLOOKUP(M162,#REF!,14)</f>
        <v>#REF!</v>
      </c>
      <c r="Q162" t="s">
        <v>874</v>
      </c>
      <c r="R162" t="s">
        <v>869</v>
      </c>
      <c r="S162" t="s">
        <v>875</v>
      </c>
      <c r="T162" t="s">
        <v>874</v>
      </c>
      <c r="U162" t="s">
        <v>869</v>
      </c>
      <c r="V162" t="s">
        <v>874</v>
      </c>
      <c r="W162" t="s">
        <v>874</v>
      </c>
    </row>
    <row r="163" spans="1:23" x14ac:dyDescent="0.35">
      <c r="A163" t="s">
        <v>1116</v>
      </c>
      <c r="B163" s="1" t="s">
        <v>1117</v>
      </c>
      <c r="C163" t="s">
        <v>864</v>
      </c>
      <c r="E163" t="s">
        <v>865</v>
      </c>
      <c r="G163" t="s">
        <v>1047</v>
      </c>
      <c r="K163" t="s">
        <v>912</v>
      </c>
      <c r="L163" t="s">
        <v>868</v>
      </c>
      <c r="M163" s="34" t="s">
        <v>2248</v>
      </c>
      <c r="N163" s="34" t="e">
        <f>VLOOKUP(M163,#REF!,14)</f>
        <v>#REF!</v>
      </c>
      <c r="Q163" t="s">
        <v>874</v>
      </c>
      <c r="R163" t="s">
        <v>869</v>
      </c>
      <c r="S163" t="s">
        <v>875</v>
      </c>
      <c r="T163" t="s">
        <v>874</v>
      </c>
      <c r="U163" t="s">
        <v>869</v>
      </c>
      <c r="V163" t="s">
        <v>874</v>
      </c>
      <c r="W163" t="s">
        <v>874</v>
      </c>
    </row>
    <row r="164" spans="1:23" x14ac:dyDescent="0.35">
      <c r="A164" t="s">
        <v>718</v>
      </c>
      <c r="B164" s="1" t="s">
        <v>717</v>
      </c>
      <c r="C164" t="s">
        <v>864</v>
      </c>
      <c r="E164" t="s">
        <v>865</v>
      </c>
      <c r="F164" t="s">
        <v>1118</v>
      </c>
      <c r="G164" t="s">
        <v>1119</v>
      </c>
      <c r="H164" t="s">
        <v>1120</v>
      </c>
      <c r="K164" t="s">
        <v>873</v>
      </c>
      <c r="L164" t="s">
        <v>868</v>
      </c>
      <c r="M164" s="34" t="s">
        <v>2241</v>
      </c>
      <c r="N164" s="34" t="e">
        <f>VLOOKUP(M164,#REF!,14)</f>
        <v>#REF!</v>
      </c>
      <c r="Q164" t="s">
        <v>874</v>
      </c>
      <c r="R164" t="s">
        <v>869</v>
      </c>
      <c r="S164" t="s">
        <v>875</v>
      </c>
      <c r="T164" t="s">
        <v>874</v>
      </c>
      <c r="U164" t="s">
        <v>869</v>
      </c>
      <c r="V164" t="s">
        <v>874</v>
      </c>
      <c r="W164" t="s">
        <v>874</v>
      </c>
    </row>
    <row r="165" spans="1:23" ht="29" x14ac:dyDescent="0.35">
      <c r="A165" t="s">
        <v>1121</v>
      </c>
      <c r="B165" s="1" t="s">
        <v>1122</v>
      </c>
      <c r="C165" t="s">
        <v>864</v>
      </c>
      <c r="E165" t="s">
        <v>865</v>
      </c>
      <c r="K165" t="s">
        <v>912</v>
      </c>
      <c r="L165" t="s">
        <v>868</v>
      </c>
      <c r="M165" s="34" t="s">
        <v>2240</v>
      </c>
      <c r="N165" s="34" t="e">
        <f>VLOOKUP(M165,#REF!,14)</f>
        <v>#REF!</v>
      </c>
      <c r="Q165" t="s">
        <v>874</v>
      </c>
      <c r="R165" t="s">
        <v>869</v>
      </c>
      <c r="S165" t="s">
        <v>875</v>
      </c>
      <c r="T165" t="s">
        <v>874</v>
      </c>
      <c r="U165" t="s">
        <v>869</v>
      </c>
      <c r="V165" t="s">
        <v>874</v>
      </c>
      <c r="W165" t="s">
        <v>874</v>
      </c>
    </row>
    <row r="166" spans="1:23" x14ac:dyDescent="0.35">
      <c r="A166" t="s">
        <v>783</v>
      </c>
      <c r="B166" s="1" t="s">
        <v>782</v>
      </c>
      <c r="C166" t="s">
        <v>864</v>
      </c>
      <c r="E166" t="s">
        <v>865</v>
      </c>
      <c r="F166" t="s">
        <v>1123</v>
      </c>
      <c r="G166" t="s">
        <v>960</v>
      </c>
      <c r="H166" t="s">
        <v>1124</v>
      </c>
      <c r="I166" t="s">
        <v>896</v>
      </c>
      <c r="J166">
        <v>6.5</v>
      </c>
      <c r="K166" t="s">
        <v>908</v>
      </c>
      <c r="L166" t="s">
        <v>868</v>
      </c>
      <c r="M166" s="34" t="s">
        <v>2240</v>
      </c>
      <c r="N166" s="34" t="e">
        <f>VLOOKUP(M166,#REF!,14)</f>
        <v>#REF!</v>
      </c>
      <c r="O166">
        <v>15.885</v>
      </c>
      <c r="Q166" t="s">
        <v>875</v>
      </c>
      <c r="R166" t="s">
        <v>869</v>
      </c>
      <c r="S166" t="s">
        <v>869</v>
      </c>
      <c r="T166" t="s">
        <v>874</v>
      </c>
      <c r="U166" t="s">
        <v>869</v>
      </c>
      <c r="V166" t="s">
        <v>874</v>
      </c>
      <c r="W166" t="s">
        <v>874</v>
      </c>
    </row>
    <row r="167" spans="1:23" x14ac:dyDescent="0.35">
      <c r="A167" t="s">
        <v>779</v>
      </c>
      <c r="B167" s="1" t="s">
        <v>778</v>
      </c>
      <c r="C167" t="s">
        <v>864</v>
      </c>
      <c r="E167" t="s">
        <v>865</v>
      </c>
      <c r="F167" t="s">
        <v>1125</v>
      </c>
      <c r="G167" t="s">
        <v>1112</v>
      </c>
      <c r="H167" t="s">
        <v>1126</v>
      </c>
      <c r="I167" t="s">
        <v>896</v>
      </c>
      <c r="J167">
        <v>8.1999999999999993</v>
      </c>
      <c r="K167" t="s">
        <v>908</v>
      </c>
      <c r="L167" t="s">
        <v>868</v>
      </c>
      <c r="M167" s="34" t="s">
        <v>2240</v>
      </c>
      <c r="N167" s="34" t="e">
        <f>VLOOKUP(M167,#REF!,14)</f>
        <v>#REF!</v>
      </c>
      <c r="O167">
        <v>26.14</v>
      </c>
      <c r="Q167" t="s">
        <v>875</v>
      </c>
      <c r="R167" t="s">
        <v>869</v>
      </c>
      <c r="S167" t="s">
        <v>869</v>
      </c>
      <c r="T167" t="s">
        <v>874</v>
      </c>
      <c r="U167" t="s">
        <v>869</v>
      </c>
      <c r="V167" t="s">
        <v>874</v>
      </c>
      <c r="W167" t="s">
        <v>875</v>
      </c>
    </row>
    <row r="168" spans="1:23" x14ac:dyDescent="0.35">
      <c r="A168" t="s">
        <v>95</v>
      </c>
      <c r="B168" s="1" t="s">
        <v>96</v>
      </c>
      <c r="C168" t="s">
        <v>864</v>
      </c>
      <c r="E168" t="s">
        <v>865</v>
      </c>
      <c r="G168" t="s">
        <v>987</v>
      </c>
      <c r="K168" t="s">
        <v>912</v>
      </c>
      <c r="L168" t="s">
        <v>868</v>
      </c>
      <c r="M168" s="34" t="s">
        <v>1</v>
      </c>
      <c r="N168" s="34" t="e">
        <f>VLOOKUP(M168,#REF!,14)</f>
        <v>#REF!</v>
      </c>
      <c r="Q168" t="s">
        <v>875</v>
      </c>
      <c r="R168" t="s">
        <v>869</v>
      </c>
      <c r="S168" t="s">
        <v>875</v>
      </c>
      <c r="T168" t="s">
        <v>874</v>
      </c>
      <c r="U168" t="s">
        <v>869</v>
      </c>
      <c r="V168" t="s">
        <v>875</v>
      </c>
      <c r="W168" t="s">
        <v>874</v>
      </c>
    </row>
    <row r="169" spans="1:23" x14ac:dyDescent="0.35">
      <c r="A169" t="s">
        <v>97</v>
      </c>
      <c r="B169" s="1" t="s">
        <v>98</v>
      </c>
      <c r="C169" t="s">
        <v>864</v>
      </c>
      <c r="E169" t="s">
        <v>865</v>
      </c>
      <c r="G169" t="s">
        <v>923</v>
      </c>
      <c r="K169" t="s">
        <v>912</v>
      </c>
      <c r="L169" t="s">
        <v>868</v>
      </c>
      <c r="M169" s="34" t="s">
        <v>1</v>
      </c>
      <c r="N169" s="34" t="e">
        <f>VLOOKUP(M169,#REF!,14)</f>
        <v>#REF!</v>
      </c>
      <c r="Q169" t="s">
        <v>875</v>
      </c>
      <c r="R169" t="s">
        <v>869</v>
      </c>
      <c r="S169" t="s">
        <v>875</v>
      </c>
      <c r="T169" t="s">
        <v>874</v>
      </c>
      <c r="U169" t="s">
        <v>869</v>
      </c>
      <c r="V169" t="s">
        <v>875</v>
      </c>
      <c r="W169" t="s">
        <v>874</v>
      </c>
    </row>
    <row r="170" spans="1:23" x14ac:dyDescent="0.35">
      <c r="A170" t="s">
        <v>823</v>
      </c>
      <c r="B170" s="1" t="s">
        <v>822</v>
      </c>
      <c r="C170" t="s">
        <v>864</v>
      </c>
      <c r="E170" t="s">
        <v>865</v>
      </c>
      <c r="G170" t="s">
        <v>1048</v>
      </c>
      <c r="K170" t="s">
        <v>900</v>
      </c>
      <c r="L170" t="s">
        <v>868</v>
      </c>
      <c r="M170" s="34" t="s">
        <v>2576</v>
      </c>
      <c r="N170" s="34" t="e">
        <f>VLOOKUP(M170,#REF!,14)</f>
        <v>#REF!</v>
      </c>
      <c r="Q170" t="s">
        <v>874</v>
      </c>
      <c r="S170" t="s">
        <v>875</v>
      </c>
      <c r="T170" t="s">
        <v>874</v>
      </c>
      <c r="U170" t="s">
        <v>869</v>
      </c>
      <c r="V170" t="s">
        <v>874</v>
      </c>
      <c r="W170" t="s">
        <v>875</v>
      </c>
    </row>
    <row r="171" spans="1:23" x14ac:dyDescent="0.35">
      <c r="A171" t="s">
        <v>99</v>
      </c>
      <c r="B171" s="1" t="s">
        <v>100</v>
      </c>
      <c r="C171" t="s">
        <v>864</v>
      </c>
      <c r="E171" t="s">
        <v>865</v>
      </c>
      <c r="G171" t="s">
        <v>923</v>
      </c>
      <c r="K171" t="s">
        <v>912</v>
      </c>
      <c r="L171" t="s">
        <v>868</v>
      </c>
      <c r="M171" s="34" t="s">
        <v>1</v>
      </c>
      <c r="N171" s="34" t="e">
        <f>VLOOKUP(M171,#REF!,14)</f>
        <v>#REF!</v>
      </c>
      <c r="Q171" t="s">
        <v>875</v>
      </c>
      <c r="R171" t="s">
        <v>869</v>
      </c>
      <c r="S171" t="s">
        <v>875</v>
      </c>
      <c r="T171" t="s">
        <v>874</v>
      </c>
      <c r="U171" t="s">
        <v>869</v>
      </c>
      <c r="V171" t="s">
        <v>875</v>
      </c>
      <c r="W171" t="s">
        <v>874</v>
      </c>
    </row>
    <row r="172" spans="1:23" ht="29" x14ac:dyDescent="0.35">
      <c r="A172" t="s">
        <v>569</v>
      </c>
      <c r="B172" s="1" t="s">
        <v>568</v>
      </c>
      <c r="C172" t="s">
        <v>864</v>
      </c>
      <c r="E172" t="s">
        <v>865</v>
      </c>
      <c r="K172" t="s">
        <v>867</v>
      </c>
      <c r="L172" t="s">
        <v>868</v>
      </c>
      <c r="M172" s="34" t="s">
        <v>2246</v>
      </c>
      <c r="N172" s="34" t="e">
        <f>VLOOKUP(M172,#REF!,14)</f>
        <v>#REF!</v>
      </c>
      <c r="Q172" t="s">
        <v>874</v>
      </c>
      <c r="T172" t="s">
        <v>869</v>
      </c>
      <c r="U172" t="s">
        <v>869</v>
      </c>
      <c r="V172" t="s">
        <v>869</v>
      </c>
      <c r="W172">
        <v>0</v>
      </c>
    </row>
    <row r="173" spans="1:23" x14ac:dyDescent="0.35">
      <c r="A173" t="s">
        <v>101</v>
      </c>
      <c r="B173" s="1" t="s">
        <v>102</v>
      </c>
      <c r="C173" t="s">
        <v>864</v>
      </c>
      <c r="E173" t="s">
        <v>865</v>
      </c>
      <c r="K173" t="s">
        <v>912</v>
      </c>
      <c r="L173" t="s">
        <v>868</v>
      </c>
      <c r="M173" s="34" t="s">
        <v>1</v>
      </c>
      <c r="N173" s="34" t="e">
        <f>VLOOKUP(M173,#REF!,14)</f>
        <v>#REF!</v>
      </c>
      <c r="Q173" t="s">
        <v>875</v>
      </c>
      <c r="R173" t="s">
        <v>869</v>
      </c>
      <c r="S173" t="s">
        <v>875</v>
      </c>
      <c r="T173" t="s">
        <v>874</v>
      </c>
      <c r="U173" t="s">
        <v>869</v>
      </c>
      <c r="V173" t="s">
        <v>875</v>
      </c>
      <c r="W173" t="s">
        <v>874</v>
      </c>
    </row>
    <row r="174" spans="1:23" x14ac:dyDescent="0.35">
      <c r="A174" t="s">
        <v>103</v>
      </c>
      <c r="B174" s="1" t="s">
        <v>104</v>
      </c>
      <c r="C174" t="s">
        <v>864</v>
      </c>
      <c r="E174" t="s">
        <v>865</v>
      </c>
      <c r="K174" t="s">
        <v>912</v>
      </c>
      <c r="L174" t="s">
        <v>868</v>
      </c>
      <c r="M174" s="34" t="s">
        <v>1</v>
      </c>
      <c r="N174" s="34" t="e">
        <f>VLOOKUP(M174,#REF!,14)</f>
        <v>#REF!</v>
      </c>
      <c r="Q174" t="s">
        <v>875</v>
      </c>
      <c r="R174" t="s">
        <v>869</v>
      </c>
      <c r="S174" t="s">
        <v>875</v>
      </c>
      <c r="T174" t="s">
        <v>874</v>
      </c>
      <c r="U174" t="s">
        <v>869</v>
      </c>
      <c r="V174" t="s">
        <v>875</v>
      </c>
      <c r="W174" t="s">
        <v>874</v>
      </c>
    </row>
    <row r="175" spans="1:23" x14ac:dyDescent="0.35">
      <c r="A175" t="s">
        <v>105</v>
      </c>
      <c r="B175" s="1" t="s">
        <v>106</v>
      </c>
      <c r="C175" t="s">
        <v>864</v>
      </c>
      <c r="E175" t="s">
        <v>865</v>
      </c>
      <c r="G175" t="s">
        <v>1047</v>
      </c>
      <c r="K175" t="s">
        <v>912</v>
      </c>
      <c r="L175" t="s">
        <v>868</v>
      </c>
      <c r="M175" s="34" t="s">
        <v>1</v>
      </c>
      <c r="N175" s="34" t="e">
        <f>VLOOKUP(M175,#REF!,14)</f>
        <v>#REF!</v>
      </c>
      <c r="Q175" t="s">
        <v>875</v>
      </c>
      <c r="R175" t="s">
        <v>869</v>
      </c>
      <c r="S175" t="s">
        <v>875</v>
      </c>
      <c r="T175" t="s">
        <v>874</v>
      </c>
      <c r="U175" t="s">
        <v>869</v>
      </c>
      <c r="V175" t="s">
        <v>875</v>
      </c>
      <c r="W175" t="s">
        <v>874</v>
      </c>
    </row>
    <row r="176" spans="1:23" x14ac:dyDescent="0.35">
      <c r="A176" t="s">
        <v>1127</v>
      </c>
      <c r="B176" s="1" t="s">
        <v>1128</v>
      </c>
      <c r="C176" t="s">
        <v>864</v>
      </c>
      <c r="E176" t="s">
        <v>865</v>
      </c>
      <c r="G176" t="s">
        <v>866</v>
      </c>
      <c r="K176" t="s">
        <v>912</v>
      </c>
      <c r="L176" t="s">
        <v>868</v>
      </c>
      <c r="M176" t="s">
        <v>2241</v>
      </c>
      <c r="N176" s="34" t="e">
        <f>VLOOKUP(M176,#REF!,14)</f>
        <v>#REF!</v>
      </c>
      <c r="Q176" t="s">
        <v>874</v>
      </c>
      <c r="R176" t="s">
        <v>869</v>
      </c>
      <c r="S176" t="s">
        <v>875</v>
      </c>
      <c r="T176" t="s">
        <v>874</v>
      </c>
      <c r="U176" t="s">
        <v>869</v>
      </c>
      <c r="V176" t="s">
        <v>874</v>
      </c>
      <c r="W176" t="s">
        <v>874</v>
      </c>
    </row>
    <row r="177" spans="1:23" x14ac:dyDescent="0.35">
      <c r="A177" t="s">
        <v>836</v>
      </c>
      <c r="B177" s="1" t="s">
        <v>835</v>
      </c>
      <c r="C177" t="s">
        <v>864</v>
      </c>
      <c r="E177" t="s">
        <v>865</v>
      </c>
      <c r="G177" t="s">
        <v>965</v>
      </c>
      <c r="K177" t="s">
        <v>900</v>
      </c>
      <c r="L177" t="s">
        <v>868</v>
      </c>
      <c r="M177" s="34" t="s">
        <v>2246</v>
      </c>
      <c r="N177" s="34" t="e">
        <f>VLOOKUP(M177,#REF!,14)</f>
        <v>#REF!</v>
      </c>
      <c r="Q177" t="s">
        <v>874</v>
      </c>
      <c r="S177" t="s">
        <v>875</v>
      </c>
      <c r="T177" t="s">
        <v>875</v>
      </c>
      <c r="U177" t="s">
        <v>875</v>
      </c>
      <c r="V177" t="s">
        <v>874</v>
      </c>
      <c r="W177">
        <v>0</v>
      </c>
    </row>
    <row r="178" spans="1:23" x14ac:dyDescent="0.35">
      <c r="A178" t="s">
        <v>107</v>
      </c>
      <c r="B178" s="1" t="s">
        <v>108</v>
      </c>
      <c r="C178" t="s">
        <v>864</v>
      </c>
      <c r="E178" t="s">
        <v>865</v>
      </c>
      <c r="G178" t="s">
        <v>965</v>
      </c>
      <c r="K178" t="s">
        <v>912</v>
      </c>
      <c r="L178" t="s">
        <v>868</v>
      </c>
      <c r="M178" s="34" t="s">
        <v>1</v>
      </c>
      <c r="N178" s="34" t="e">
        <f>VLOOKUP(M178,#REF!,14)</f>
        <v>#REF!</v>
      </c>
      <c r="Q178" t="s">
        <v>875</v>
      </c>
      <c r="R178" t="s">
        <v>869</v>
      </c>
      <c r="S178" t="s">
        <v>875</v>
      </c>
      <c r="T178" t="s">
        <v>874</v>
      </c>
      <c r="U178" t="s">
        <v>869</v>
      </c>
      <c r="V178" t="s">
        <v>875</v>
      </c>
      <c r="W178" t="s">
        <v>874</v>
      </c>
    </row>
    <row r="179" spans="1:23" x14ac:dyDescent="0.35">
      <c r="A179" t="s">
        <v>830</v>
      </c>
      <c r="B179" s="1" t="s">
        <v>2597</v>
      </c>
      <c r="C179" t="s">
        <v>864</v>
      </c>
      <c r="E179" t="s">
        <v>865</v>
      </c>
      <c r="G179" t="s">
        <v>1023</v>
      </c>
      <c r="K179" t="s">
        <v>912</v>
      </c>
      <c r="L179" t="s">
        <v>868</v>
      </c>
      <c r="M179" s="34" t="s">
        <v>2579</v>
      </c>
      <c r="N179" s="34" t="e">
        <f>VLOOKUP(M179,#REF!,14)</f>
        <v>#REF!</v>
      </c>
      <c r="Q179" t="s">
        <v>874</v>
      </c>
      <c r="R179" t="s">
        <v>869</v>
      </c>
      <c r="S179" t="s">
        <v>875</v>
      </c>
      <c r="T179" t="s">
        <v>874</v>
      </c>
      <c r="U179" t="s">
        <v>869</v>
      </c>
      <c r="V179" t="s">
        <v>874</v>
      </c>
      <c r="W179" t="s">
        <v>874</v>
      </c>
    </row>
    <row r="180" spans="1:23" x14ac:dyDescent="0.35">
      <c r="A180" t="s">
        <v>109</v>
      </c>
      <c r="B180" s="1" t="s">
        <v>110</v>
      </c>
      <c r="C180" t="s">
        <v>864</v>
      </c>
      <c r="E180" t="s">
        <v>865</v>
      </c>
      <c r="G180" t="s">
        <v>997</v>
      </c>
      <c r="K180" t="s">
        <v>867</v>
      </c>
      <c r="L180" t="s">
        <v>868</v>
      </c>
      <c r="M180" s="34" t="s">
        <v>1</v>
      </c>
      <c r="N180" s="34" t="e">
        <f>VLOOKUP(M180,#REF!,14)</f>
        <v>#REF!</v>
      </c>
      <c r="T180" t="s">
        <v>869</v>
      </c>
      <c r="U180" t="s">
        <v>869</v>
      </c>
      <c r="V180" t="s">
        <v>869</v>
      </c>
      <c r="W180">
        <v>0</v>
      </c>
    </row>
    <row r="181" spans="1:23" x14ac:dyDescent="0.35">
      <c r="A181" t="s">
        <v>755</v>
      </c>
      <c r="B181" s="1" t="s">
        <v>754</v>
      </c>
      <c r="C181" t="s">
        <v>864</v>
      </c>
      <c r="E181" t="s">
        <v>865</v>
      </c>
      <c r="K181" t="s">
        <v>867</v>
      </c>
      <c r="L181" t="s">
        <v>868</v>
      </c>
      <c r="M181" s="34" t="s">
        <v>2246</v>
      </c>
      <c r="N181" s="34" t="e">
        <f>VLOOKUP(M181,#REF!,14)</f>
        <v>#REF!</v>
      </c>
      <c r="Q181" t="s">
        <v>874</v>
      </c>
      <c r="T181" t="s">
        <v>869</v>
      </c>
      <c r="U181" t="s">
        <v>869</v>
      </c>
      <c r="V181" t="s">
        <v>869</v>
      </c>
      <c r="W181">
        <v>0</v>
      </c>
    </row>
    <row r="182" spans="1:23" x14ac:dyDescent="0.35">
      <c r="A182" t="s">
        <v>111</v>
      </c>
      <c r="B182" s="1" t="s">
        <v>112</v>
      </c>
      <c r="C182" t="s">
        <v>864</v>
      </c>
      <c r="E182" t="s">
        <v>865</v>
      </c>
      <c r="K182" t="s">
        <v>912</v>
      </c>
      <c r="L182" t="s">
        <v>868</v>
      </c>
      <c r="M182" s="34" t="s">
        <v>1</v>
      </c>
      <c r="N182" s="34" t="e">
        <f>VLOOKUP(M182,#REF!,14)</f>
        <v>#REF!</v>
      </c>
      <c r="W182" t="s">
        <v>875</v>
      </c>
    </row>
    <row r="183" spans="1:23" x14ac:dyDescent="0.35">
      <c r="A183" t="s">
        <v>793</v>
      </c>
      <c r="B183" s="1" t="s">
        <v>792</v>
      </c>
      <c r="C183" t="s">
        <v>864</v>
      </c>
      <c r="E183" t="s">
        <v>865</v>
      </c>
      <c r="G183" t="s">
        <v>899</v>
      </c>
      <c r="K183" t="s">
        <v>867</v>
      </c>
      <c r="L183" t="s">
        <v>868</v>
      </c>
      <c r="M183" s="34" t="s">
        <v>2556</v>
      </c>
      <c r="N183" s="34" t="e">
        <f>VLOOKUP(M183,#REF!,14)</f>
        <v>#REF!</v>
      </c>
      <c r="Q183" t="s">
        <v>874</v>
      </c>
      <c r="R183" t="s">
        <v>869</v>
      </c>
      <c r="S183" t="s">
        <v>874</v>
      </c>
      <c r="T183" t="s">
        <v>869</v>
      </c>
      <c r="U183" t="s">
        <v>869</v>
      </c>
      <c r="V183" t="s">
        <v>869</v>
      </c>
      <c r="W183" t="s">
        <v>2236</v>
      </c>
    </row>
    <row r="184" spans="1:23" x14ac:dyDescent="0.35">
      <c r="A184" t="s">
        <v>113</v>
      </c>
      <c r="B184" s="1" t="s">
        <v>114</v>
      </c>
      <c r="C184" t="s">
        <v>864</v>
      </c>
      <c r="E184" t="s">
        <v>865</v>
      </c>
      <c r="G184" t="s">
        <v>987</v>
      </c>
      <c r="K184" t="s">
        <v>912</v>
      </c>
      <c r="L184" t="s">
        <v>868</v>
      </c>
      <c r="M184" s="34" t="s">
        <v>1</v>
      </c>
      <c r="N184" s="34" t="e">
        <f>VLOOKUP(M184,#REF!,14)</f>
        <v>#REF!</v>
      </c>
      <c r="T184" t="s">
        <v>869</v>
      </c>
      <c r="U184" t="s">
        <v>869</v>
      </c>
      <c r="V184" t="s">
        <v>874</v>
      </c>
      <c r="W184" t="s">
        <v>875</v>
      </c>
    </row>
    <row r="185" spans="1:23" x14ac:dyDescent="0.35">
      <c r="A185" t="s">
        <v>115</v>
      </c>
      <c r="B185" s="1" t="s">
        <v>116</v>
      </c>
      <c r="C185" t="s">
        <v>864</v>
      </c>
      <c r="E185" t="s">
        <v>865</v>
      </c>
      <c r="G185" t="s">
        <v>989</v>
      </c>
      <c r="K185" t="s">
        <v>912</v>
      </c>
      <c r="L185" t="s">
        <v>868</v>
      </c>
      <c r="M185" s="34" t="s">
        <v>1</v>
      </c>
      <c r="N185" s="34" t="e">
        <f>VLOOKUP(M185,#REF!,14)</f>
        <v>#REF!</v>
      </c>
      <c r="Q185" t="s">
        <v>875</v>
      </c>
      <c r="R185" t="s">
        <v>869</v>
      </c>
      <c r="S185" t="s">
        <v>875</v>
      </c>
      <c r="T185" t="s">
        <v>874</v>
      </c>
      <c r="U185" t="s">
        <v>869</v>
      </c>
      <c r="V185" t="s">
        <v>874</v>
      </c>
      <c r="W185" t="s">
        <v>874</v>
      </c>
    </row>
    <row r="186" spans="1:23" ht="29" x14ac:dyDescent="0.35">
      <c r="A186" t="s">
        <v>117</v>
      </c>
      <c r="B186" s="1" t="s">
        <v>118</v>
      </c>
      <c r="C186" t="s">
        <v>864</v>
      </c>
      <c r="E186" t="s">
        <v>865</v>
      </c>
      <c r="G186" t="s">
        <v>987</v>
      </c>
      <c r="K186" t="s">
        <v>867</v>
      </c>
      <c r="L186" t="s">
        <v>868</v>
      </c>
      <c r="M186" s="34" t="s">
        <v>1</v>
      </c>
      <c r="N186" s="34" t="e">
        <f>VLOOKUP(M186,#REF!,14)</f>
        <v>#REF!</v>
      </c>
      <c r="T186" t="s">
        <v>869</v>
      </c>
      <c r="U186" t="s">
        <v>869</v>
      </c>
      <c r="V186" t="s">
        <v>869</v>
      </c>
      <c r="W186" t="s">
        <v>875</v>
      </c>
    </row>
    <row r="187" spans="1:23" x14ac:dyDescent="0.35">
      <c r="A187" t="s">
        <v>817</v>
      </c>
      <c r="B187" s="1" t="s">
        <v>816</v>
      </c>
      <c r="C187" t="s">
        <v>864</v>
      </c>
      <c r="E187" t="s">
        <v>865</v>
      </c>
      <c r="G187" t="s">
        <v>989</v>
      </c>
      <c r="K187" t="s">
        <v>867</v>
      </c>
      <c r="L187" t="s">
        <v>868</v>
      </c>
      <c r="M187" s="34" t="s">
        <v>2226</v>
      </c>
      <c r="N187" s="34" t="e">
        <f>VLOOKUP(M187,#REF!,14)</f>
        <v>#REF!</v>
      </c>
      <c r="Q187" t="s">
        <v>874</v>
      </c>
      <c r="R187" t="s">
        <v>869</v>
      </c>
      <c r="S187" t="s">
        <v>869</v>
      </c>
      <c r="T187" t="s">
        <v>869</v>
      </c>
      <c r="U187" t="s">
        <v>869</v>
      </c>
      <c r="V187" t="s">
        <v>874</v>
      </c>
      <c r="W187">
        <v>0</v>
      </c>
    </row>
    <row r="188" spans="1:23" x14ac:dyDescent="0.35">
      <c r="A188" t="s">
        <v>119</v>
      </c>
      <c r="B188" s="1" t="s">
        <v>120</v>
      </c>
      <c r="C188" t="s">
        <v>864</v>
      </c>
      <c r="E188" t="s">
        <v>865</v>
      </c>
      <c r="G188" t="s">
        <v>989</v>
      </c>
      <c r="K188" t="s">
        <v>912</v>
      </c>
      <c r="L188" t="s">
        <v>868</v>
      </c>
      <c r="M188" s="34" t="s">
        <v>1</v>
      </c>
      <c r="N188" s="34" t="e">
        <f>VLOOKUP(M188,#REF!,14)</f>
        <v>#REF!</v>
      </c>
      <c r="W188" t="s">
        <v>875</v>
      </c>
    </row>
    <row r="189" spans="1:23" x14ac:dyDescent="0.35">
      <c r="A189" t="s">
        <v>1129</v>
      </c>
      <c r="B189" s="1" t="s">
        <v>1130</v>
      </c>
      <c r="C189" t="s">
        <v>864</v>
      </c>
      <c r="E189" t="s">
        <v>865</v>
      </c>
      <c r="F189" t="s">
        <v>973</v>
      </c>
      <c r="G189" t="s">
        <v>974</v>
      </c>
      <c r="I189" t="s">
        <v>896</v>
      </c>
      <c r="K189" t="s">
        <v>912</v>
      </c>
      <c r="L189" t="s">
        <v>868</v>
      </c>
      <c r="M189" s="34" t="s">
        <v>2579</v>
      </c>
      <c r="N189" s="34" t="e">
        <f>VLOOKUP(M189,#REF!,14)</f>
        <v>#REF!</v>
      </c>
      <c r="O189">
        <v>6.5960000000000001</v>
      </c>
      <c r="Q189" t="s">
        <v>874</v>
      </c>
      <c r="R189" t="s">
        <v>869</v>
      </c>
      <c r="S189" t="s">
        <v>874</v>
      </c>
      <c r="T189" t="s">
        <v>874</v>
      </c>
      <c r="U189" t="s">
        <v>869</v>
      </c>
      <c r="V189" t="s">
        <v>874</v>
      </c>
      <c r="W189" t="s">
        <v>874</v>
      </c>
    </row>
    <row r="190" spans="1:23" x14ac:dyDescent="0.35">
      <c r="A190" t="s">
        <v>1131</v>
      </c>
      <c r="B190" s="1" t="s">
        <v>1132</v>
      </c>
      <c r="C190" t="s">
        <v>864</v>
      </c>
      <c r="E190" t="s">
        <v>865</v>
      </c>
      <c r="F190" t="s">
        <v>1015</v>
      </c>
      <c r="G190" t="s">
        <v>1036</v>
      </c>
      <c r="I190" t="s">
        <v>896</v>
      </c>
      <c r="J190" t="s">
        <v>1133</v>
      </c>
      <c r="K190" t="s">
        <v>912</v>
      </c>
      <c r="L190" t="s">
        <v>868</v>
      </c>
      <c r="M190" s="34" t="s">
        <v>2226</v>
      </c>
      <c r="N190" s="34" t="e">
        <f>VLOOKUP(M190,#REF!,14)</f>
        <v>#REF!</v>
      </c>
      <c r="O190" t="s">
        <v>913</v>
      </c>
      <c r="Q190" t="s">
        <v>874</v>
      </c>
      <c r="R190" t="s">
        <v>869</v>
      </c>
      <c r="S190" t="s">
        <v>875</v>
      </c>
      <c r="T190" t="s">
        <v>874</v>
      </c>
      <c r="U190" t="s">
        <v>869</v>
      </c>
      <c r="V190" t="s">
        <v>874</v>
      </c>
      <c r="W190" t="s">
        <v>874</v>
      </c>
    </row>
    <row r="191" spans="1:23" x14ac:dyDescent="0.35">
      <c r="A191" t="s">
        <v>597</v>
      </c>
      <c r="B191" s="1" t="s">
        <v>596</v>
      </c>
      <c r="C191" t="s">
        <v>864</v>
      </c>
      <c r="E191" t="s">
        <v>865</v>
      </c>
      <c r="G191" t="s">
        <v>1134</v>
      </c>
      <c r="K191" t="s">
        <v>912</v>
      </c>
      <c r="L191" t="s">
        <v>868</v>
      </c>
      <c r="M191" s="34" t="s">
        <v>2246</v>
      </c>
      <c r="N191" s="34" t="e">
        <f>VLOOKUP(M191,#REF!,14)</f>
        <v>#REF!</v>
      </c>
      <c r="Q191" t="s">
        <v>874</v>
      </c>
      <c r="R191" t="s">
        <v>869</v>
      </c>
      <c r="S191" t="s">
        <v>875</v>
      </c>
      <c r="T191" t="s">
        <v>874</v>
      </c>
      <c r="U191" t="s">
        <v>869</v>
      </c>
      <c r="V191" t="s">
        <v>874</v>
      </c>
      <c r="W191" t="s">
        <v>874</v>
      </c>
    </row>
    <row r="192" spans="1:23" ht="29" x14ac:dyDescent="0.35">
      <c r="A192" t="s">
        <v>121</v>
      </c>
      <c r="B192" s="1" t="s">
        <v>122</v>
      </c>
      <c r="C192" t="s">
        <v>864</v>
      </c>
      <c r="E192" t="s">
        <v>865</v>
      </c>
      <c r="G192" t="s">
        <v>989</v>
      </c>
      <c r="K192" t="s">
        <v>912</v>
      </c>
      <c r="L192" t="s">
        <v>868</v>
      </c>
      <c r="M192" s="34" t="s">
        <v>1</v>
      </c>
      <c r="N192" s="34" t="e">
        <f>VLOOKUP(M192,#REF!,14)</f>
        <v>#REF!</v>
      </c>
      <c r="Q192" t="s">
        <v>875</v>
      </c>
      <c r="R192" t="s">
        <v>869</v>
      </c>
      <c r="S192" t="s">
        <v>875</v>
      </c>
      <c r="T192" t="s">
        <v>874</v>
      </c>
      <c r="U192" t="s">
        <v>869</v>
      </c>
      <c r="V192" t="s">
        <v>875</v>
      </c>
      <c r="W192" t="s">
        <v>874</v>
      </c>
    </row>
    <row r="193" spans="1:23" x14ac:dyDescent="0.35">
      <c r="A193" t="s">
        <v>827</v>
      </c>
      <c r="B193" s="1" t="s">
        <v>826</v>
      </c>
      <c r="C193" t="s">
        <v>864</v>
      </c>
      <c r="E193" t="s">
        <v>865</v>
      </c>
      <c r="F193" t="s">
        <v>1135</v>
      </c>
      <c r="G193" t="s">
        <v>1136</v>
      </c>
      <c r="I193" t="s">
        <v>896</v>
      </c>
      <c r="J193" t="s">
        <v>1137</v>
      </c>
      <c r="K193" t="s">
        <v>908</v>
      </c>
      <c r="L193" t="s">
        <v>868</v>
      </c>
      <c r="M193" s="34" t="s">
        <v>2249</v>
      </c>
      <c r="N193" s="34" t="e">
        <f>VLOOKUP(M193,#REF!,14)</f>
        <v>#REF!</v>
      </c>
      <c r="O193" t="s">
        <v>1138</v>
      </c>
      <c r="Q193" t="s">
        <v>874</v>
      </c>
      <c r="R193" t="s">
        <v>869</v>
      </c>
      <c r="S193" t="s">
        <v>875</v>
      </c>
      <c r="T193" t="s">
        <v>874</v>
      </c>
      <c r="U193" t="s">
        <v>869</v>
      </c>
      <c r="V193" t="s">
        <v>874</v>
      </c>
      <c r="W193" t="s">
        <v>874</v>
      </c>
    </row>
    <row r="194" spans="1:23" x14ac:dyDescent="0.35">
      <c r="A194" t="s">
        <v>1139</v>
      </c>
      <c r="B194" s="1" t="s">
        <v>1140</v>
      </c>
      <c r="C194" t="s">
        <v>864</v>
      </c>
      <c r="E194" t="s">
        <v>865</v>
      </c>
      <c r="F194" t="s">
        <v>1141</v>
      </c>
      <c r="G194" t="s">
        <v>1142</v>
      </c>
      <c r="I194" t="s">
        <v>896</v>
      </c>
      <c r="K194" t="s">
        <v>912</v>
      </c>
      <c r="L194" t="s">
        <v>868</v>
      </c>
      <c r="M194" s="35" t="s">
        <v>2587</v>
      </c>
      <c r="N194" s="34" t="e">
        <f>VLOOKUP(M194,#REF!,14)</f>
        <v>#REF!</v>
      </c>
      <c r="O194" t="s">
        <v>1143</v>
      </c>
      <c r="Q194" t="s">
        <v>874</v>
      </c>
      <c r="R194" t="s">
        <v>869</v>
      </c>
      <c r="S194" t="s">
        <v>874</v>
      </c>
      <c r="T194" t="s">
        <v>874</v>
      </c>
      <c r="U194" t="s">
        <v>869</v>
      </c>
      <c r="V194" t="s">
        <v>874</v>
      </c>
      <c r="W194" t="s">
        <v>874</v>
      </c>
    </row>
    <row r="195" spans="1:23" x14ac:dyDescent="0.35">
      <c r="A195" t="s">
        <v>123</v>
      </c>
      <c r="B195" s="1" t="s">
        <v>124</v>
      </c>
      <c r="C195" t="s">
        <v>864</v>
      </c>
      <c r="E195" t="s">
        <v>865</v>
      </c>
      <c r="G195" t="s">
        <v>987</v>
      </c>
      <c r="K195" t="s">
        <v>912</v>
      </c>
      <c r="L195" t="s">
        <v>868</v>
      </c>
      <c r="M195" s="34" t="s">
        <v>1</v>
      </c>
      <c r="N195" s="34" t="e">
        <f>VLOOKUP(M195,#REF!,14)</f>
        <v>#REF!</v>
      </c>
      <c r="Q195" t="s">
        <v>875</v>
      </c>
      <c r="R195" t="s">
        <v>869</v>
      </c>
      <c r="S195" t="s">
        <v>875</v>
      </c>
      <c r="T195" t="s">
        <v>874</v>
      </c>
      <c r="U195" t="s">
        <v>869</v>
      </c>
      <c r="V195" t="s">
        <v>875</v>
      </c>
      <c r="W195" t="s">
        <v>874</v>
      </c>
    </row>
    <row r="196" spans="1:23" x14ac:dyDescent="0.35">
      <c r="A196" t="s">
        <v>536</v>
      </c>
      <c r="B196" s="1" t="s">
        <v>535</v>
      </c>
      <c r="C196" t="s">
        <v>864</v>
      </c>
      <c r="E196" t="s">
        <v>865</v>
      </c>
      <c r="G196" t="s">
        <v>989</v>
      </c>
      <c r="K196" t="s">
        <v>900</v>
      </c>
      <c r="L196" t="s">
        <v>868</v>
      </c>
      <c r="M196" s="34" t="s">
        <v>2246</v>
      </c>
      <c r="N196" s="34" t="e">
        <f>VLOOKUP(M196,#REF!,14)</f>
        <v>#REF!</v>
      </c>
      <c r="Q196" t="s">
        <v>874</v>
      </c>
      <c r="S196" t="s">
        <v>875</v>
      </c>
      <c r="T196" t="s">
        <v>869</v>
      </c>
      <c r="U196" t="s">
        <v>869</v>
      </c>
      <c r="V196" t="s">
        <v>874</v>
      </c>
      <c r="W196">
        <v>0</v>
      </c>
    </row>
    <row r="197" spans="1:23" x14ac:dyDescent="0.35">
      <c r="A197" t="s">
        <v>125</v>
      </c>
      <c r="B197" s="1" t="s">
        <v>126</v>
      </c>
      <c r="C197" t="s">
        <v>864</v>
      </c>
      <c r="E197" t="s">
        <v>865</v>
      </c>
      <c r="K197" t="s">
        <v>912</v>
      </c>
      <c r="L197" t="s">
        <v>868</v>
      </c>
      <c r="M197" s="34" t="s">
        <v>1</v>
      </c>
      <c r="N197" s="34" t="e">
        <f>VLOOKUP(M197,#REF!,14)</f>
        <v>#REF!</v>
      </c>
      <c r="Q197" t="s">
        <v>875</v>
      </c>
      <c r="R197" t="s">
        <v>869</v>
      </c>
      <c r="S197" t="s">
        <v>875</v>
      </c>
      <c r="T197" t="s">
        <v>874</v>
      </c>
      <c r="U197" t="s">
        <v>869</v>
      </c>
      <c r="V197" t="s">
        <v>875</v>
      </c>
      <c r="W197" t="s">
        <v>874</v>
      </c>
    </row>
    <row r="198" spans="1:23" x14ac:dyDescent="0.35">
      <c r="A198" t="s">
        <v>127</v>
      </c>
      <c r="B198" s="1" t="s">
        <v>128</v>
      </c>
      <c r="C198" t="s">
        <v>864</v>
      </c>
      <c r="E198" t="s">
        <v>865</v>
      </c>
      <c r="K198" t="s">
        <v>912</v>
      </c>
      <c r="L198" t="s">
        <v>868</v>
      </c>
      <c r="M198" s="34" t="s">
        <v>1</v>
      </c>
      <c r="N198" s="34" t="e">
        <f>VLOOKUP(M198,#REF!,14)</f>
        <v>#REF!</v>
      </c>
      <c r="Q198" t="s">
        <v>875</v>
      </c>
      <c r="R198" t="s">
        <v>869</v>
      </c>
      <c r="S198" t="s">
        <v>875</v>
      </c>
      <c r="T198" t="s">
        <v>874</v>
      </c>
      <c r="U198" t="s">
        <v>869</v>
      </c>
      <c r="V198" t="s">
        <v>875</v>
      </c>
      <c r="W198" t="s">
        <v>874</v>
      </c>
    </row>
    <row r="199" spans="1:23" x14ac:dyDescent="0.35">
      <c r="A199" t="s">
        <v>129</v>
      </c>
      <c r="B199" s="1" t="s">
        <v>130</v>
      </c>
      <c r="C199" t="s">
        <v>864</v>
      </c>
      <c r="E199" t="s">
        <v>865</v>
      </c>
      <c r="K199" t="s">
        <v>912</v>
      </c>
      <c r="L199" t="s">
        <v>868</v>
      </c>
      <c r="M199" s="34" t="s">
        <v>1</v>
      </c>
      <c r="N199" s="34" t="e">
        <f>VLOOKUP(M199,#REF!,14)</f>
        <v>#REF!</v>
      </c>
      <c r="Q199" t="s">
        <v>875</v>
      </c>
      <c r="R199" t="s">
        <v>869</v>
      </c>
      <c r="S199" t="s">
        <v>875</v>
      </c>
      <c r="T199" t="s">
        <v>874</v>
      </c>
      <c r="U199" t="s">
        <v>869</v>
      </c>
      <c r="V199" t="s">
        <v>875</v>
      </c>
      <c r="W199" t="s">
        <v>874</v>
      </c>
    </row>
    <row r="200" spans="1:23" x14ac:dyDescent="0.35">
      <c r="A200" t="s">
        <v>131</v>
      </c>
      <c r="B200" s="1" t="s">
        <v>132</v>
      </c>
      <c r="C200" t="s">
        <v>864</v>
      </c>
      <c r="E200" t="s">
        <v>865</v>
      </c>
      <c r="K200" t="s">
        <v>912</v>
      </c>
      <c r="L200" t="s">
        <v>868</v>
      </c>
      <c r="M200" s="34" t="s">
        <v>1</v>
      </c>
      <c r="N200" s="34" t="e">
        <f>VLOOKUP(M200,#REF!,14)</f>
        <v>#REF!</v>
      </c>
      <c r="Q200" t="s">
        <v>875</v>
      </c>
      <c r="R200" t="s">
        <v>869</v>
      </c>
      <c r="S200" t="s">
        <v>875</v>
      </c>
      <c r="T200" t="s">
        <v>874</v>
      </c>
      <c r="U200" t="s">
        <v>869</v>
      </c>
      <c r="V200" t="s">
        <v>875</v>
      </c>
      <c r="W200" t="s">
        <v>874</v>
      </c>
    </row>
    <row r="201" spans="1:23" ht="29" x14ac:dyDescent="0.35">
      <c r="A201" t="s">
        <v>133</v>
      </c>
      <c r="B201" s="1" t="s">
        <v>134</v>
      </c>
      <c r="C201" t="s">
        <v>864</v>
      </c>
      <c r="E201" t="s">
        <v>865</v>
      </c>
      <c r="K201" t="s">
        <v>912</v>
      </c>
      <c r="L201" t="s">
        <v>868</v>
      </c>
      <c r="M201" s="34" t="s">
        <v>1</v>
      </c>
      <c r="N201" s="34" t="e">
        <f>VLOOKUP(M201,#REF!,14)</f>
        <v>#REF!</v>
      </c>
      <c r="Q201" t="s">
        <v>874</v>
      </c>
      <c r="R201" t="s">
        <v>869</v>
      </c>
      <c r="S201" t="s">
        <v>874</v>
      </c>
      <c r="T201" t="s">
        <v>874</v>
      </c>
      <c r="U201" t="s">
        <v>869</v>
      </c>
      <c r="V201" t="s">
        <v>875</v>
      </c>
      <c r="W201" t="s">
        <v>874</v>
      </c>
    </row>
    <row r="202" spans="1:23" ht="29" x14ac:dyDescent="0.35">
      <c r="A202" t="s">
        <v>135</v>
      </c>
      <c r="B202" s="1" t="s">
        <v>136</v>
      </c>
      <c r="C202" t="s">
        <v>864</v>
      </c>
      <c r="E202" t="s">
        <v>865</v>
      </c>
      <c r="K202" t="s">
        <v>912</v>
      </c>
      <c r="L202" t="s">
        <v>868</v>
      </c>
      <c r="M202" s="34" t="s">
        <v>1</v>
      </c>
      <c r="N202" s="34" t="e">
        <f>VLOOKUP(M202,#REF!,14)</f>
        <v>#REF!</v>
      </c>
      <c r="Q202" t="s">
        <v>874</v>
      </c>
      <c r="R202" t="s">
        <v>869</v>
      </c>
      <c r="S202" t="s">
        <v>874</v>
      </c>
      <c r="T202" t="s">
        <v>874</v>
      </c>
      <c r="U202" t="s">
        <v>869</v>
      </c>
      <c r="V202" t="s">
        <v>875</v>
      </c>
      <c r="W202" t="s">
        <v>874</v>
      </c>
    </row>
    <row r="203" spans="1:23" ht="29" x14ac:dyDescent="0.35">
      <c r="A203" t="s">
        <v>137</v>
      </c>
      <c r="B203" s="1" t="s">
        <v>138</v>
      </c>
      <c r="C203" t="s">
        <v>864</v>
      </c>
      <c r="E203" t="s">
        <v>865</v>
      </c>
      <c r="K203" t="s">
        <v>912</v>
      </c>
      <c r="L203" t="s">
        <v>868</v>
      </c>
      <c r="M203" s="34" t="s">
        <v>1</v>
      </c>
      <c r="N203" s="34" t="e">
        <f>VLOOKUP(M203,#REF!,14)</f>
        <v>#REF!</v>
      </c>
      <c r="Q203" t="s">
        <v>874</v>
      </c>
      <c r="R203" t="s">
        <v>869</v>
      </c>
      <c r="S203" t="s">
        <v>874</v>
      </c>
      <c r="T203" t="s">
        <v>874</v>
      </c>
      <c r="U203" t="s">
        <v>869</v>
      </c>
      <c r="V203" t="s">
        <v>875</v>
      </c>
      <c r="W203" t="s">
        <v>874</v>
      </c>
    </row>
    <row r="204" spans="1:23" ht="29" x14ac:dyDescent="0.35">
      <c r="A204" t="s">
        <v>139</v>
      </c>
      <c r="B204" s="1" t="s">
        <v>140</v>
      </c>
      <c r="C204" t="s">
        <v>864</v>
      </c>
      <c r="E204" t="s">
        <v>865</v>
      </c>
      <c r="K204" t="s">
        <v>912</v>
      </c>
      <c r="L204" t="s">
        <v>868</v>
      </c>
      <c r="M204" s="34" t="s">
        <v>1</v>
      </c>
      <c r="N204" s="34" t="e">
        <f>VLOOKUP(M204,#REF!,14)</f>
        <v>#REF!</v>
      </c>
      <c r="Q204" t="s">
        <v>874</v>
      </c>
      <c r="R204" t="s">
        <v>869</v>
      </c>
      <c r="S204" t="s">
        <v>874</v>
      </c>
      <c r="T204" t="s">
        <v>874</v>
      </c>
      <c r="U204" t="s">
        <v>869</v>
      </c>
      <c r="V204" t="s">
        <v>875</v>
      </c>
      <c r="W204" t="s">
        <v>874</v>
      </c>
    </row>
    <row r="205" spans="1:23" ht="29" x14ac:dyDescent="0.35">
      <c r="A205" t="s">
        <v>487</v>
      </c>
      <c r="B205" s="1" t="s">
        <v>486</v>
      </c>
      <c r="C205" t="s">
        <v>864</v>
      </c>
      <c r="E205" t="s">
        <v>865</v>
      </c>
      <c r="K205" t="s">
        <v>867</v>
      </c>
      <c r="L205" t="s">
        <v>868</v>
      </c>
      <c r="M205" s="34" t="s">
        <v>2556</v>
      </c>
      <c r="N205" s="34" t="e">
        <f>VLOOKUP(M205,#REF!,14)</f>
        <v>#REF!</v>
      </c>
      <c r="Q205" t="s">
        <v>869</v>
      </c>
      <c r="R205" t="s">
        <v>869</v>
      </c>
      <c r="S205" t="s">
        <v>874</v>
      </c>
      <c r="T205" t="s">
        <v>869</v>
      </c>
      <c r="U205" t="s">
        <v>869</v>
      </c>
      <c r="V205" t="s">
        <v>869</v>
      </c>
      <c r="W205" t="s">
        <v>875</v>
      </c>
    </row>
    <row r="206" spans="1:23" x14ac:dyDescent="0.35">
      <c r="A206" t="s">
        <v>1144</v>
      </c>
      <c r="B206" s="1" t="s">
        <v>1145</v>
      </c>
      <c r="C206" t="s">
        <v>864</v>
      </c>
      <c r="E206" t="s">
        <v>865</v>
      </c>
      <c r="G206" t="s">
        <v>987</v>
      </c>
      <c r="K206" t="s">
        <v>912</v>
      </c>
      <c r="L206" t="s">
        <v>868</v>
      </c>
      <c r="M206" s="34" t="s">
        <v>2249</v>
      </c>
      <c r="N206" s="34" t="e">
        <f>VLOOKUP(M206,#REF!,14)</f>
        <v>#REF!</v>
      </c>
      <c r="Q206" t="s">
        <v>874</v>
      </c>
      <c r="R206" t="s">
        <v>869</v>
      </c>
      <c r="S206" t="s">
        <v>875</v>
      </c>
      <c r="T206" t="s">
        <v>874</v>
      </c>
      <c r="U206" t="s">
        <v>869</v>
      </c>
      <c r="V206" t="s">
        <v>874</v>
      </c>
      <c r="W206" t="s">
        <v>874</v>
      </c>
    </row>
    <row r="207" spans="1:23" x14ac:dyDescent="0.35">
      <c r="A207" t="s">
        <v>141</v>
      </c>
      <c r="B207" s="1" t="s">
        <v>142</v>
      </c>
      <c r="C207" t="s">
        <v>864</v>
      </c>
      <c r="E207" t="s">
        <v>865</v>
      </c>
      <c r="G207" t="s">
        <v>987</v>
      </c>
      <c r="K207" t="s">
        <v>912</v>
      </c>
      <c r="L207" t="s">
        <v>868</v>
      </c>
      <c r="M207" s="34" t="s">
        <v>1</v>
      </c>
      <c r="N207" s="34" t="e">
        <f>VLOOKUP(M207,#REF!,14)</f>
        <v>#REF!</v>
      </c>
      <c r="Q207" t="s">
        <v>875</v>
      </c>
      <c r="R207" t="s">
        <v>869</v>
      </c>
      <c r="S207" t="s">
        <v>875</v>
      </c>
      <c r="T207" t="s">
        <v>874</v>
      </c>
      <c r="U207" t="s">
        <v>869</v>
      </c>
      <c r="V207" t="s">
        <v>875</v>
      </c>
      <c r="W207" t="s">
        <v>874</v>
      </c>
    </row>
    <row r="208" spans="1:23" x14ac:dyDescent="0.35">
      <c r="A208" t="s">
        <v>143</v>
      </c>
      <c r="B208" s="1" t="s">
        <v>144</v>
      </c>
      <c r="C208" t="s">
        <v>864</v>
      </c>
      <c r="E208" t="s">
        <v>865</v>
      </c>
      <c r="K208" t="s">
        <v>867</v>
      </c>
      <c r="L208" t="s">
        <v>868</v>
      </c>
      <c r="M208" s="34" t="s">
        <v>1</v>
      </c>
      <c r="N208" s="34" t="e">
        <f>VLOOKUP(M208,#REF!,14)</f>
        <v>#REF!</v>
      </c>
      <c r="T208" t="s">
        <v>869</v>
      </c>
      <c r="U208" t="s">
        <v>869</v>
      </c>
      <c r="V208" t="s">
        <v>869</v>
      </c>
      <c r="W208" t="s">
        <v>875</v>
      </c>
    </row>
    <row r="209" spans="1:23" x14ac:dyDescent="0.35">
      <c r="A209" t="s">
        <v>145</v>
      </c>
      <c r="B209" s="1" t="s">
        <v>146</v>
      </c>
      <c r="C209" t="s">
        <v>864</v>
      </c>
      <c r="E209" t="s">
        <v>865</v>
      </c>
      <c r="K209" t="s">
        <v>912</v>
      </c>
      <c r="L209" t="s">
        <v>868</v>
      </c>
      <c r="M209" s="34" t="s">
        <v>1</v>
      </c>
      <c r="N209" s="34" t="e">
        <f>VLOOKUP(M209,#REF!,14)</f>
        <v>#REF!</v>
      </c>
      <c r="Q209" t="s">
        <v>875</v>
      </c>
      <c r="R209" t="s">
        <v>869</v>
      </c>
      <c r="S209" t="s">
        <v>875</v>
      </c>
      <c r="T209" t="s">
        <v>874</v>
      </c>
      <c r="U209" t="s">
        <v>869</v>
      </c>
      <c r="V209" t="s">
        <v>875</v>
      </c>
      <c r="W209" t="s">
        <v>874</v>
      </c>
    </row>
    <row r="210" spans="1:23" x14ac:dyDescent="0.35">
      <c r="A210" t="s">
        <v>147</v>
      </c>
      <c r="B210" s="1" t="s">
        <v>148</v>
      </c>
      <c r="C210" t="s">
        <v>864</v>
      </c>
      <c r="E210" t="s">
        <v>865</v>
      </c>
      <c r="K210" t="s">
        <v>912</v>
      </c>
      <c r="L210" t="s">
        <v>868</v>
      </c>
      <c r="M210" s="34" t="s">
        <v>1</v>
      </c>
      <c r="N210" s="34" t="e">
        <f>VLOOKUP(M210,#REF!,14)</f>
        <v>#REF!</v>
      </c>
      <c r="Q210" t="s">
        <v>869</v>
      </c>
      <c r="R210" t="s">
        <v>869</v>
      </c>
      <c r="S210" t="s">
        <v>869</v>
      </c>
      <c r="T210" t="s">
        <v>874</v>
      </c>
      <c r="U210" t="s">
        <v>869</v>
      </c>
      <c r="V210" t="s">
        <v>875</v>
      </c>
      <c r="W210" t="s">
        <v>875</v>
      </c>
    </row>
    <row r="211" spans="1:23" ht="29" x14ac:dyDescent="0.35">
      <c r="A211" t="s">
        <v>149</v>
      </c>
      <c r="B211" s="1" t="s">
        <v>150</v>
      </c>
      <c r="C211" t="s">
        <v>864</v>
      </c>
      <c r="E211" t="s">
        <v>865</v>
      </c>
      <c r="K211" t="s">
        <v>912</v>
      </c>
      <c r="L211" t="s">
        <v>868</v>
      </c>
      <c r="M211" s="34" t="s">
        <v>1</v>
      </c>
      <c r="N211" s="34" t="e">
        <f>VLOOKUP(M211,#REF!,14)</f>
        <v>#REF!</v>
      </c>
      <c r="Q211" t="s">
        <v>875</v>
      </c>
      <c r="R211" t="s">
        <v>869</v>
      </c>
      <c r="S211" t="s">
        <v>875</v>
      </c>
      <c r="T211" t="s">
        <v>874</v>
      </c>
      <c r="U211" t="s">
        <v>869</v>
      </c>
      <c r="V211" t="s">
        <v>875</v>
      </c>
      <c r="W211" t="s">
        <v>874</v>
      </c>
    </row>
    <row r="212" spans="1:23" x14ac:dyDescent="0.35">
      <c r="A212" t="s">
        <v>1146</v>
      </c>
      <c r="B212" s="1" t="s">
        <v>1147</v>
      </c>
      <c r="C212" t="s">
        <v>864</v>
      </c>
      <c r="E212" t="s">
        <v>865</v>
      </c>
      <c r="K212" t="s">
        <v>867</v>
      </c>
      <c r="L212" t="s">
        <v>868</v>
      </c>
      <c r="M212" s="34" t="s">
        <v>2249</v>
      </c>
      <c r="N212" s="34" t="e">
        <f>VLOOKUP(M212,#REF!,14)</f>
        <v>#REF!</v>
      </c>
      <c r="Q212" t="s">
        <v>874</v>
      </c>
      <c r="S212" t="s">
        <v>875</v>
      </c>
      <c r="T212" t="s">
        <v>869</v>
      </c>
      <c r="U212" t="s">
        <v>869</v>
      </c>
      <c r="V212" t="s">
        <v>869</v>
      </c>
      <c r="W212" t="s">
        <v>875</v>
      </c>
    </row>
    <row r="213" spans="1:23" x14ac:dyDescent="0.35">
      <c r="A213" t="s">
        <v>1148</v>
      </c>
      <c r="B213" s="1" t="s">
        <v>1149</v>
      </c>
      <c r="C213" t="s">
        <v>864</v>
      </c>
      <c r="E213" t="s">
        <v>865</v>
      </c>
      <c r="G213" t="s">
        <v>987</v>
      </c>
      <c r="K213" t="s">
        <v>867</v>
      </c>
      <c r="L213" t="s">
        <v>868</v>
      </c>
      <c r="M213" s="34" t="s">
        <v>2248</v>
      </c>
      <c r="N213" s="34" t="e">
        <f>VLOOKUP(M213,#REF!,14)</f>
        <v>#REF!</v>
      </c>
      <c r="Q213" t="s">
        <v>874</v>
      </c>
      <c r="R213" t="s">
        <v>869</v>
      </c>
      <c r="S213" t="s">
        <v>875</v>
      </c>
      <c r="T213" t="s">
        <v>874</v>
      </c>
      <c r="U213" t="s">
        <v>869</v>
      </c>
      <c r="V213" t="s">
        <v>874</v>
      </c>
      <c r="W213" t="s">
        <v>874</v>
      </c>
    </row>
    <row r="214" spans="1:23" x14ac:dyDescent="0.35">
      <c r="A214" t="s">
        <v>563</v>
      </c>
      <c r="B214" s="1" t="s">
        <v>562</v>
      </c>
      <c r="C214" t="s">
        <v>864</v>
      </c>
      <c r="E214" t="s">
        <v>865</v>
      </c>
      <c r="K214" t="s">
        <v>867</v>
      </c>
      <c r="L214" t="s">
        <v>868</v>
      </c>
      <c r="M214" s="34" t="s">
        <v>2579</v>
      </c>
      <c r="N214" s="34" t="e">
        <f>VLOOKUP(M214,#REF!,14)</f>
        <v>#REF!</v>
      </c>
      <c r="Q214" t="s">
        <v>874</v>
      </c>
      <c r="S214" t="s">
        <v>874</v>
      </c>
      <c r="T214" t="s">
        <v>869</v>
      </c>
      <c r="U214" t="s">
        <v>869</v>
      </c>
      <c r="V214" t="s">
        <v>874</v>
      </c>
      <c r="W214">
        <v>0</v>
      </c>
    </row>
    <row r="215" spans="1:23" x14ac:dyDescent="0.35">
      <c r="A215" t="s">
        <v>765</v>
      </c>
      <c r="B215" s="1" t="s">
        <v>764</v>
      </c>
      <c r="C215" t="s">
        <v>864</v>
      </c>
      <c r="E215" t="s">
        <v>865</v>
      </c>
      <c r="G215" t="s">
        <v>987</v>
      </c>
      <c r="K215" t="s">
        <v>912</v>
      </c>
      <c r="L215" t="s">
        <v>868</v>
      </c>
      <c r="M215" s="34" t="s">
        <v>2246</v>
      </c>
      <c r="N215" s="34" t="e">
        <f>VLOOKUP(M215,#REF!,14)</f>
        <v>#REF!</v>
      </c>
      <c r="Q215" t="s">
        <v>874</v>
      </c>
      <c r="T215" t="s">
        <v>869</v>
      </c>
      <c r="U215" t="s">
        <v>869</v>
      </c>
      <c r="V215" t="s">
        <v>874</v>
      </c>
      <c r="W215">
        <v>0</v>
      </c>
    </row>
    <row r="216" spans="1:23" x14ac:dyDescent="0.35">
      <c r="A216" t="s">
        <v>151</v>
      </c>
      <c r="B216" s="1" t="s">
        <v>152</v>
      </c>
      <c r="C216" t="s">
        <v>864</v>
      </c>
      <c r="E216" t="s">
        <v>865</v>
      </c>
      <c r="K216" t="s">
        <v>912</v>
      </c>
      <c r="L216" t="s">
        <v>868</v>
      </c>
      <c r="M216" s="34" t="s">
        <v>1</v>
      </c>
      <c r="N216" s="34" t="e">
        <f>VLOOKUP(M216,#REF!,14)</f>
        <v>#REF!</v>
      </c>
      <c r="Q216" t="s">
        <v>875</v>
      </c>
      <c r="R216" t="s">
        <v>869</v>
      </c>
      <c r="S216" t="s">
        <v>875</v>
      </c>
      <c r="T216" t="s">
        <v>874</v>
      </c>
      <c r="U216" t="s">
        <v>869</v>
      </c>
      <c r="V216" t="s">
        <v>875</v>
      </c>
      <c r="W216" t="s">
        <v>874</v>
      </c>
    </row>
    <row r="217" spans="1:23" x14ac:dyDescent="0.35">
      <c r="A217" t="s">
        <v>153</v>
      </c>
      <c r="B217" s="1" t="s">
        <v>154</v>
      </c>
      <c r="C217" t="s">
        <v>864</v>
      </c>
      <c r="E217" t="s">
        <v>865</v>
      </c>
      <c r="G217" t="s">
        <v>899</v>
      </c>
      <c r="K217" t="s">
        <v>912</v>
      </c>
      <c r="L217" t="s">
        <v>868</v>
      </c>
      <c r="M217" s="34" t="s">
        <v>2246</v>
      </c>
      <c r="N217" s="34" t="e">
        <f>VLOOKUP(M217,#REF!,14)</f>
        <v>#REF!</v>
      </c>
      <c r="Q217" t="s">
        <v>875</v>
      </c>
      <c r="R217" t="s">
        <v>869</v>
      </c>
      <c r="S217" t="s">
        <v>875</v>
      </c>
      <c r="T217" t="s">
        <v>874</v>
      </c>
      <c r="U217" t="s">
        <v>869</v>
      </c>
      <c r="V217" t="s">
        <v>875</v>
      </c>
      <c r="W217" t="s">
        <v>874</v>
      </c>
    </row>
    <row r="218" spans="1:23" ht="29" x14ac:dyDescent="0.35">
      <c r="A218" t="s">
        <v>603</v>
      </c>
      <c r="B218" s="1" t="s">
        <v>602</v>
      </c>
      <c r="C218" t="s">
        <v>864</v>
      </c>
      <c r="E218" t="s">
        <v>865</v>
      </c>
      <c r="G218" t="s">
        <v>1150</v>
      </c>
      <c r="K218" t="s">
        <v>867</v>
      </c>
      <c r="L218" t="s">
        <v>868</v>
      </c>
      <c r="M218" s="34" t="s">
        <v>2579</v>
      </c>
      <c r="N218" s="34" t="e">
        <f>VLOOKUP(M218,#REF!,14)</f>
        <v>#REF!</v>
      </c>
      <c r="Q218" t="s">
        <v>874</v>
      </c>
      <c r="T218" t="s">
        <v>869</v>
      </c>
      <c r="U218" t="s">
        <v>869</v>
      </c>
      <c r="V218" t="s">
        <v>869</v>
      </c>
      <c r="W218" t="s">
        <v>875</v>
      </c>
    </row>
    <row r="219" spans="1:23" ht="29" x14ac:dyDescent="0.35">
      <c r="A219" t="s">
        <v>1151</v>
      </c>
      <c r="B219" s="1" t="s">
        <v>1152</v>
      </c>
      <c r="C219" t="s">
        <v>864</v>
      </c>
      <c r="E219" t="s">
        <v>865</v>
      </c>
      <c r="K219" t="s">
        <v>912</v>
      </c>
      <c r="L219" t="s">
        <v>868</v>
      </c>
      <c r="M219" s="34" t="s">
        <v>2240</v>
      </c>
      <c r="N219" s="34" t="e">
        <f>VLOOKUP(M219,#REF!,14)</f>
        <v>#REF!</v>
      </c>
      <c r="Q219" t="s">
        <v>875</v>
      </c>
      <c r="R219" t="s">
        <v>869</v>
      </c>
      <c r="S219" t="s">
        <v>875</v>
      </c>
      <c r="T219" t="s">
        <v>874</v>
      </c>
      <c r="U219" t="s">
        <v>869</v>
      </c>
      <c r="V219" t="s">
        <v>875</v>
      </c>
      <c r="W219" t="s">
        <v>874</v>
      </c>
    </row>
    <row r="220" spans="1:23" x14ac:dyDescent="0.35">
      <c r="A220" t="s">
        <v>155</v>
      </c>
      <c r="B220" s="1" t="s">
        <v>156</v>
      </c>
      <c r="C220" t="s">
        <v>864</v>
      </c>
      <c r="E220" t="s">
        <v>865</v>
      </c>
      <c r="K220" t="s">
        <v>912</v>
      </c>
      <c r="L220" t="s">
        <v>868</v>
      </c>
      <c r="M220" s="34" t="s">
        <v>1</v>
      </c>
      <c r="N220" s="34" t="e">
        <f>VLOOKUP(M220,#REF!,14)</f>
        <v>#REF!</v>
      </c>
      <c r="Q220" t="s">
        <v>875</v>
      </c>
      <c r="R220" t="s">
        <v>869</v>
      </c>
      <c r="S220" t="s">
        <v>875</v>
      </c>
      <c r="T220" t="s">
        <v>874</v>
      </c>
      <c r="U220" t="s">
        <v>869</v>
      </c>
      <c r="V220" t="s">
        <v>875</v>
      </c>
      <c r="W220" t="s">
        <v>874</v>
      </c>
    </row>
    <row r="221" spans="1:23" x14ac:dyDescent="0.35">
      <c r="A221" t="s">
        <v>595</v>
      </c>
      <c r="B221" s="1" t="s">
        <v>594</v>
      </c>
      <c r="C221" t="s">
        <v>864</v>
      </c>
      <c r="E221" t="s">
        <v>865</v>
      </c>
      <c r="G221" t="s">
        <v>997</v>
      </c>
      <c r="K221" t="s">
        <v>912</v>
      </c>
      <c r="L221" t="s">
        <v>868</v>
      </c>
      <c r="M221" s="34" t="s">
        <v>2226</v>
      </c>
      <c r="N221" s="34" t="e">
        <f>VLOOKUP(M221,#REF!,14)</f>
        <v>#REF!</v>
      </c>
      <c r="Q221" t="s">
        <v>874</v>
      </c>
      <c r="R221" t="s">
        <v>869</v>
      </c>
      <c r="S221" t="s">
        <v>875</v>
      </c>
      <c r="T221" t="s">
        <v>874</v>
      </c>
      <c r="U221" t="s">
        <v>869</v>
      </c>
      <c r="V221" t="s">
        <v>874</v>
      </c>
      <c r="W221" t="s">
        <v>874</v>
      </c>
    </row>
    <row r="222" spans="1:23" x14ac:dyDescent="0.35">
      <c r="A222" t="s">
        <v>157</v>
      </c>
      <c r="B222" s="1" t="s">
        <v>158</v>
      </c>
      <c r="C222" t="s">
        <v>864</v>
      </c>
      <c r="E222" t="s">
        <v>865</v>
      </c>
      <c r="K222" t="s">
        <v>912</v>
      </c>
      <c r="L222" t="s">
        <v>868</v>
      </c>
      <c r="M222" s="34" t="s">
        <v>1</v>
      </c>
      <c r="N222" s="34" t="e">
        <f>VLOOKUP(M222,#REF!,14)</f>
        <v>#REF!</v>
      </c>
      <c r="Q222" t="s">
        <v>875</v>
      </c>
      <c r="R222" t="s">
        <v>869</v>
      </c>
      <c r="S222" t="s">
        <v>875</v>
      </c>
      <c r="T222" t="s">
        <v>874</v>
      </c>
      <c r="U222" t="s">
        <v>869</v>
      </c>
      <c r="V222" t="s">
        <v>875</v>
      </c>
      <c r="W222" t="s">
        <v>874</v>
      </c>
    </row>
    <row r="223" spans="1:23" x14ac:dyDescent="0.35">
      <c r="A223" t="s">
        <v>599</v>
      </c>
      <c r="B223" s="1" t="s">
        <v>598</v>
      </c>
      <c r="C223" t="s">
        <v>864</v>
      </c>
      <c r="E223" t="s">
        <v>865</v>
      </c>
      <c r="G223" t="s">
        <v>997</v>
      </c>
      <c r="K223" t="s">
        <v>912</v>
      </c>
      <c r="L223" t="s">
        <v>868</v>
      </c>
      <c r="M223" s="34" t="s">
        <v>2226</v>
      </c>
      <c r="N223" s="34" t="e">
        <f>VLOOKUP(M223,#REF!,14)</f>
        <v>#REF!</v>
      </c>
      <c r="Q223" t="s">
        <v>874</v>
      </c>
      <c r="R223" t="s">
        <v>869</v>
      </c>
      <c r="S223" t="s">
        <v>875</v>
      </c>
      <c r="T223" t="s">
        <v>874</v>
      </c>
      <c r="U223" t="s">
        <v>869</v>
      </c>
      <c r="V223" t="s">
        <v>874</v>
      </c>
      <c r="W223" t="s">
        <v>874</v>
      </c>
    </row>
    <row r="224" spans="1:23" ht="43.5" x14ac:dyDescent="0.35">
      <c r="A224" t="s">
        <v>159</v>
      </c>
      <c r="B224" s="1" t="s">
        <v>160</v>
      </c>
      <c r="C224" t="s">
        <v>864</v>
      </c>
      <c r="E224" t="s">
        <v>865</v>
      </c>
      <c r="K224" t="s">
        <v>912</v>
      </c>
      <c r="L224" t="s">
        <v>868</v>
      </c>
      <c r="M224" s="34" t="s">
        <v>1</v>
      </c>
      <c r="N224" s="34" t="e">
        <f>VLOOKUP(M224,#REF!,14)</f>
        <v>#REF!</v>
      </c>
      <c r="Q224" t="s">
        <v>875</v>
      </c>
      <c r="R224" t="s">
        <v>869</v>
      </c>
      <c r="S224" t="s">
        <v>875</v>
      </c>
      <c r="T224" t="s">
        <v>874</v>
      </c>
      <c r="U224" t="s">
        <v>869</v>
      </c>
      <c r="V224" t="s">
        <v>875</v>
      </c>
      <c r="W224" t="s">
        <v>874</v>
      </c>
    </row>
    <row r="225" spans="1:23" ht="29" x14ac:dyDescent="0.35">
      <c r="A225" t="s">
        <v>1153</v>
      </c>
      <c r="B225" s="1" t="s">
        <v>1154</v>
      </c>
      <c r="C225" t="s">
        <v>864</v>
      </c>
      <c r="E225" t="s">
        <v>865</v>
      </c>
      <c r="K225" t="s">
        <v>900</v>
      </c>
      <c r="L225" t="s">
        <v>868</v>
      </c>
      <c r="M225" s="34" t="s">
        <v>2592</v>
      </c>
      <c r="N225" s="34" t="e">
        <f>VLOOKUP(M225,#REF!,14)</f>
        <v>#REF!</v>
      </c>
      <c r="Q225" t="s">
        <v>874</v>
      </c>
      <c r="S225" t="s">
        <v>875</v>
      </c>
      <c r="T225" t="s">
        <v>869</v>
      </c>
      <c r="U225" t="s">
        <v>869</v>
      </c>
      <c r="V225" t="s">
        <v>874</v>
      </c>
      <c r="W225" t="s">
        <v>875</v>
      </c>
    </row>
    <row r="226" spans="1:23" x14ac:dyDescent="0.35">
      <c r="A226" t="s">
        <v>1155</v>
      </c>
      <c r="B226" s="1" t="s">
        <v>1156</v>
      </c>
      <c r="C226" t="s">
        <v>864</v>
      </c>
      <c r="E226" t="s">
        <v>865</v>
      </c>
      <c r="G226" t="s">
        <v>970</v>
      </c>
      <c r="K226" t="s">
        <v>912</v>
      </c>
      <c r="L226" t="s">
        <v>868</v>
      </c>
      <c r="M226" s="34" t="s">
        <v>2249</v>
      </c>
      <c r="N226" s="34" t="e">
        <f>VLOOKUP(M226,#REF!,14)</f>
        <v>#REF!</v>
      </c>
      <c r="Q226" t="s">
        <v>875</v>
      </c>
      <c r="R226" t="s">
        <v>869</v>
      </c>
      <c r="S226" t="s">
        <v>875</v>
      </c>
      <c r="T226" t="s">
        <v>874</v>
      </c>
      <c r="U226" t="s">
        <v>869</v>
      </c>
      <c r="V226" t="s">
        <v>874</v>
      </c>
      <c r="W226" t="s">
        <v>874</v>
      </c>
    </row>
    <row r="227" spans="1:23" ht="58" x14ac:dyDescent="0.35">
      <c r="A227" t="s">
        <v>534</v>
      </c>
      <c r="B227" s="1" t="s">
        <v>2263</v>
      </c>
      <c r="C227" t="s">
        <v>864</v>
      </c>
      <c r="E227" t="s">
        <v>865</v>
      </c>
      <c r="G227" t="s">
        <v>1157</v>
      </c>
      <c r="K227" t="s">
        <v>873</v>
      </c>
      <c r="L227" t="s">
        <v>868</v>
      </c>
      <c r="M227" t="s">
        <v>2579</v>
      </c>
      <c r="N227" s="34" t="e">
        <f>VLOOKUP(M227,#REF!,14)</f>
        <v>#REF!</v>
      </c>
      <c r="T227" t="s">
        <v>874</v>
      </c>
      <c r="U227" t="s">
        <v>874</v>
      </c>
      <c r="V227" t="s">
        <v>874</v>
      </c>
      <c r="W227" t="s">
        <v>874</v>
      </c>
    </row>
    <row r="228" spans="1:23" x14ac:dyDescent="0.35">
      <c r="A228" t="s">
        <v>1158</v>
      </c>
      <c r="B228" s="1" t="s">
        <v>1159</v>
      </c>
      <c r="C228" t="s">
        <v>864</v>
      </c>
      <c r="E228" t="s">
        <v>865</v>
      </c>
      <c r="G228" t="s">
        <v>926</v>
      </c>
      <c r="K228" t="s">
        <v>912</v>
      </c>
      <c r="L228" t="s">
        <v>868</v>
      </c>
      <c r="M228" s="34" t="s">
        <v>2249</v>
      </c>
      <c r="N228" s="34" t="e">
        <f>VLOOKUP(M228,#REF!,14)</f>
        <v>#REF!</v>
      </c>
      <c r="Q228" t="s">
        <v>875</v>
      </c>
      <c r="R228" t="s">
        <v>869</v>
      </c>
      <c r="S228" t="s">
        <v>875</v>
      </c>
      <c r="T228" t="s">
        <v>874</v>
      </c>
      <c r="U228" t="s">
        <v>869</v>
      </c>
      <c r="V228" t="s">
        <v>874</v>
      </c>
      <c r="W228">
        <v>0</v>
      </c>
    </row>
    <row r="229" spans="1:23" x14ac:dyDescent="0.35">
      <c r="A229" t="s">
        <v>161</v>
      </c>
      <c r="B229" s="1" t="s">
        <v>162</v>
      </c>
      <c r="C229" t="s">
        <v>864</v>
      </c>
      <c r="E229" t="s">
        <v>865</v>
      </c>
      <c r="K229" t="s">
        <v>912</v>
      </c>
      <c r="L229" t="s">
        <v>868</v>
      </c>
      <c r="M229" s="34" t="s">
        <v>1</v>
      </c>
      <c r="N229" s="34" t="e">
        <f>VLOOKUP(M229,#REF!,14)</f>
        <v>#REF!</v>
      </c>
      <c r="Q229" t="s">
        <v>875</v>
      </c>
      <c r="R229" t="s">
        <v>869</v>
      </c>
      <c r="S229" t="s">
        <v>875</v>
      </c>
      <c r="T229" t="s">
        <v>874</v>
      </c>
      <c r="U229" t="s">
        <v>869</v>
      </c>
      <c r="V229" t="s">
        <v>875</v>
      </c>
      <c r="W229" t="s">
        <v>874</v>
      </c>
    </row>
    <row r="230" spans="1:23" x14ac:dyDescent="0.35">
      <c r="A230" t="s">
        <v>163</v>
      </c>
      <c r="B230" s="1" t="s">
        <v>164</v>
      </c>
      <c r="C230" t="s">
        <v>864</v>
      </c>
      <c r="E230" t="s">
        <v>865</v>
      </c>
      <c r="K230" t="s">
        <v>867</v>
      </c>
      <c r="L230" t="s">
        <v>868</v>
      </c>
      <c r="M230" s="34" t="s">
        <v>1</v>
      </c>
      <c r="N230" s="34" t="e">
        <f>VLOOKUP(M230,#REF!,14)</f>
        <v>#REF!</v>
      </c>
      <c r="T230" t="s">
        <v>869</v>
      </c>
      <c r="U230" t="s">
        <v>869</v>
      </c>
      <c r="V230" t="s">
        <v>869</v>
      </c>
      <c r="W230">
        <v>0</v>
      </c>
    </row>
    <row r="231" spans="1:23" x14ac:dyDescent="0.35">
      <c r="A231" t="s">
        <v>552</v>
      </c>
      <c r="B231" s="1" t="s">
        <v>551</v>
      </c>
      <c r="C231" t="s">
        <v>864</v>
      </c>
      <c r="E231" t="s">
        <v>865</v>
      </c>
      <c r="K231" t="s">
        <v>912</v>
      </c>
      <c r="L231" t="s">
        <v>868</v>
      </c>
      <c r="M231" s="34" t="s">
        <v>2249</v>
      </c>
      <c r="N231" s="34" t="e">
        <f>VLOOKUP(M231,#REF!,14)</f>
        <v>#REF!</v>
      </c>
      <c r="Q231" t="s">
        <v>874</v>
      </c>
      <c r="T231" t="s">
        <v>869</v>
      </c>
      <c r="U231" t="s">
        <v>869</v>
      </c>
      <c r="V231" t="s">
        <v>874</v>
      </c>
      <c r="W231" t="s">
        <v>875</v>
      </c>
    </row>
    <row r="232" spans="1:23" ht="43.5" x14ac:dyDescent="0.35">
      <c r="A232" t="s">
        <v>1160</v>
      </c>
      <c r="B232" s="1" t="s">
        <v>1161</v>
      </c>
      <c r="C232" t="s">
        <v>864</v>
      </c>
      <c r="E232" t="s">
        <v>865</v>
      </c>
      <c r="K232" t="s">
        <v>912</v>
      </c>
      <c r="L232" t="s">
        <v>868</v>
      </c>
      <c r="M232" s="34" t="s">
        <v>2579</v>
      </c>
      <c r="N232" s="34" t="e">
        <f>VLOOKUP(M232,#REF!,14)</f>
        <v>#REF!</v>
      </c>
      <c r="Q232" t="s">
        <v>931</v>
      </c>
      <c r="T232" t="s">
        <v>869</v>
      </c>
      <c r="U232" t="s">
        <v>869</v>
      </c>
      <c r="V232" t="s">
        <v>874</v>
      </c>
      <c r="W232">
        <v>0</v>
      </c>
    </row>
    <row r="233" spans="1:23" ht="29" x14ac:dyDescent="0.35">
      <c r="A233" t="s">
        <v>651</v>
      </c>
      <c r="B233" s="1" t="s">
        <v>650</v>
      </c>
      <c r="C233" t="s">
        <v>864</v>
      </c>
      <c r="E233" t="s">
        <v>865</v>
      </c>
      <c r="G233" t="s">
        <v>1162</v>
      </c>
      <c r="K233" t="s">
        <v>912</v>
      </c>
      <c r="L233" t="s">
        <v>868</v>
      </c>
      <c r="M233" s="34" t="s">
        <v>2253</v>
      </c>
      <c r="N233" s="34" t="e">
        <f>VLOOKUP(M233,#REF!,14)</f>
        <v>#REF!</v>
      </c>
      <c r="Q233" t="s">
        <v>875</v>
      </c>
      <c r="R233" t="s">
        <v>869</v>
      </c>
      <c r="S233" t="s">
        <v>875</v>
      </c>
      <c r="T233" t="s">
        <v>874</v>
      </c>
      <c r="U233" t="s">
        <v>869</v>
      </c>
      <c r="V233" t="s">
        <v>874</v>
      </c>
      <c r="W233" t="s">
        <v>874</v>
      </c>
    </row>
    <row r="234" spans="1:23" ht="29" x14ac:dyDescent="0.35">
      <c r="A234" t="s">
        <v>165</v>
      </c>
      <c r="B234" s="1" t="s">
        <v>166</v>
      </c>
      <c r="C234" t="s">
        <v>864</v>
      </c>
      <c r="E234" t="s">
        <v>865</v>
      </c>
      <c r="K234" t="s">
        <v>912</v>
      </c>
      <c r="L234" t="s">
        <v>868</v>
      </c>
      <c r="M234" s="34" t="s">
        <v>1</v>
      </c>
      <c r="N234" s="34" t="e">
        <f>VLOOKUP(M234,#REF!,14)</f>
        <v>#REF!</v>
      </c>
      <c r="Q234" t="s">
        <v>875</v>
      </c>
      <c r="R234" t="s">
        <v>869</v>
      </c>
      <c r="S234" t="s">
        <v>875</v>
      </c>
      <c r="T234" t="s">
        <v>874</v>
      </c>
      <c r="U234" t="s">
        <v>869</v>
      </c>
      <c r="V234" t="s">
        <v>875</v>
      </c>
      <c r="W234" t="s">
        <v>874</v>
      </c>
    </row>
    <row r="235" spans="1:23" x14ac:dyDescent="0.35">
      <c r="A235" t="s">
        <v>1163</v>
      </c>
      <c r="B235" s="1" t="s">
        <v>1164</v>
      </c>
      <c r="C235" t="s">
        <v>864</v>
      </c>
      <c r="E235" t="s">
        <v>865</v>
      </c>
      <c r="F235" t="s">
        <v>1165</v>
      </c>
      <c r="G235" t="s">
        <v>1166</v>
      </c>
      <c r="J235">
        <v>1</v>
      </c>
      <c r="K235" t="s">
        <v>912</v>
      </c>
      <c r="L235" t="s">
        <v>868</v>
      </c>
      <c r="M235" s="34" t="s">
        <v>2249</v>
      </c>
      <c r="N235" s="34" t="e">
        <f>VLOOKUP(M235,#REF!,14)</f>
        <v>#REF!</v>
      </c>
      <c r="O235" t="s">
        <v>1167</v>
      </c>
      <c r="Q235" t="s">
        <v>875</v>
      </c>
      <c r="R235" t="s">
        <v>869</v>
      </c>
      <c r="S235" t="s">
        <v>875</v>
      </c>
      <c r="T235" t="s">
        <v>874</v>
      </c>
      <c r="U235" t="s">
        <v>869</v>
      </c>
      <c r="V235" t="s">
        <v>874</v>
      </c>
      <c r="W235" t="s">
        <v>874</v>
      </c>
    </row>
    <row r="236" spans="1:23" x14ac:dyDescent="0.35">
      <c r="A236" t="s">
        <v>167</v>
      </c>
      <c r="B236" s="1" t="s">
        <v>168</v>
      </c>
      <c r="C236" t="s">
        <v>864</v>
      </c>
      <c r="E236" t="s">
        <v>865</v>
      </c>
      <c r="K236" t="s">
        <v>912</v>
      </c>
      <c r="L236" t="s">
        <v>868</v>
      </c>
      <c r="M236" s="34" t="s">
        <v>1</v>
      </c>
      <c r="N236" s="34" t="e">
        <f>VLOOKUP(M236,#REF!,14)</f>
        <v>#REF!</v>
      </c>
      <c r="Q236" t="s">
        <v>875</v>
      </c>
      <c r="R236" t="s">
        <v>869</v>
      </c>
      <c r="S236" t="s">
        <v>875</v>
      </c>
      <c r="T236" t="s">
        <v>874</v>
      </c>
      <c r="U236" t="s">
        <v>869</v>
      </c>
      <c r="V236" t="s">
        <v>875</v>
      </c>
      <c r="W236" t="s">
        <v>874</v>
      </c>
    </row>
    <row r="237" spans="1:23" x14ac:dyDescent="0.35">
      <c r="A237" t="s">
        <v>1168</v>
      </c>
      <c r="B237" s="1" t="s">
        <v>1169</v>
      </c>
      <c r="C237" t="s">
        <v>864</v>
      </c>
      <c r="E237" t="s">
        <v>865</v>
      </c>
      <c r="G237" t="s">
        <v>1096</v>
      </c>
      <c r="K237" t="s">
        <v>1000</v>
      </c>
      <c r="L237" t="s">
        <v>868</v>
      </c>
      <c r="M237" s="34" t="s">
        <v>2249</v>
      </c>
      <c r="N237" s="34" t="e">
        <f>VLOOKUP(M237,#REF!,14)</f>
        <v>#REF!</v>
      </c>
      <c r="Q237" t="s">
        <v>988</v>
      </c>
      <c r="T237" t="s">
        <v>869</v>
      </c>
      <c r="U237" t="s">
        <v>869</v>
      </c>
      <c r="V237" t="s">
        <v>869</v>
      </c>
      <c r="W237" t="s">
        <v>875</v>
      </c>
    </row>
    <row r="238" spans="1:23" ht="29" x14ac:dyDescent="0.35">
      <c r="A238" t="s">
        <v>169</v>
      </c>
      <c r="B238" s="1" t="s">
        <v>170</v>
      </c>
      <c r="C238" t="s">
        <v>864</v>
      </c>
      <c r="E238" t="s">
        <v>865</v>
      </c>
      <c r="K238" t="s">
        <v>912</v>
      </c>
      <c r="L238" t="s">
        <v>868</v>
      </c>
      <c r="M238" s="34" t="s">
        <v>1</v>
      </c>
      <c r="N238" s="34" t="e">
        <f>VLOOKUP(M238,#REF!,14)</f>
        <v>#REF!</v>
      </c>
      <c r="Q238" t="s">
        <v>875</v>
      </c>
      <c r="R238" t="s">
        <v>869</v>
      </c>
      <c r="S238" t="s">
        <v>875</v>
      </c>
      <c r="T238" t="s">
        <v>874</v>
      </c>
      <c r="U238" t="s">
        <v>869</v>
      </c>
      <c r="V238" t="s">
        <v>875</v>
      </c>
      <c r="W238" t="s">
        <v>874</v>
      </c>
    </row>
    <row r="239" spans="1:23" x14ac:dyDescent="0.35">
      <c r="A239" t="s">
        <v>1170</v>
      </c>
      <c r="B239" s="1" t="s">
        <v>1171</v>
      </c>
      <c r="C239" t="s">
        <v>864</v>
      </c>
      <c r="E239" t="s">
        <v>865</v>
      </c>
      <c r="F239" t="s">
        <v>1032</v>
      </c>
      <c r="G239" t="s">
        <v>1033</v>
      </c>
      <c r="I239" t="s">
        <v>896</v>
      </c>
      <c r="J239" t="s">
        <v>1172</v>
      </c>
      <c r="K239" t="s">
        <v>912</v>
      </c>
      <c r="L239" t="s">
        <v>868</v>
      </c>
      <c r="M239" s="34" t="s">
        <v>2226</v>
      </c>
      <c r="N239" s="34" t="e">
        <f>VLOOKUP(M239,#REF!,14)</f>
        <v>#REF!</v>
      </c>
      <c r="O239" t="s">
        <v>913</v>
      </c>
      <c r="Q239" t="s">
        <v>874</v>
      </c>
      <c r="R239" t="s">
        <v>869</v>
      </c>
      <c r="S239" t="s">
        <v>869</v>
      </c>
      <c r="T239" t="s">
        <v>874</v>
      </c>
      <c r="U239" t="s">
        <v>869</v>
      </c>
      <c r="V239" t="s">
        <v>874</v>
      </c>
      <c r="W239" t="s">
        <v>874</v>
      </c>
    </row>
    <row r="240" spans="1:23" x14ac:dyDescent="0.35">
      <c r="A240" t="s">
        <v>171</v>
      </c>
      <c r="B240" s="1" t="s">
        <v>172</v>
      </c>
      <c r="C240" t="s">
        <v>864</v>
      </c>
      <c r="E240" t="s">
        <v>865</v>
      </c>
      <c r="G240" t="s">
        <v>962</v>
      </c>
      <c r="K240" t="s">
        <v>912</v>
      </c>
      <c r="L240" t="s">
        <v>868</v>
      </c>
      <c r="M240" s="34" t="s">
        <v>1</v>
      </c>
      <c r="N240" s="34" t="e">
        <f>VLOOKUP(M240,#REF!,14)</f>
        <v>#REF!</v>
      </c>
      <c r="Q240" t="s">
        <v>875</v>
      </c>
      <c r="R240" t="s">
        <v>869</v>
      </c>
      <c r="S240" t="s">
        <v>875</v>
      </c>
      <c r="T240" t="s">
        <v>874</v>
      </c>
      <c r="U240" t="s">
        <v>869</v>
      </c>
      <c r="V240" t="s">
        <v>875</v>
      </c>
      <c r="W240" t="s">
        <v>874</v>
      </c>
    </row>
    <row r="241" spans="1:23" ht="29" x14ac:dyDescent="0.35">
      <c r="A241" t="s">
        <v>1173</v>
      </c>
      <c r="B241" s="1" t="s">
        <v>1174</v>
      </c>
      <c r="C241" t="s">
        <v>864</v>
      </c>
      <c r="E241" t="s">
        <v>865</v>
      </c>
      <c r="G241" t="s">
        <v>1175</v>
      </c>
      <c r="K241" t="s">
        <v>912</v>
      </c>
      <c r="L241" t="s">
        <v>868</v>
      </c>
      <c r="M241" s="34" t="s">
        <v>2248</v>
      </c>
      <c r="N241" s="34" t="e">
        <f>VLOOKUP(M241,#REF!,14)</f>
        <v>#REF!</v>
      </c>
      <c r="Q241" t="s">
        <v>874</v>
      </c>
      <c r="R241" t="s">
        <v>869</v>
      </c>
      <c r="S241" t="s">
        <v>875</v>
      </c>
      <c r="T241" t="s">
        <v>874</v>
      </c>
      <c r="U241" t="s">
        <v>869</v>
      </c>
      <c r="V241" t="s">
        <v>874</v>
      </c>
      <c r="W241" t="s">
        <v>874</v>
      </c>
    </row>
    <row r="242" spans="1:23" x14ac:dyDescent="0.35">
      <c r="A242" t="s">
        <v>1176</v>
      </c>
      <c r="B242" s="1" t="s">
        <v>1177</v>
      </c>
      <c r="C242" t="s">
        <v>864</v>
      </c>
      <c r="E242" t="s">
        <v>865</v>
      </c>
      <c r="G242" t="s">
        <v>934</v>
      </c>
      <c r="K242" t="s">
        <v>912</v>
      </c>
      <c r="L242" t="s">
        <v>868</v>
      </c>
      <c r="M242" s="34" t="s">
        <v>2593</v>
      </c>
      <c r="N242" s="34" t="e">
        <f>VLOOKUP(M242,#REF!,14)</f>
        <v>#REF!</v>
      </c>
      <c r="Q242" t="s">
        <v>874</v>
      </c>
      <c r="S242" t="s">
        <v>875</v>
      </c>
      <c r="W242">
        <v>0</v>
      </c>
    </row>
    <row r="243" spans="1:23" x14ac:dyDescent="0.35">
      <c r="A243" t="s">
        <v>1178</v>
      </c>
      <c r="B243" s="1" t="s">
        <v>1179</v>
      </c>
      <c r="C243" t="s">
        <v>864</v>
      </c>
      <c r="E243" t="s">
        <v>865</v>
      </c>
      <c r="G243" t="s">
        <v>1134</v>
      </c>
      <c r="K243" t="s">
        <v>912</v>
      </c>
      <c r="L243" t="s">
        <v>868</v>
      </c>
      <c r="M243" s="34" t="s">
        <v>2248</v>
      </c>
      <c r="N243" s="34" t="e">
        <f>VLOOKUP(M243,#REF!,14)</f>
        <v>#REF!</v>
      </c>
      <c r="Q243" t="s">
        <v>874</v>
      </c>
      <c r="R243" t="s">
        <v>869</v>
      </c>
      <c r="S243" t="s">
        <v>875</v>
      </c>
      <c r="T243" t="s">
        <v>874</v>
      </c>
      <c r="U243" t="s">
        <v>869</v>
      </c>
      <c r="V243" t="s">
        <v>874</v>
      </c>
      <c r="W243" t="s">
        <v>874</v>
      </c>
    </row>
    <row r="244" spans="1:23" x14ac:dyDescent="0.35">
      <c r="A244" t="s">
        <v>173</v>
      </c>
      <c r="B244" s="1" t="s">
        <v>174</v>
      </c>
      <c r="C244" t="s">
        <v>864</v>
      </c>
      <c r="E244" t="s">
        <v>865</v>
      </c>
      <c r="K244" t="s">
        <v>912</v>
      </c>
      <c r="L244" t="s">
        <v>868</v>
      </c>
      <c r="M244" s="34" t="s">
        <v>1</v>
      </c>
      <c r="N244" s="34" t="e">
        <f>VLOOKUP(M244,#REF!,14)</f>
        <v>#REF!</v>
      </c>
      <c r="Q244" t="s">
        <v>875</v>
      </c>
      <c r="R244" t="s">
        <v>869</v>
      </c>
      <c r="S244" t="s">
        <v>875</v>
      </c>
      <c r="T244" t="s">
        <v>874</v>
      </c>
      <c r="U244" t="s">
        <v>869</v>
      </c>
      <c r="V244" t="s">
        <v>875</v>
      </c>
      <c r="W244" t="s">
        <v>874</v>
      </c>
    </row>
    <row r="245" spans="1:23" ht="29" x14ac:dyDescent="0.35">
      <c r="A245" t="s">
        <v>683</v>
      </c>
      <c r="B245" s="1" t="s">
        <v>682</v>
      </c>
      <c r="C245" t="s">
        <v>864</v>
      </c>
      <c r="E245" t="s">
        <v>865</v>
      </c>
      <c r="K245" t="s">
        <v>912</v>
      </c>
      <c r="L245" t="s">
        <v>868</v>
      </c>
      <c r="M245" s="34" t="s">
        <v>2579</v>
      </c>
      <c r="N245" s="34" t="e">
        <f>VLOOKUP(M245,#REF!,14)</f>
        <v>#REF!</v>
      </c>
      <c r="Q245" t="s">
        <v>874</v>
      </c>
      <c r="R245" t="s">
        <v>874</v>
      </c>
      <c r="S245" t="s">
        <v>874</v>
      </c>
      <c r="T245" t="s">
        <v>874</v>
      </c>
      <c r="U245" t="s">
        <v>874</v>
      </c>
      <c r="V245" t="s">
        <v>874</v>
      </c>
      <c r="W245" t="s">
        <v>874</v>
      </c>
    </row>
    <row r="246" spans="1:23" x14ac:dyDescent="0.35">
      <c r="A246" t="s">
        <v>501</v>
      </c>
      <c r="B246" s="1" t="s">
        <v>500</v>
      </c>
      <c r="C246" t="s">
        <v>864</v>
      </c>
      <c r="E246" t="s">
        <v>865</v>
      </c>
      <c r="K246" t="s">
        <v>912</v>
      </c>
      <c r="L246" t="s">
        <v>868</v>
      </c>
      <c r="M246" s="34" t="s">
        <v>2248</v>
      </c>
      <c r="N246" s="34" t="e">
        <f>VLOOKUP(M246,#REF!,14)</f>
        <v>#REF!</v>
      </c>
      <c r="Q246" t="s">
        <v>874</v>
      </c>
      <c r="R246" t="s">
        <v>869</v>
      </c>
      <c r="S246" t="s">
        <v>875</v>
      </c>
      <c r="T246" t="s">
        <v>874</v>
      </c>
      <c r="U246" t="s">
        <v>869</v>
      </c>
      <c r="V246" t="s">
        <v>874</v>
      </c>
      <c r="W246" t="s">
        <v>874</v>
      </c>
    </row>
    <row r="247" spans="1:23" x14ac:dyDescent="0.35">
      <c r="A247" t="s">
        <v>1180</v>
      </c>
      <c r="B247" s="1" t="s">
        <v>1181</v>
      </c>
      <c r="C247" t="s">
        <v>864</v>
      </c>
      <c r="E247" t="s">
        <v>865</v>
      </c>
      <c r="K247" t="s">
        <v>912</v>
      </c>
      <c r="L247" t="s">
        <v>868</v>
      </c>
      <c r="M247" s="34" t="s">
        <v>2249</v>
      </c>
      <c r="N247" s="34" t="e">
        <f>VLOOKUP(M247,#REF!,14)</f>
        <v>#REF!</v>
      </c>
      <c r="Q247" t="s">
        <v>874</v>
      </c>
      <c r="R247" t="s">
        <v>869</v>
      </c>
      <c r="S247" t="s">
        <v>875</v>
      </c>
      <c r="T247" t="s">
        <v>874</v>
      </c>
      <c r="U247" t="s">
        <v>869</v>
      </c>
      <c r="V247" t="s">
        <v>874</v>
      </c>
      <c r="W247" t="s">
        <v>874</v>
      </c>
    </row>
    <row r="248" spans="1:23" x14ac:dyDescent="0.35">
      <c r="A248" t="s">
        <v>1182</v>
      </c>
      <c r="B248" s="1" t="s">
        <v>1183</v>
      </c>
      <c r="C248" t="s">
        <v>864</v>
      </c>
      <c r="E248" t="s">
        <v>865</v>
      </c>
      <c r="K248" t="s">
        <v>912</v>
      </c>
      <c r="L248" t="s">
        <v>868</v>
      </c>
      <c r="M248" s="34" t="s">
        <v>2226</v>
      </c>
      <c r="N248" s="34" t="e">
        <f>VLOOKUP(M248,#REF!,14)</f>
        <v>#REF!</v>
      </c>
      <c r="Q248" t="s">
        <v>874</v>
      </c>
      <c r="R248" t="s">
        <v>869</v>
      </c>
      <c r="S248" t="s">
        <v>875</v>
      </c>
      <c r="T248" t="s">
        <v>874</v>
      </c>
      <c r="U248" t="s">
        <v>869</v>
      </c>
      <c r="V248" t="s">
        <v>874</v>
      </c>
      <c r="W248" t="s">
        <v>874</v>
      </c>
    </row>
    <row r="249" spans="1:23" x14ac:dyDescent="0.35">
      <c r="A249" t="s">
        <v>505</v>
      </c>
      <c r="B249" s="1" t="s">
        <v>504</v>
      </c>
      <c r="C249" t="s">
        <v>864</v>
      </c>
      <c r="E249" t="s">
        <v>865</v>
      </c>
      <c r="K249" t="s">
        <v>912</v>
      </c>
      <c r="L249" t="s">
        <v>868</v>
      </c>
      <c r="M249" s="34" t="s">
        <v>2226</v>
      </c>
      <c r="N249" s="34" t="e">
        <f>VLOOKUP(M249,#REF!,14)</f>
        <v>#REF!</v>
      </c>
      <c r="Q249" t="s">
        <v>874</v>
      </c>
      <c r="R249" t="s">
        <v>869</v>
      </c>
      <c r="S249" t="s">
        <v>875</v>
      </c>
      <c r="T249" t="s">
        <v>875</v>
      </c>
      <c r="U249" t="s">
        <v>869</v>
      </c>
      <c r="V249" t="s">
        <v>875</v>
      </c>
      <c r="W249" t="s">
        <v>875</v>
      </c>
    </row>
    <row r="250" spans="1:23" x14ac:dyDescent="0.35">
      <c r="A250" t="s">
        <v>507</v>
      </c>
      <c r="B250" s="1" t="s">
        <v>506</v>
      </c>
      <c r="C250" t="s">
        <v>864</v>
      </c>
      <c r="E250" t="s">
        <v>865</v>
      </c>
      <c r="K250" t="s">
        <v>912</v>
      </c>
      <c r="L250" t="s">
        <v>868</v>
      </c>
      <c r="M250" s="34" t="s">
        <v>2248</v>
      </c>
      <c r="N250" s="34" t="e">
        <f>VLOOKUP(M250,#REF!,14)</f>
        <v>#REF!</v>
      </c>
      <c r="Q250" t="s">
        <v>874</v>
      </c>
      <c r="R250" t="s">
        <v>869</v>
      </c>
      <c r="S250" t="s">
        <v>875</v>
      </c>
      <c r="T250" t="s">
        <v>874</v>
      </c>
      <c r="U250" t="s">
        <v>869</v>
      </c>
      <c r="V250" t="s">
        <v>874</v>
      </c>
      <c r="W250" t="s">
        <v>874</v>
      </c>
    </row>
    <row r="251" spans="1:23" ht="29" x14ac:dyDescent="0.35">
      <c r="A251" t="s">
        <v>1184</v>
      </c>
      <c r="B251" s="1" t="s">
        <v>1185</v>
      </c>
      <c r="C251" t="s">
        <v>864</v>
      </c>
      <c r="E251" t="s">
        <v>865</v>
      </c>
      <c r="K251" t="s">
        <v>912</v>
      </c>
      <c r="L251" t="s">
        <v>868</v>
      </c>
      <c r="M251" s="34" t="s">
        <v>2226</v>
      </c>
      <c r="N251" s="34" t="e">
        <f>VLOOKUP(M251,#REF!,14)</f>
        <v>#REF!</v>
      </c>
      <c r="Q251" t="s">
        <v>874</v>
      </c>
      <c r="R251" t="s">
        <v>869</v>
      </c>
      <c r="S251" t="s">
        <v>875</v>
      </c>
      <c r="T251" t="s">
        <v>875</v>
      </c>
      <c r="U251" t="s">
        <v>869</v>
      </c>
      <c r="V251" t="s">
        <v>875</v>
      </c>
      <c r="W251" t="s">
        <v>875</v>
      </c>
    </row>
    <row r="252" spans="1:23" x14ac:dyDescent="0.35">
      <c r="A252" t="s">
        <v>1186</v>
      </c>
      <c r="B252" s="1" t="s">
        <v>1187</v>
      </c>
      <c r="C252" t="s">
        <v>864</v>
      </c>
      <c r="E252" t="s">
        <v>865</v>
      </c>
      <c r="K252" t="s">
        <v>912</v>
      </c>
      <c r="L252" t="s">
        <v>868</v>
      </c>
      <c r="M252" s="34" t="s">
        <v>2246</v>
      </c>
      <c r="N252" s="34" t="e">
        <f>VLOOKUP(M252,#REF!,14)</f>
        <v>#REF!</v>
      </c>
      <c r="Q252" t="s">
        <v>874</v>
      </c>
      <c r="R252" t="s">
        <v>869</v>
      </c>
      <c r="S252" t="s">
        <v>875</v>
      </c>
      <c r="T252" t="s">
        <v>874</v>
      </c>
      <c r="U252" t="s">
        <v>869</v>
      </c>
      <c r="V252" t="s">
        <v>874</v>
      </c>
      <c r="W252" t="s">
        <v>874</v>
      </c>
    </row>
    <row r="253" spans="1:23" x14ac:dyDescent="0.35">
      <c r="A253" t="s">
        <v>1188</v>
      </c>
      <c r="B253" s="1" t="s">
        <v>1189</v>
      </c>
      <c r="C253" t="s">
        <v>864</v>
      </c>
      <c r="E253" t="s">
        <v>865</v>
      </c>
      <c r="K253" t="s">
        <v>912</v>
      </c>
      <c r="L253" t="s">
        <v>868</v>
      </c>
      <c r="M253" s="34" t="s">
        <v>2250</v>
      </c>
      <c r="N253" s="34" t="e">
        <f>VLOOKUP(M253,#REF!,14)</f>
        <v>#REF!</v>
      </c>
      <c r="Q253" t="s">
        <v>874</v>
      </c>
      <c r="R253" t="s">
        <v>869</v>
      </c>
      <c r="S253" t="s">
        <v>875</v>
      </c>
      <c r="T253" t="s">
        <v>874</v>
      </c>
      <c r="U253" t="s">
        <v>869</v>
      </c>
      <c r="V253" t="s">
        <v>874</v>
      </c>
      <c r="W253" t="s">
        <v>874</v>
      </c>
    </row>
    <row r="254" spans="1:23" x14ac:dyDescent="0.35">
      <c r="A254" t="s">
        <v>1190</v>
      </c>
      <c r="B254" s="1" t="s">
        <v>1191</v>
      </c>
      <c r="C254" t="s">
        <v>864</v>
      </c>
      <c r="E254" t="s">
        <v>865</v>
      </c>
      <c r="K254" t="s">
        <v>912</v>
      </c>
      <c r="L254" t="s">
        <v>868</v>
      </c>
      <c r="M254" s="34" t="s">
        <v>2594</v>
      </c>
      <c r="N254" s="34" t="e">
        <f>VLOOKUP(M254,#REF!,14)</f>
        <v>#REF!</v>
      </c>
      <c r="Q254" t="s">
        <v>874</v>
      </c>
      <c r="R254" t="s">
        <v>869</v>
      </c>
      <c r="S254" t="s">
        <v>875</v>
      </c>
      <c r="T254" t="s">
        <v>874</v>
      </c>
      <c r="U254" t="s">
        <v>869</v>
      </c>
      <c r="V254" t="s">
        <v>874</v>
      </c>
      <c r="W254" t="s">
        <v>874</v>
      </c>
    </row>
    <row r="255" spans="1:23" x14ac:dyDescent="0.35">
      <c r="A255" t="s">
        <v>1192</v>
      </c>
      <c r="B255" s="1" t="s">
        <v>1193</v>
      </c>
      <c r="C255" t="s">
        <v>864</v>
      </c>
      <c r="E255" t="s">
        <v>865</v>
      </c>
      <c r="K255" t="s">
        <v>912</v>
      </c>
      <c r="L255" t="s">
        <v>868</v>
      </c>
      <c r="M255" s="34" t="s">
        <v>2248</v>
      </c>
      <c r="N255" s="34" t="e">
        <f>VLOOKUP(M255,#REF!,14)</f>
        <v>#REF!</v>
      </c>
      <c r="Q255" t="s">
        <v>874</v>
      </c>
      <c r="R255" t="s">
        <v>869</v>
      </c>
      <c r="S255" t="s">
        <v>875</v>
      </c>
      <c r="T255" t="s">
        <v>875</v>
      </c>
      <c r="U255" t="s">
        <v>869</v>
      </c>
      <c r="V255" t="s">
        <v>875</v>
      </c>
      <c r="W255" t="s">
        <v>875</v>
      </c>
    </row>
    <row r="256" spans="1:23" x14ac:dyDescent="0.35">
      <c r="A256" t="s">
        <v>175</v>
      </c>
      <c r="B256" s="1" t="s">
        <v>176</v>
      </c>
      <c r="C256" t="s">
        <v>864</v>
      </c>
      <c r="E256" t="s">
        <v>865</v>
      </c>
      <c r="K256" t="s">
        <v>912</v>
      </c>
      <c r="L256" t="s">
        <v>868</v>
      </c>
      <c r="M256" s="34" t="s">
        <v>1</v>
      </c>
      <c r="N256" s="34" t="e">
        <f>VLOOKUP(M256,#REF!,14)</f>
        <v>#REF!</v>
      </c>
      <c r="Q256" t="s">
        <v>875</v>
      </c>
      <c r="R256" t="s">
        <v>869</v>
      </c>
      <c r="S256" t="s">
        <v>875</v>
      </c>
      <c r="T256" t="s">
        <v>874</v>
      </c>
      <c r="U256" t="s">
        <v>869</v>
      </c>
      <c r="V256" t="s">
        <v>875</v>
      </c>
      <c r="W256" t="s">
        <v>874</v>
      </c>
    </row>
    <row r="257" spans="1:23" x14ac:dyDescent="0.35">
      <c r="A257" t="s">
        <v>1194</v>
      </c>
      <c r="B257" s="1" t="s">
        <v>1195</v>
      </c>
      <c r="C257" t="s">
        <v>864</v>
      </c>
      <c r="E257" t="s">
        <v>865</v>
      </c>
      <c r="K257" t="s">
        <v>912</v>
      </c>
      <c r="L257" t="s">
        <v>868</v>
      </c>
      <c r="M257" s="34" t="s">
        <v>2248</v>
      </c>
      <c r="N257" s="34" t="e">
        <f>VLOOKUP(M257,#REF!,14)</f>
        <v>#REF!</v>
      </c>
      <c r="Q257" t="s">
        <v>874</v>
      </c>
      <c r="R257" t="s">
        <v>869</v>
      </c>
      <c r="S257" t="s">
        <v>875</v>
      </c>
      <c r="T257" t="s">
        <v>875</v>
      </c>
      <c r="U257" t="s">
        <v>869</v>
      </c>
      <c r="V257" t="s">
        <v>875</v>
      </c>
      <c r="W257" t="s">
        <v>875</v>
      </c>
    </row>
    <row r="258" spans="1:23" x14ac:dyDescent="0.35">
      <c r="A258" t="s">
        <v>503</v>
      </c>
      <c r="B258" s="1" t="s">
        <v>502</v>
      </c>
      <c r="C258" t="s">
        <v>864</v>
      </c>
      <c r="E258" t="s">
        <v>865</v>
      </c>
      <c r="K258" t="s">
        <v>900</v>
      </c>
      <c r="L258" t="s">
        <v>868</v>
      </c>
      <c r="M258" s="34" t="s">
        <v>2579</v>
      </c>
      <c r="N258" s="34" t="e">
        <f>VLOOKUP(M258,#REF!,14)</f>
        <v>#REF!</v>
      </c>
      <c r="Q258" t="s">
        <v>874</v>
      </c>
      <c r="S258" t="s">
        <v>875</v>
      </c>
      <c r="W258" t="s">
        <v>875</v>
      </c>
    </row>
    <row r="259" spans="1:23" x14ac:dyDescent="0.35">
      <c r="A259" t="s">
        <v>1196</v>
      </c>
      <c r="B259" s="1" t="s">
        <v>1197</v>
      </c>
      <c r="C259" t="s">
        <v>864</v>
      </c>
      <c r="E259" t="s">
        <v>865</v>
      </c>
      <c r="K259" t="s">
        <v>912</v>
      </c>
      <c r="L259" t="s">
        <v>868</v>
      </c>
      <c r="M259" s="34" t="s">
        <v>2248</v>
      </c>
      <c r="N259" s="34" t="e">
        <f>VLOOKUP(M259,#REF!,14)</f>
        <v>#REF!</v>
      </c>
      <c r="Q259" t="s">
        <v>874</v>
      </c>
      <c r="R259" t="s">
        <v>869</v>
      </c>
      <c r="S259" t="s">
        <v>875</v>
      </c>
      <c r="T259" t="s">
        <v>874</v>
      </c>
      <c r="U259" t="s">
        <v>869</v>
      </c>
      <c r="V259" t="s">
        <v>875</v>
      </c>
      <c r="W259" t="s">
        <v>874</v>
      </c>
    </row>
    <row r="260" spans="1:23" ht="29" x14ac:dyDescent="0.35">
      <c r="A260" t="s">
        <v>1198</v>
      </c>
      <c r="B260" s="1" t="s">
        <v>1199</v>
      </c>
      <c r="C260" t="s">
        <v>864</v>
      </c>
      <c r="E260" t="s">
        <v>865</v>
      </c>
      <c r="K260" t="s">
        <v>912</v>
      </c>
      <c r="L260" t="s">
        <v>868</v>
      </c>
      <c r="M260" s="34" t="s">
        <v>2556</v>
      </c>
      <c r="N260" s="34" t="e">
        <f>VLOOKUP(M260,#REF!,14)</f>
        <v>#REF!</v>
      </c>
      <c r="Q260" t="s">
        <v>874</v>
      </c>
      <c r="R260" t="s">
        <v>869</v>
      </c>
      <c r="S260" t="s">
        <v>874</v>
      </c>
      <c r="T260" t="s">
        <v>869</v>
      </c>
      <c r="U260" t="s">
        <v>869</v>
      </c>
      <c r="V260" t="s">
        <v>869</v>
      </c>
      <c r="W260" t="s">
        <v>874</v>
      </c>
    </row>
    <row r="261" spans="1:23" ht="29" x14ac:dyDescent="0.35">
      <c r="A261" t="s">
        <v>1200</v>
      </c>
      <c r="B261" s="1" t="s">
        <v>1201</v>
      </c>
      <c r="C261" t="s">
        <v>864</v>
      </c>
      <c r="E261" t="s">
        <v>865</v>
      </c>
      <c r="G261" t="s">
        <v>1202</v>
      </c>
      <c r="K261" t="s">
        <v>912</v>
      </c>
      <c r="L261" t="s">
        <v>868</v>
      </c>
      <c r="M261" s="34" t="s">
        <v>2556</v>
      </c>
      <c r="N261" s="34" t="e">
        <f>VLOOKUP(M261,#REF!,14)</f>
        <v>#REF!</v>
      </c>
      <c r="Q261" t="s">
        <v>874</v>
      </c>
      <c r="R261" t="s">
        <v>869</v>
      </c>
      <c r="S261" t="s">
        <v>874</v>
      </c>
      <c r="T261" t="s">
        <v>869</v>
      </c>
      <c r="U261" t="s">
        <v>869</v>
      </c>
      <c r="V261" t="s">
        <v>869</v>
      </c>
      <c r="W261" t="s">
        <v>874</v>
      </c>
    </row>
    <row r="262" spans="1:23" x14ac:dyDescent="0.35">
      <c r="A262" t="s">
        <v>1203</v>
      </c>
      <c r="B262" s="1" t="s">
        <v>1204</v>
      </c>
      <c r="C262" t="s">
        <v>864</v>
      </c>
      <c r="E262" t="s">
        <v>865</v>
      </c>
      <c r="G262" t="s">
        <v>1205</v>
      </c>
      <c r="K262" t="s">
        <v>867</v>
      </c>
      <c r="L262" t="s">
        <v>868</v>
      </c>
      <c r="M262" s="34" t="s">
        <v>2248</v>
      </c>
      <c r="N262" s="34" t="e">
        <f>VLOOKUP(M262,#REF!,14)</f>
        <v>#REF!</v>
      </c>
      <c r="Q262" t="s">
        <v>874</v>
      </c>
      <c r="R262" t="s">
        <v>869</v>
      </c>
      <c r="S262" t="s">
        <v>875</v>
      </c>
      <c r="T262" t="s">
        <v>869</v>
      </c>
      <c r="U262" t="s">
        <v>869</v>
      </c>
      <c r="V262" t="s">
        <v>869</v>
      </c>
      <c r="W262" t="s">
        <v>875</v>
      </c>
    </row>
    <row r="263" spans="1:23" x14ac:dyDescent="0.35">
      <c r="A263" t="s">
        <v>838</v>
      </c>
      <c r="B263" s="1" t="s">
        <v>837</v>
      </c>
      <c r="C263" t="s">
        <v>864</v>
      </c>
      <c r="E263" t="s">
        <v>865</v>
      </c>
      <c r="G263" t="s">
        <v>1031</v>
      </c>
      <c r="K263" t="s">
        <v>912</v>
      </c>
      <c r="L263" t="s">
        <v>868</v>
      </c>
      <c r="M263" s="34" t="s">
        <v>2248</v>
      </c>
      <c r="N263" s="34" t="e">
        <f>VLOOKUP(M263,#REF!,14)</f>
        <v>#REF!</v>
      </c>
      <c r="Q263" t="s">
        <v>874</v>
      </c>
      <c r="R263" t="s">
        <v>869</v>
      </c>
      <c r="S263" t="s">
        <v>875</v>
      </c>
      <c r="T263" t="s">
        <v>874</v>
      </c>
      <c r="U263" t="s">
        <v>869</v>
      </c>
      <c r="V263" t="s">
        <v>874</v>
      </c>
      <c r="W263" t="s">
        <v>874</v>
      </c>
    </row>
    <row r="264" spans="1:23" x14ac:dyDescent="0.35">
      <c r="A264" t="s">
        <v>663</v>
      </c>
      <c r="B264" s="1" t="s">
        <v>662</v>
      </c>
      <c r="C264" t="s">
        <v>864</v>
      </c>
      <c r="E264" t="s">
        <v>865</v>
      </c>
      <c r="G264" t="s">
        <v>997</v>
      </c>
      <c r="K264" t="s">
        <v>912</v>
      </c>
      <c r="L264" t="s">
        <v>868</v>
      </c>
      <c r="M264" s="34" t="s">
        <v>2246</v>
      </c>
      <c r="N264" s="34" t="e">
        <f>VLOOKUP(M264,#REF!,14)</f>
        <v>#REF!</v>
      </c>
      <c r="Q264" t="s">
        <v>874</v>
      </c>
      <c r="R264" t="s">
        <v>869</v>
      </c>
      <c r="S264" t="s">
        <v>869</v>
      </c>
      <c r="T264" t="s">
        <v>874</v>
      </c>
      <c r="U264" t="s">
        <v>869</v>
      </c>
      <c r="V264" t="s">
        <v>874</v>
      </c>
      <c r="W264" t="s">
        <v>875</v>
      </c>
    </row>
    <row r="265" spans="1:23" ht="29" x14ac:dyDescent="0.35">
      <c r="A265" t="s">
        <v>809</v>
      </c>
      <c r="B265" s="1" t="s">
        <v>808</v>
      </c>
      <c r="C265" t="s">
        <v>864</v>
      </c>
      <c r="E265" t="s">
        <v>865</v>
      </c>
      <c r="G265" t="s">
        <v>1023</v>
      </c>
      <c r="K265" t="s">
        <v>912</v>
      </c>
      <c r="L265" t="s">
        <v>868</v>
      </c>
      <c r="M265" s="34" t="s">
        <v>2556</v>
      </c>
      <c r="N265" s="34" t="e">
        <f>VLOOKUP(M265,#REF!,14)</f>
        <v>#REF!</v>
      </c>
      <c r="Q265" t="s">
        <v>874</v>
      </c>
      <c r="R265" t="s">
        <v>869</v>
      </c>
      <c r="S265" t="s">
        <v>874</v>
      </c>
      <c r="T265" t="s">
        <v>869</v>
      </c>
      <c r="U265" t="s">
        <v>869</v>
      </c>
      <c r="V265" t="s">
        <v>874</v>
      </c>
      <c r="W265" t="s">
        <v>874</v>
      </c>
    </row>
    <row r="266" spans="1:23" ht="29" x14ac:dyDescent="0.35">
      <c r="A266" t="s">
        <v>711</v>
      </c>
      <c r="B266" s="1" t="s">
        <v>710</v>
      </c>
      <c r="C266" t="s">
        <v>864</v>
      </c>
      <c r="E266" t="s">
        <v>865</v>
      </c>
      <c r="G266" t="s">
        <v>866</v>
      </c>
      <c r="K266" t="s">
        <v>912</v>
      </c>
      <c r="L266" t="s">
        <v>868</v>
      </c>
      <c r="M266" s="34" t="s">
        <v>2556</v>
      </c>
      <c r="N266" s="34" t="e">
        <f>VLOOKUP(M266,#REF!,14)</f>
        <v>#REF!</v>
      </c>
      <c r="Q266" t="s">
        <v>874</v>
      </c>
      <c r="R266" t="s">
        <v>869</v>
      </c>
      <c r="S266" t="s">
        <v>874</v>
      </c>
      <c r="T266" t="s">
        <v>869</v>
      </c>
      <c r="U266" t="s">
        <v>869</v>
      </c>
      <c r="V266" t="s">
        <v>874</v>
      </c>
      <c r="W266" t="s">
        <v>874</v>
      </c>
    </row>
    <row r="267" spans="1:23" x14ac:dyDescent="0.35">
      <c r="A267" t="s">
        <v>177</v>
      </c>
      <c r="B267" s="1" t="s">
        <v>178</v>
      </c>
      <c r="C267" t="s">
        <v>864</v>
      </c>
      <c r="E267" t="s">
        <v>865</v>
      </c>
      <c r="K267" t="s">
        <v>912</v>
      </c>
      <c r="L267" t="s">
        <v>868</v>
      </c>
      <c r="M267" s="34" t="s">
        <v>1</v>
      </c>
      <c r="N267" s="34" t="e">
        <f>VLOOKUP(M267,#REF!,14)</f>
        <v>#REF!</v>
      </c>
      <c r="Q267" t="s">
        <v>875</v>
      </c>
      <c r="R267" t="s">
        <v>869</v>
      </c>
      <c r="S267" t="s">
        <v>875</v>
      </c>
      <c r="T267" t="s">
        <v>874</v>
      </c>
      <c r="U267" t="s">
        <v>869</v>
      </c>
      <c r="V267" t="s">
        <v>875</v>
      </c>
      <c r="W267" t="s">
        <v>874</v>
      </c>
    </row>
    <row r="268" spans="1:23" x14ac:dyDescent="0.35">
      <c r="A268" t="s">
        <v>686</v>
      </c>
      <c r="B268" s="1" t="s">
        <v>685</v>
      </c>
      <c r="C268" t="s">
        <v>864</v>
      </c>
      <c r="E268" t="s">
        <v>865</v>
      </c>
      <c r="G268" t="s">
        <v>1206</v>
      </c>
      <c r="K268" t="s">
        <v>912</v>
      </c>
      <c r="L268" t="s">
        <v>868</v>
      </c>
      <c r="M268" s="34" t="s">
        <v>2556</v>
      </c>
      <c r="N268" s="34" t="e">
        <f>VLOOKUP(M268,#REF!,14)</f>
        <v>#REF!</v>
      </c>
      <c r="Q268" t="s">
        <v>874</v>
      </c>
      <c r="R268" t="s">
        <v>869</v>
      </c>
      <c r="S268" t="s">
        <v>874</v>
      </c>
      <c r="T268" t="s">
        <v>869</v>
      </c>
      <c r="U268" t="s">
        <v>869</v>
      </c>
      <c r="V268" t="s">
        <v>869</v>
      </c>
      <c r="W268" t="s">
        <v>874</v>
      </c>
    </row>
    <row r="269" spans="1:23" ht="29" x14ac:dyDescent="0.35">
      <c r="A269" t="s">
        <v>787</v>
      </c>
      <c r="B269" s="1" t="s">
        <v>786</v>
      </c>
      <c r="C269" t="s">
        <v>864</v>
      </c>
      <c r="E269" t="s">
        <v>865</v>
      </c>
      <c r="K269" t="s">
        <v>867</v>
      </c>
      <c r="L269" t="s">
        <v>868</v>
      </c>
      <c r="M269" s="34" t="s">
        <v>2556</v>
      </c>
      <c r="N269" s="34" t="e">
        <f>VLOOKUP(M269,#REF!,14)</f>
        <v>#REF!</v>
      </c>
      <c r="Q269" t="s">
        <v>874</v>
      </c>
      <c r="R269" t="s">
        <v>869</v>
      </c>
      <c r="S269" t="s">
        <v>874</v>
      </c>
      <c r="T269" t="s">
        <v>869</v>
      </c>
      <c r="U269" t="s">
        <v>869</v>
      </c>
      <c r="V269" t="s">
        <v>869</v>
      </c>
      <c r="W269" t="s">
        <v>875</v>
      </c>
    </row>
    <row r="270" spans="1:23" x14ac:dyDescent="0.35">
      <c r="A270" t="s">
        <v>1207</v>
      </c>
      <c r="B270" s="1" t="s">
        <v>1208</v>
      </c>
      <c r="C270" t="s">
        <v>864</v>
      </c>
      <c r="E270" t="s">
        <v>865</v>
      </c>
      <c r="G270" t="s">
        <v>1022</v>
      </c>
      <c r="K270" t="s">
        <v>912</v>
      </c>
      <c r="L270" t="s">
        <v>868</v>
      </c>
      <c r="M270" s="34" t="s">
        <v>2248</v>
      </c>
      <c r="N270" s="34" t="e">
        <f>VLOOKUP(M270,#REF!,14)</f>
        <v>#REF!</v>
      </c>
      <c r="Q270" t="s">
        <v>874</v>
      </c>
      <c r="R270" t="s">
        <v>869</v>
      </c>
      <c r="S270" t="s">
        <v>875</v>
      </c>
      <c r="T270" t="s">
        <v>874</v>
      </c>
      <c r="U270" t="s">
        <v>869</v>
      </c>
      <c r="V270" t="s">
        <v>874</v>
      </c>
      <c r="W270" t="s">
        <v>874</v>
      </c>
    </row>
    <row r="271" spans="1:23" x14ac:dyDescent="0.35">
      <c r="A271" t="s">
        <v>1209</v>
      </c>
      <c r="B271" s="1" t="s">
        <v>1210</v>
      </c>
      <c r="C271" t="s">
        <v>864</v>
      </c>
      <c r="E271" t="s">
        <v>865</v>
      </c>
      <c r="G271" t="s">
        <v>987</v>
      </c>
      <c r="K271" t="s">
        <v>912</v>
      </c>
      <c r="L271" t="s">
        <v>868</v>
      </c>
      <c r="M271" s="34" t="s">
        <v>2248</v>
      </c>
      <c r="N271" s="34" t="e">
        <f>VLOOKUP(M271,#REF!,14)</f>
        <v>#REF!</v>
      </c>
      <c r="Q271" t="s">
        <v>874</v>
      </c>
      <c r="R271" t="s">
        <v>869</v>
      </c>
      <c r="S271" t="s">
        <v>875</v>
      </c>
      <c r="T271" t="s">
        <v>874</v>
      </c>
      <c r="U271" t="s">
        <v>869</v>
      </c>
      <c r="V271" t="s">
        <v>874</v>
      </c>
      <c r="W271" t="s">
        <v>874</v>
      </c>
    </row>
    <row r="272" spans="1:23" x14ac:dyDescent="0.35">
      <c r="A272" t="s">
        <v>499</v>
      </c>
      <c r="B272" s="1" t="s">
        <v>498</v>
      </c>
      <c r="C272" t="s">
        <v>864</v>
      </c>
      <c r="E272" t="s">
        <v>865</v>
      </c>
      <c r="G272" t="s">
        <v>1211</v>
      </c>
      <c r="K272" t="s">
        <v>912</v>
      </c>
      <c r="L272" t="s">
        <v>868</v>
      </c>
      <c r="M272" s="34" t="s">
        <v>2579</v>
      </c>
      <c r="N272" s="34" t="e">
        <f>VLOOKUP(M272,#REF!,14)</f>
        <v>#REF!</v>
      </c>
      <c r="Q272" t="s">
        <v>874</v>
      </c>
      <c r="R272" t="s">
        <v>869</v>
      </c>
      <c r="S272" t="s">
        <v>874</v>
      </c>
      <c r="T272" t="s">
        <v>874</v>
      </c>
      <c r="U272" t="s">
        <v>869</v>
      </c>
      <c r="V272" t="s">
        <v>874</v>
      </c>
      <c r="W272" t="s">
        <v>874</v>
      </c>
    </row>
    <row r="273" spans="1:23" x14ac:dyDescent="0.35">
      <c r="A273" t="s">
        <v>1212</v>
      </c>
      <c r="B273" s="1" t="s">
        <v>1213</v>
      </c>
      <c r="C273" t="s">
        <v>864</v>
      </c>
      <c r="E273" t="s">
        <v>865</v>
      </c>
      <c r="G273" t="s">
        <v>1211</v>
      </c>
      <c r="K273" t="s">
        <v>912</v>
      </c>
      <c r="L273" t="s">
        <v>868</v>
      </c>
      <c r="M273" s="34" t="s">
        <v>2556</v>
      </c>
      <c r="N273" s="34" t="e">
        <f>VLOOKUP(M273,#REF!,14)</f>
        <v>#REF!</v>
      </c>
      <c r="Q273" t="s">
        <v>874</v>
      </c>
      <c r="R273" t="s">
        <v>869</v>
      </c>
      <c r="S273" t="s">
        <v>874</v>
      </c>
      <c r="T273" t="s">
        <v>869</v>
      </c>
      <c r="U273" t="s">
        <v>869</v>
      </c>
      <c r="V273" t="s">
        <v>869</v>
      </c>
      <c r="W273" t="s">
        <v>874</v>
      </c>
    </row>
    <row r="274" spans="1:23" x14ac:dyDescent="0.35">
      <c r="A274" t="s">
        <v>540</v>
      </c>
      <c r="B274" s="1" t="s">
        <v>539</v>
      </c>
      <c r="C274" t="s">
        <v>864</v>
      </c>
      <c r="E274" t="s">
        <v>865</v>
      </c>
      <c r="G274" t="s">
        <v>1211</v>
      </c>
      <c r="K274" t="s">
        <v>900</v>
      </c>
      <c r="L274" t="s">
        <v>868</v>
      </c>
      <c r="M274" s="34" t="s">
        <v>2250</v>
      </c>
      <c r="N274" s="34" t="e">
        <f>VLOOKUP(M274,#REF!,14)</f>
        <v>#REF!</v>
      </c>
      <c r="Q274" t="s">
        <v>874</v>
      </c>
      <c r="T274" t="s">
        <v>869</v>
      </c>
      <c r="U274" t="s">
        <v>869</v>
      </c>
      <c r="V274" t="s">
        <v>875</v>
      </c>
      <c r="W274" t="s">
        <v>875</v>
      </c>
    </row>
    <row r="275" spans="1:23" x14ac:dyDescent="0.35">
      <c r="A275" t="s">
        <v>1214</v>
      </c>
      <c r="B275" s="1" t="s">
        <v>1215</v>
      </c>
      <c r="C275" t="s">
        <v>864</v>
      </c>
      <c r="E275" t="s">
        <v>865</v>
      </c>
      <c r="G275" t="s">
        <v>1211</v>
      </c>
      <c r="K275" t="s">
        <v>912</v>
      </c>
      <c r="L275" t="s">
        <v>868</v>
      </c>
      <c r="M275" s="34" t="s">
        <v>2248</v>
      </c>
      <c r="N275" s="34" t="e">
        <f>VLOOKUP(M275,#REF!,14)</f>
        <v>#REF!</v>
      </c>
      <c r="Q275" t="s">
        <v>874</v>
      </c>
      <c r="R275" t="s">
        <v>874</v>
      </c>
      <c r="S275" t="s">
        <v>874</v>
      </c>
      <c r="T275" t="s">
        <v>874</v>
      </c>
      <c r="U275" t="s">
        <v>874</v>
      </c>
      <c r="V275" t="s">
        <v>874</v>
      </c>
      <c r="W275" t="s">
        <v>874</v>
      </c>
    </row>
    <row r="276" spans="1:23" ht="29" x14ac:dyDescent="0.35">
      <c r="A276" t="s">
        <v>529</v>
      </c>
      <c r="B276" s="1" t="s">
        <v>528</v>
      </c>
      <c r="C276" t="s">
        <v>864</v>
      </c>
      <c r="E276" t="s">
        <v>865</v>
      </c>
      <c r="F276" t="s">
        <v>1216</v>
      </c>
      <c r="K276" t="s">
        <v>873</v>
      </c>
      <c r="L276" t="s">
        <v>868</v>
      </c>
      <c r="M276" t="s">
        <v>2579</v>
      </c>
      <c r="N276" s="34" t="e">
        <f>VLOOKUP(M276,#REF!,14)</f>
        <v>#REF!</v>
      </c>
      <c r="O276">
        <v>329.37400000000002</v>
      </c>
      <c r="Q276" t="s">
        <v>874</v>
      </c>
      <c r="R276" t="s">
        <v>874</v>
      </c>
      <c r="S276" t="s">
        <v>874</v>
      </c>
      <c r="T276" t="s">
        <v>874</v>
      </c>
      <c r="U276" t="s">
        <v>874</v>
      </c>
      <c r="V276" t="s">
        <v>874</v>
      </c>
      <c r="W276" t="s">
        <v>874</v>
      </c>
    </row>
    <row r="277" spans="1:23" x14ac:dyDescent="0.35">
      <c r="A277" t="s">
        <v>179</v>
      </c>
      <c r="B277" s="1" t="s">
        <v>180</v>
      </c>
      <c r="C277" t="s">
        <v>864</v>
      </c>
      <c r="E277" t="s">
        <v>865</v>
      </c>
      <c r="G277" t="s">
        <v>1217</v>
      </c>
      <c r="K277" t="s">
        <v>912</v>
      </c>
      <c r="L277" t="s">
        <v>868</v>
      </c>
      <c r="M277" s="34" t="s">
        <v>1</v>
      </c>
      <c r="N277" s="34" t="e">
        <f>VLOOKUP(M277,#REF!,14)</f>
        <v>#REF!</v>
      </c>
      <c r="Q277" t="s">
        <v>875</v>
      </c>
      <c r="R277" t="s">
        <v>869</v>
      </c>
      <c r="S277" t="s">
        <v>875</v>
      </c>
      <c r="T277" t="s">
        <v>874</v>
      </c>
      <c r="U277" t="s">
        <v>869</v>
      </c>
      <c r="V277" t="s">
        <v>875</v>
      </c>
      <c r="W277" t="s">
        <v>874</v>
      </c>
    </row>
    <row r="278" spans="1:23" x14ac:dyDescent="0.35">
      <c r="A278" t="s">
        <v>181</v>
      </c>
      <c r="B278" s="1" t="s">
        <v>182</v>
      </c>
      <c r="C278" t="s">
        <v>864</v>
      </c>
      <c r="E278" t="s">
        <v>865</v>
      </c>
      <c r="G278" t="s">
        <v>1217</v>
      </c>
      <c r="K278" t="s">
        <v>912</v>
      </c>
      <c r="L278" t="s">
        <v>868</v>
      </c>
      <c r="M278" s="34" t="s">
        <v>1</v>
      </c>
      <c r="N278" s="34" t="e">
        <f>VLOOKUP(M278,#REF!,14)</f>
        <v>#REF!</v>
      </c>
      <c r="Q278" t="s">
        <v>875</v>
      </c>
      <c r="R278" t="s">
        <v>869</v>
      </c>
      <c r="S278" t="s">
        <v>875</v>
      </c>
      <c r="T278" t="s">
        <v>874</v>
      </c>
      <c r="U278" t="s">
        <v>869</v>
      </c>
      <c r="V278" t="s">
        <v>875</v>
      </c>
      <c r="W278" t="s">
        <v>874</v>
      </c>
    </row>
    <row r="279" spans="1:23" x14ac:dyDescent="0.35">
      <c r="A279" t="s">
        <v>183</v>
      </c>
      <c r="B279" s="1" t="s">
        <v>184</v>
      </c>
      <c r="C279" t="s">
        <v>864</v>
      </c>
      <c r="E279" t="s">
        <v>865</v>
      </c>
      <c r="G279" t="s">
        <v>1134</v>
      </c>
      <c r="K279" t="s">
        <v>912</v>
      </c>
      <c r="L279" t="s">
        <v>868</v>
      </c>
      <c r="M279" s="34" t="s">
        <v>1</v>
      </c>
      <c r="N279" s="34" t="e">
        <f>VLOOKUP(M279,#REF!,14)</f>
        <v>#REF!</v>
      </c>
      <c r="Q279" t="s">
        <v>875</v>
      </c>
      <c r="R279" t="s">
        <v>869</v>
      </c>
      <c r="S279" t="s">
        <v>875</v>
      </c>
      <c r="T279" t="s">
        <v>874</v>
      </c>
      <c r="U279" t="s">
        <v>869</v>
      </c>
      <c r="V279" t="s">
        <v>875</v>
      </c>
      <c r="W279" t="s">
        <v>874</v>
      </c>
    </row>
    <row r="280" spans="1:23" x14ac:dyDescent="0.35">
      <c r="A280" t="s">
        <v>185</v>
      </c>
      <c r="B280" s="1" t="s">
        <v>186</v>
      </c>
      <c r="C280" t="s">
        <v>864</v>
      </c>
      <c r="E280" t="s">
        <v>865</v>
      </c>
      <c r="G280" t="s">
        <v>1218</v>
      </c>
      <c r="K280" t="s">
        <v>912</v>
      </c>
      <c r="L280" t="s">
        <v>868</v>
      </c>
      <c r="M280" s="34" t="s">
        <v>1</v>
      </c>
      <c r="N280" s="34" t="e">
        <f>VLOOKUP(M280,#REF!,14)</f>
        <v>#REF!</v>
      </c>
      <c r="Q280" t="s">
        <v>875</v>
      </c>
      <c r="R280" t="s">
        <v>869</v>
      </c>
      <c r="S280" t="s">
        <v>875</v>
      </c>
      <c r="T280" t="s">
        <v>874</v>
      </c>
      <c r="U280" t="s">
        <v>869</v>
      </c>
      <c r="V280" t="s">
        <v>875</v>
      </c>
      <c r="W280" t="s">
        <v>874</v>
      </c>
    </row>
    <row r="281" spans="1:23" x14ac:dyDescent="0.35">
      <c r="A281" t="s">
        <v>187</v>
      </c>
      <c r="B281" s="1" t="s">
        <v>188</v>
      </c>
      <c r="C281" t="s">
        <v>864</v>
      </c>
      <c r="E281" t="s">
        <v>865</v>
      </c>
      <c r="G281" t="s">
        <v>1219</v>
      </c>
      <c r="K281" t="s">
        <v>912</v>
      </c>
      <c r="L281" t="s">
        <v>868</v>
      </c>
      <c r="M281" s="34" t="s">
        <v>1</v>
      </c>
      <c r="N281" s="34" t="e">
        <f>VLOOKUP(M281,#REF!,14)</f>
        <v>#REF!</v>
      </c>
      <c r="Q281" t="s">
        <v>875</v>
      </c>
      <c r="R281" t="s">
        <v>869</v>
      </c>
      <c r="S281" t="s">
        <v>875</v>
      </c>
      <c r="T281" t="s">
        <v>874</v>
      </c>
      <c r="U281" t="s">
        <v>869</v>
      </c>
      <c r="V281" t="s">
        <v>875</v>
      </c>
      <c r="W281" t="s">
        <v>874</v>
      </c>
    </row>
    <row r="282" spans="1:23" x14ac:dyDescent="0.35">
      <c r="A282" t="s">
        <v>724</v>
      </c>
      <c r="B282" s="1" t="s">
        <v>723</v>
      </c>
      <c r="C282" t="s">
        <v>864</v>
      </c>
      <c r="E282" t="s">
        <v>865</v>
      </c>
      <c r="G282" t="s">
        <v>1047</v>
      </c>
      <c r="K282" t="s">
        <v>900</v>
      </c>
      <c r="L282" t="s">
        <v>868</v>
      </c>
      <c r="M282" s="34" t="s">
        <v>2248</v>
      </c>
      <c r="N282" s="34" t="e">
        <f>VLOOKUP(M282,#REF!,14)</f>
        <v>#REF!</v>
      </c>
      <c r="Q282" t="s">
        <v>874</v>
      </c>
      <c r="S282" t="s">
        <v>875</v>
      </c>
      <c r="T282" t="s">
        <v>869</v>
      </c>
      <c r="U282" t="s">
        <v>869</v>
      </c>
      <c r="V282" t="s">
        <v>874</v>
      </c>
      <c r="W282" t="s">
        <v>875</v>
      </c>
    </row>
    <row r="283" spans="1:23" x14ac:dyDescent="0.35">
      <c r="A283" t="s">
        <v>759</v>
      </c>
      <c r="B283" s="1" t="s">
        <v>758</v>
      </c>
      <c r="C283" t="s">
        <v>864</v>
      </c>
      <c r="E283" t="s">
        <v>865</v>
      </c>
      <c r="K283" t="s">
        <v>912</v>
      </c>
      <c r="L283" t="s">
        <v>868</v>
      </c>
      <c r="M283" s="34" t="s">
        <v>2556</v>
      </c>
      <c r="N283" s="34" t="e">
        <f>VLOOKUP(M283,#REF!,14)</f>
        <v>#REF!</v>
      </c>
      <c r="Q283" t="s">
        <v>874</v>
      </c>
      <c r="T283" t="s">
        <v>869</v>
      </c>
      <c r="U283" t="s">
        <v>869</v>
      </c>
      <c r="V283" t="s">
        <v>869</v>
      </c>
      <c r="W283" t="s">
        <v>875</v>
      </c>
    </row>
    <row r="284" spans="1:23" x14ac:dyDescent="0.35">
      <c r="A284" t="s">
        <v>189</v>
      </c>
      <c r="B284" s="1" t="s">
        <v>190</v>
      </c>
      <c r="C284" t="s">
        <v>864</v>
      </c>
      <c r="E284" t="s">
        <v>865</v>
      </c>
      <c r="K284" t="s">
        <v>912</v>
      </c>
      <c r="L284" t="s">
        <v>868</v>
      </c>
      <c r="M284" s="34" t="s">
        <v>1</v>
      </c>
      <c r="N284" s="34" t="e">
        <f>VLOOKUP(M284,#REF!,14)</f>
        <v>#REF!</v>
      </c>
      <c r="Q284" t="s">
        <v>875</v>
      </c>
      <c r="R284" t="s">
        <v>869</v>
      </c>
      <c r="S284" t="s">
        <v>875</v>
      </c>
      <c r="T284" t="s">
        <v>874</v>
      </c>
      <c r="U284" t="s">
        <v>869</v>
      </c>
      <c r="V284" t="s">
        <v>875</v>
      </c>
      <c r="W284" t="s">
        <v>874</v>
      </c>
    </row>
    <row r="285" spans="1:23" x14ac:dyDescent="0.35">
      <c r="A285" t="s">
        <v>753</v>
      </c>
      <c r="B285" s="1" t="s">
        <v>752</v>
      </c>
      <c r="C285" t="s">
        <v>864</v>
      </c>
      <c r="E285" t="s">
        <v>865</v>
      </c>
      <c r="G285" t="s">
        <v>1047</v>
      </c>
      <c r="K285" t="s">
        <v>912</v>
      </c>
      <c r="L285" t="s">
        <v>868</v>
      </c>
      <c r="M285" t="s">
        <v>2246</v>
      </c>
      <c r="N285" s="34" t="e">
        <f>VLOOKUP(M285,#REF!,14)</f>
        <v>#REF!</v>
      </c>
      <c r="Q285" t="s">
        <v>874</v>
      </c>
      <c r="R285" t="s">
        <v>869</v>
      </c>
      <c r="S285" t="s">
        <v>875</v>
      </c>
      <c r="T285" t="s">
        <v>874</v>
      </c>
      <c r="U285" t="s">
        <v>869</v>
      </c>
      <c r="V285" t="s">
        <v>874</v>
      </c>
      <c r="W285" t="s">
        <v>874</v>
      </c>
    </row>
    <row r="286" spans="1:23" ht="29" x14ac:dyDescent="0.35">
      <c r="A286" t="s">
        <v>191</v>
      </c>
      <c r="B286" s="1" t="s">
        <v>192</v>
      </c>
      <c r="C286" t="s">
        <v>864</v>
      </c>
      <c r="E286" t="s">
        <v>865</v>
      </c>
      <c r="K286" t="s">
        <v>912</v>
      </c>
      <c r="L286" t="s">
        <v>868</v>
      </c>
      <c r="M286" s="34" t="s">
        <v>1</v>
      </c>
      <c r="N286" s="34" t="e">
        <f>VLOOKUP(M286,#REF!,14)</f>
        <v>#REF!</v>
      </c>
      <c r="Q286" t="s">
        <v>875</v>
      </c>
      <c r="R286" t="s">
        <v>869</v>
      </c>
      <c r="S286" t="s">
        <v>875</v>
      </c>
      <c r="T286" t="s">
        <v>874</v>
      </c>
      <c r="U286" t="s">
        <v>869</v>
      </c>
      <c r="V286" t="s">
        <v>875</v>
      </c>
      <c r="W286" t="s">
        <v>874</v>
      </c>
    </row>
    <row r="287" spans="1:23" x14ac:dyDescent="0.35">
      <c r="A287" t="s">
        <v>1220</v>
      </c>
      <c r="B287" s="1" t="s">
        <v>1221</v>
      </c>
      <c r="C287" t="s">
        <v>864</v>
      </c>
      <c r="E287" t="s">
        <v>865</v>
      </c>
      <c r="G287" t="s">
        <v>987</v>
      </c>
      <c r="K287" t="s">
        <v>900</v>
      </c>
      <c r="L287" t="s">
        <v>868</v>
      </c>
      <c r="M287" s="34" t="s">
        <v>2246</v>
      </c>
      <c r="N287" s="34" t="e">
        <f>VLOOKUP(M287,#REF!,14)</f>
        <v>#REF!</v>
      </c>
      <c r="Q287" t="s">
        <v>874</v>
      </c>
      <c r="S287" t="s">
        <v>875</v>
      </c>
      <c r="W287">
        <v>0</v>
      </c>
    </row>
    <row r="288" spans="1:23" x14ac:dyDescent="0.35">
      <c r="A288" t="s">
        <v>1222</v>
      </c>
      <c r="B288" s="1" t="s">
        <v>1223</v>
      </c>
      <c r="C288" t="s">
        <v>864</v>
      </c>
      <c r="E288" t="s">
        <v>865</v>
      </c>
      <c r="G288" t="s">
        <v>970</v>
      </c>
      <c r="K288" t="s">
        <v>912</v>
      </c>
      <c r="L288" t="s">
        <v>868</v>
      </c>
      <c r="M288" s="34" t="s">
        <v>2556</v>
      </c>
      <c r="N288" s="34" t="e">
        <f>VLOOKUP(M288,#REF!,14)</f>
        <v>#REF!</v>
      </c>
      <c r="Q288" t="s">
        <v>869</v>
      </c>
      <c r="R288" t="s">
        <v>869</v>
      </c>
      <c r="S288" t="s">
        <v>874</v>
      </c>
      <c r="T288" t="s">
        <v>869</v>
      </c>
      <c r="U288" t="s">
        <v>869</v>
      </c>
      <c r="V288" t="s">
        <v>869</v>
      </c>
      <c r="W288" t="s">
        <v>874</v>
      </c>
    </row>
    <row r="289" spans="1:23" x14ac:dyDescent="0.35">
      <c r="A289" t="s">
        <v>1224</v>
      </c>
      <c r="B289" s="1" t="s">
        <v>1225</v>
      </c>
      <c r="C289" t="s">
        <v>864</v>
      </c>
      <c r="E289" t="s">
        <v>865</v>
      </c>
      <c r="G289" t="s">
        <v>970</v>
      </c>
      <c r="K289" t="s">
        <v>912</v>
      </c>
      <c r="L289" t="s">
        <v>868</v>
      </c>
      <c r="M289" s="34" t="s">
        <v>2556</v>
      </c>
      <c r="N289" s="34" t="e">
        <f>VLOOKUP(M289,#REF!,14)</f>
        <v>#REF!</v>
      </c>
      <c r="Q289" t="s">
        <v>874</v>
      </c>
      <c r="R289" t="s">
        <v>869</v>
      </c>
      <c r="S289" t="s">
        <v>874</v>
      </c>
      <c r="T289" t="s">
        <v>869</v>
      </c>
      <c r="U289" t="s">
        <v>869</v>
      </c>
      <c r="V289" t="s">
        <v>869</v>
      </c>
      <c r="W289" t="s">
        <v>874</v>
      </c>
    </row>
    <row r="290" spans="1:23" ht="43.5" x14ac:dyDescent="0.35">
      <c r="A290" t="s">
        <v>193</v>
      </c>
      <c r="B290" s="1" t="s">
        <v>2606</v>
      </c>
      <c r="C290" t="s">
        <v>864</v>
      </c>
      <c r="E290" t="s">
        <v>865</v>
      </c>
      <c r="K290" t="s">
        <v>867</v>
      </c>
      <c r="L290" t="s">
        <v>868</v>
      </c>
      <c r="M290" s="34" t="s">
        <v>1</v>
      </c>
      <c r="N290" s="34" t="e">
        <f>VLOOKUP(M290,#REF!,14)</f>
        <v>#REF!</v>
      </c>
      <c r="T290" t="s">
        <v>869</v>
      </c>
      <c r="U290" t="s">
        <v>869</v>
      </c>
      <c r="V290" t="s">
        <v>874</v>
      </c>
      <c r="W290" t="s">
        <v>875</v>
      </c>
    </row>
    <row r="291" spans="1:23" ht="43.5" x14ac:dyDescent="0.35">
      <c r="A291" t="s">
        <v>194</v>
      </c>
      <c r="B291" s="1" t="s">
        <v>2607</v>
      </c>
      <c r="C291" t="s">
        <v>864</v>
      </c>
      <c r="E291" t="s">
        <v>865</v>
      </c>
      <c r="K291" t="s">
        <v>867</v>
      </c>
      <c r="L291" t="s">
        <v>868</v>
      </c>
      <c r="M291" s="34" t="s">
        <v>1</v>
      </c>
      <c r="N291" s="34" t="e">
        <f>VLOOKUP(M291,#REF!,14)</f>
        <v>#REF!</v>
      </c>
      <c r="T291" t="s">
        <v>869</v>
      </c>
      <c r="U291" t="s">
        <v>869</v>
      </c>
      <c r="V291" t="s">
        <v>874</v>
      </c>
      <c r="W291" t="s">
        <v>875</v>
      </c>
    </row>
    <row r="292" spans="1:23" ht="29" x14ac:dyDescent="0.35">
      <c r="A292" t="s">
        <v>195</v>
      </c>
      <c r="B292" s="1" t="s">
        <v>196</v>
      </c>
      <c r="C292" t="s">
        <v>864</v>
      </c>
      <c r="E292" t="s">
        <v>865</v>
      </c>
      <c r="K292" t="s">
        <v>867</v>
      </c>
      <c r="L292" t="s">
        <v>868</v>
      </c>
      <c r="M292" s="34" t="s">
        <v>1</v>
      </c>
      <c r="N292" s="34" t="e">
        <f>VLOOKUP(M292,#REF!,14)</f>
        <v>#REF!</v>
      </c>
      <c r="T292" t="s">
        <v>869</v>
      </c>
      <c r="U292" t="s">
        <v>869</v>
      </c>
      <c r="V292" t="s">
        <v>874</v>
      </c>
      <c r="W292" t="s">
        <v>875</v>
      </c>
    </row>
    <row r="293" spans="1:23" x14ac:dyDescent="0.35">
      <c r="A293" t="s">
        <v>197</v>
      </c>
      <c r="B293" s="1" t="s">
        <v>198</v>
      </c>
      <c r="C293" t="s">
        <v>864</v>
      </c>
      <c r="E293" t="s">
        <v>865</v>
      </c>
      <c r="K293" t="s">
        <v>912</v>
      </c>
      <c r="L293" t="s">
        <v>868</v>
      </c>
      <c r="M293" s="34" t="s">
        <v>1</v>
      </c>
      <c r="N293" s="34" t="e">
        <f>VLOOKUP(M293,#REF!,14)</f>
        <v>#REF!</v>
      </c>
      <c r="Q293" t="s">
        <v>875</v>
      </c>
      <c r="R293" t="s">
        <v>869</v>
      </c>
      <c r="S293" t="s">
        <v>875</v>
      </c>
      <c r="T293" t="s">
        <v>874</v>
      </c>
      <c r="U293" t="s">
        <v>869</v>
      </c>
      <c r="V293" t="s">
        <v>874</v>
      </c>
      <c r="W293" t="s">
        <v>874</v>
      </c>
    </row>
    <row r="294" spans="1:23" x14ac:dyDescent="0.35">
      <c r="A294" t="s">
        <v>659</v>
      </c>
      <c r="B294" s="1" t="s">
        <v>658</v>
      </c>
      <c r="C294" t="s">
        <v>864</v>
      </c>
      <c r="E294" t="s">
        <v>865</v>
      </c>
      <c r="K294" t="s">
        <v>912</v>
      </c>
      <c r="L294" t="s">
        <v>868</v>
      </c>
      <c r="M294" s="34" t="s">
        <v>2246</v>
      </c>
      <c r="N294" s="34" t="e">
        <f>VLOOKUP(M294,#REF!,14)</f>
        <v>#REF!</v>
      </c>
      <c r="Q294" t="s">
        <v>874</v>
      </c>
      <c r="T294" t="s">
        <v>869</v>
      </c>
      <c r="U294" t="s">
        <v>869</v>
      </c>
      <c r="V294" t="s">
        <v>874</v>
      </c>
      <c r="W294" t="s">
        <v>875</v>
      </c>
    </row>
    <row r="295" spans="1:23" x14ac:dyDescent="0.35">
      <c r="A295" t="s">
        <v>199</v>
      </c>
      <c r="B295" s="1" t="s">
        <v>200</v>
      </c>
      <c r="C295" t="s">
        <v>864</v>
      </c>
      <c r="E295" t="s">
        <v>865</v>
      </c>
      <c r="K295" t="s">
        <v>867</v>
      </c>
      <c r="L295" t="s">
        <v>868</v>
      </c>
      <c r="M295" t="s">
        <v>1</v>
      </c>
      <c r="N295" s="34" t="e">
        <f>VLOOKUP(M295,#REF!,14)</f>
        <v>#REF!</v>
      </c>
      <c r="T295" t="s">
        <v>869</v>
      </c>
      <c r="U295" t="s">
        <v>869</v>
      </c>
      <c r="V295" t="s">
        <v>869</v>
      </c>
      <c r="W295" t="s">
        <v>875</v>
      </c>
    </row>
    <row r="296" spans="1:23" x14ac:dyDescent="0.35">
      <c r="A296" t="s">
        <v>201</v>
      </c>
      <c r="B296" s="1" t="s">
        <v>202</v>
      </c>
      <c r="C296" t="s">
        <v>864</v>
      </c>
      <c r="E296" t="s">
        <v>865</v>
      </c>
      <c r="K296" t="s">
        <v>867</v>
      </c>
      <c r="L296" t="s">
        <v>868</v>
      </c>
      <c r="M296" t="s">
        <v>1</v>
      </c>
      <c r="N296" s="34" t="e">
        <f>VLOOKUP(M296,#REF!,14)</f>
        <v>#REF!</v>
      </c>
      <c r="T296" t="s">
        <v>869</v>
      </c>
      <c r="U296" t="s">
        <v>869</v>
      </c>
      <c r="V296" t="s">
        <v>869</v>
      </c>
      <c r="W296" t="s">
        <v>875</v>
      </c>
    </row>
    <row r="297" spans="1:23" x14ac:dyDescent="0.35">
      <c r="A297" t="s">
        <v>203</v>
      </c>
      <c r="B297" s="1" t="s">
        <v>204</v>
      </c>
      <c r="C297" t="s">
        <v>864</v>
      </c>
      <c r="E297" t="s">
        <v>865</v>
      </c>
      <c r="K297" t="s">
        <v>867</v>
      </c>
      <c r="L297" t="s">
        <v>868</v>
      </c>
      <c r="M297" s="34" t="s">
        <v>1</v>
      </c>
      <c r="N297" s="34" t="e">
        <f>VLOOKUP(M297,#REF!,14)</f>
        <v>#REF!</v>
      </c>
      <c r="T297" t="s">
        <v>869</v>
      </c>
      <c r="U297" t="s">
        <v>869</v>
      </c>
      <c r="V297" t="s">
        <v>869</v>
      </c>
      <c r="W297" t="s">
        <v>875</v>
      </c>
    </row>
    <row r="298" spans="1:23" x14ac:dyDescent="0.35">
      <c r="A298" t="s">
        <v>627</v>
      </c>
      <c r="B298" s="1" t="s">
        <v>626</v>
      </c>
      <c r="C298" t="s">
        <v>864</v>
      </c>
      <c r="E298" t="s">
        <v>865</v>
      </c>
      <c r="K298" t="s">
        <v>867</v>
      </c>
      <c r="L298" t="s">
        <v>868</v>
      </c>
      <c r="M298" s="34" t="s">
        <v>2246</v>
      </c>
      <c r="N298" s="34" t="e">
        <f>VLOOKUP(M298,#REF!,14)</f>
        <v>#REF!</v>
      </c>
      <c r="Q298" t="s">
        <v>874</v>
      </c>
      <c r="S298" t="s">
        <v>875</v>
      </c>
      <c r="T298" t="s">
        <v>869</v>
      </c>
      <c r="U298" t="s">
        <v>869</v>
      </c>
      <c r="V298" t="s">
        <v>869</v>
      </c>
      <c r="W298" t="s">
        <v>875</v>
      </c>
    </row>
    <row r="299" spans="1:23" x14ac:dyDescent="0.35">
      <c r="A299" t="s">
        <v>704</v>
      </c>
      <c r="B299" s="1" t="s">
        <v>703</v>
      </c>
      <c r="C299" t="s">
        <v>864</v>
      </c>
      <c r="E299" t="s">
        <v>865</v>
      </c>
      <c r="K299" t="s">
        <v>912</v>
      </c>
      <c r="L299" t="s">
        <v>868</v>
      </c>
      <c r="M299" s="34" t="s">
        <v>1</v>
      </c>
      <c r="N299" s="34" t="e">
        <f>VLOOKUP(M299,#REF!,14)</f>
        <v>#REF!</v>
      </c>
      <c r="Q299" t="s">
        <v>874</v>
      </c>
      <c r="T299" t="s">
        <v>869</v>
      </c>
      <c r="U299" t="s">
        <v>869</v>
      </c>
      <c r="V299" t="s">
        <v>874</v>
      </c>
      <c r="W299" t="s">
        <v>875</v>
      </c>
    </row>
    <row r="300" spans="1:23" x14ac:dyDescent="0.35">
      <c r="A300" t="s">
        <v>706</v>
      </c>
      <c r="B300" s="1" t="s">
        <v>705</v>
      </c>
      <c r="C300" t="s">
        <v>864</v>
      </c>
      <c r="E300" t="s">
        <v>865</v>
      </c>
      <c r="K300" t="s">
        <v>912</v>
      </c>
      <c r="L300" t="s">
        <v>868</v>
      </c>
      <c r="M300" s="34" t="s">
        <v>1</v>
      </c>
      <c r="N300" s="34" t="e">
        <f>VLOOKUP(M300,#REF!,14)</f>
        <v>#REF!</v>
      </c>
      <c r="Q300" t="s">
        <v>874</v>
      </c>
      <c r="W300" t="s">
        <v>875</v>
      </c>
    </row>
    <row r="301" spans="1:23" x14ac:dyDescent="0.35">
      <c r="A301" t="s">
        <v>690</v>
      </c>
      <c r="B301" s="1" t="s">
        <v>689</v>
      </c>
      <c r="C301" t="s">
        <v>864</v>
      </c>
      <c r="E301" t="s">
        <v>865</v>
      </c>
      <c r="K301" t="s">
        <v>912</v>
      </c>
      <c r="L301" t="s">
        <v>868</v>
      </c>
      <c r="M301" s="34" t="s">
        <v>2246</v>
      </c>
      <c r="N301" s="34" t="e">
        <f>VLOOKUP(M301,#REF!,14)</f>
        <v>#REF!</v>
      </c>
      <c r="Q301" t="s">
        <v>874</v>
      </c>
      <c r="T301" t="s">
        <v>869</v>
      </c>
      <c r="U301" t="s">
        <v>869</v>
      </c>
      <c r="V301" t="s">
        <v>869</v>
      </c>
      <c r="W301" t="s">
        <v>875</v>
      </c>
    </row>
    <row r="302" spans="1:23" x14ac:dyDescent="0.35">
      <c r="A302" t="s">
        <v>1226</v>
      </c>
      <c r="B302" s="1" t="s">
        <v>1227</v>
      </c>
      <c r="C302" t="s">
        <v>864</v>
      </c>
      <c r="E302" t="s">
        <v>865</v>
      </c>
      <c r="K302" t="s">
        <v>912</v>
      </c>
      <c r="L302" t="s">
        <v>868</v>
      </c>
      <c r="M302" s="34" t="s">
        <v>1</v>
      </c>
      <c r="N302" s="34" t="e">
        <f>VLOOKUP(M302,#REF!,14)</f>
        <v>#REF!</v>
      </c>
      <c r="Q302" t="s">
        <v>874</v>
      </c>
      <c r="R302" t="s">
        <v>869</v>
      </c>
      <c r="S302" t="s">
        <v>875</v>
      </c>
      <c r="T302" t="s">
        <v>874</v>
      </c>
      <c r="U302" t="s">
        <v>869</v>
      </c>
      <c r="V302" t="s">
        <v>875</v>
      </c>
      <c r="W302" t="s">
        <v>874</v>
      </c>
    </row>
    <row r="303" spans="1:23" x14ac:dyDescent="0.35">
      <c r="A303" t="s">
        <v>205</v>
      </c>
      <c r="B303" s="1" t="s">
        <v>206</v>
      </c>
      <c r="C303" t="s">
        <v>864</v>
      </c>
      <c r="E303" t="s">
        <v>865</v>
      </c>
      <c r="K303" t="s">
        <v>912</v>
      </c>
      <c r="L303" t="s">
        <v>868</v>
      </c>
      <c r="M303" s="34" t="s">
        <v>1</v>
      </c>
      <c r="N303" s="34" t="e">
        <f>VLOOKUP(M303,#REF!,14)</f>
        <v>#REF!</v>
      </c>
      <c r="Q303" t="s">
        <v>875</v>
      </c>
      <c r="R303" t="s">
        <v>869</v>
      </c>
      <c r="S303" t="s">
        <v>875</v>
      </c>
      <c r="T303" t="s">
        <v>874</v>
      </c>
      <c r="U303" t="s">
        <v>869</v>
      </c>
      <c r="V303" t="s">
        <v>875</v>
      </c>
      <c r="W303" t="s">
        <v>874</v>
      </c>
    </row>
    <row r="304" spans="1:23" x14ac:dyDescent="0.35">
      <c r="A304" t="s">
        <v>207</v>
      </c>
      <c r="B304" s="1" t="s">
        <v>208</v>
      </c>
      <c r="C304" t="s">
        <v>864</v>
      </c>
      <c r="E304" t="s">
        <v>865</v>
      </c>
      <c r="K304" t="s">
        <v>912</v>
      </c>
      <c r="L304" t="s">
        <v>868</v>
      </c>
      <c r="M304" s="34" t="s">
        <v>1</v>
      </c>
      <c r="N304" s="34" t="e">
        <f>VLOOKUP(M304,#REF!,14)</f>
        <v>#REF!</v>
      </c>
      <c r="Q304" t="s">
        <v>875</v>
      </c>
      <c r="R304" t="s">
        <v>869</v>
      </c>
      <c r="S304" t="s">
        <v>875</v>
      </c>
      <c r="T304" t="s">
        <v>874</v>
      </c>
      <c r="U304" t="s">
        <v>869</v>
      </c>
      <c r="V304" t="s">
        <v>875</v>
      </c>
      <c r="W304" t="s">
        <v>874</v>
      </c>
    </row>
    <row r="305" spans="1:23" x14ac:dyDescent="0.35">
      <c r="A305" t="s">
        <v>209</v>
      </c>
      <c r="B305" s="1" t="s">
        <v>210</v>
      </c>
      <c r="C305" t="s">
        <v>864</v>
      </c>
      <c r="E305" t="s">
        <v>865</v>
      </c>
      <c r="K305" t="s">
        <v>912</v>
      </c>
      <c r="L305" t="s">
        <v>868</v>
      </c>
      <c r="M305" s="34" t="s">
        <v>1</v>
      </c>
      <c r="N305" s="34" t="e">
        <f>VLOOKUP(M305,#REF!,14)</f>
        <v>#REF!</v>
      </c>
      <c r="Q305" t="s">
        <v>875</v>
      </c>
      <c r="R305" t="s">
        <v>869</v>
      </c>
      <c r="S305" t="s">
        <v>875</v>
      </c>
      <c r="T305" t="s">
        <v>874</v>
      </c>
      <c r="U305" t="s">
        <v>869</v>
      </c>
      <c r="V305" t="s">
        <v>875</v>
      </c>
      <c r="W305" t="s">
        <v>874</v>
      </c>
    </row>
    <row r="306" spans="1:23" ht="29" x14ac:dyDescent="0.35">
      <c r="A306" t="s">
        <v>211</v>
      </c>
      <c r="B306" s="1" t="s">
        <v>212</v>
      </c>
      <c r="C306" t="s">
        <v>864</v>
      </c>
      <c r="E306" t="s">
        <v>865</v>
      </c>
      <c r="K306" t="s">
        <v>912</v>
      </c>
      <c r="L306" t="s">
        <v>868</v>
      </c>
      <c r="M306" s="34" t="s">
        <v>1</v>
      </c>
      <c r="N306" s="34" t="e">
        <f>VLOOKUP(M306,#REF!,14)</f>
        <v>#REF!</v>
      </c>
      <c r="Q306" t="s">
        <v>875</v>
      </c>
      <c r="R306" t="s">
        <v>869</v>
      </c>
      <c r="S306" t="s">
        <v>875</v>
      </c>
      <c r="T306" t="s">
        <v>874</v>
      </c>
      <c r="U306" t="s">
        <v>869</v>
      </c>
      <c r="V306" t="s">
        <v>875</v>
      </c>
      <c r="W306" t="s">
        <v>874</v>
      </c>
    </row>
    <row r="307" spans="1:23" x14ac:dyDescent="0.35">
      <c r="A307" t="s">
        <v>213</v>
      </c>
      <c r="B307" s="1" t="s">
        <v>214</v>
      </c>
      <c r="C307" t="s">
        <v>864</v>
      </c>
      <c r="E307" t="s">
        <v>865</v>
      </c>
      <c r="K307" t="s">
        <v>912</v>
      </c>
      <c r="L307" t="s">
        <v>868</v>
      </c>
      <c r="M307" s="34" t="s">
        <v>1</v>
      </c>
      <c r="N307" s="34" t="e">
        <f>VLOOKUP(M307,#REF!,14)</f>
        <v>#REF!</v>
      </c>
      <c r="Q307" t="s">
        <v>875</v>
      </c>
      <c r="R307" t="s">
        <v>869</v>
      </c>
      <c r="S307" t="s">
        <v>875</v>
      </c>
      <c r="T307" t="s">
        <v>874</v>
      </c>
      <c r="U307" t="s">
        <v>869</v>
      </c>
      <c r="V307" t="s">
        <v>875</v>
      </c>
      <c r="W307" t="s">
        <v>874</v>
      </c>
    </row>
    <row r="308" spans="1:23" x14ac:dyDescent="0.35">
      <c r="A308" t="s">
        <v>619</v>
      </c>
      <c r="B308" s="1" t="s">
        <v>618</v>
      </c>
      <c r="C308" t="s">
        <v>864</v>
      </c>
      <c r="E308" t="s">
        <v>865</v>
      </c>
      <c r="G308" t="s">
        <v>1217</v>
      </c>
      <c r="K308" t="s">
        <v>912</v>
      </c>
      <c r="L308" t="s">
        <v>868</v>
      </c>
      <c r="M308" s="34" t="s">
        <v>2556</v>
      </c>
      <c r="N308" s="34" t="e">
        <f>VLOOKUP(M308,#REF!,14)</f>
        <v>#REF!</v>
      </c>
      <c r="Q308" t="s">
        <v>874</v>
      </c>
      <c r="T308" t="s">
        <v>869</v>
      </c>
      <c r="U308" t="s">
        <v>869</v>
      </c>
      <c r="V308" t="s">
        <v>869</v>
      </c>
      <c r="W308" t="s">
        <v>875</v>
      </c>
    </row>
    <row r="309" spans="1:23" ht="29" x14ac:dyDescent="0.35">
      <c r="A309" t="s">
        <v>696</v>
      </c>
      <c r="B309" s="1" t="s">
        <v>695</v>
      </c>
      <c r="C309" t="s">
        <v>864</v>
      </c>
      <c r="E309" t="s">
        <v>865</v>
      </c>
      <c r="K309" t="s">
        <v>912</v>
      </c>
      <c r="L309" t="s">
        <v>868</v>
      </c>
      <c r="M309" s="34" t="s">
        <v>1</v>
      </c>
      <c r="N309" s="34" t="e">
        <f>VLOOKUP(M309,#REF!,14)</f>
        <v>#REF!</v>
      </c>
      <c r="Q309" t="s">
        <v>874</v>
      </c>
      <c r="T309" t="s">
        <v>874</v>
      </c>
      <c r="U309" t="s">
        <v>869</v>
      </c>
      <c r="V309" t="s">
        <v>874</v>
      </c>
      <c r="W309" t="s">
        <v>875</v>
      </c>
    </row>
    <row r="310" spans="1:23" x14ac:dyDescent="0.35">
      <c r="A310" t="s">
        <v>694</v>
      </c>
      <c r="B310" s="1" t="s">
        <v>693</v>
      </c>
      <c r="C310" t="s">
        <v>864</v>
      </c>
      <c r="E310" t="s">
        <v>865</v>
      </c>
      <c r="G310" t="s">
        <v>1003</v>
      </c>
      <c r="K310" t="s">
        <v>912</v>
      </c>
      <c r="L310" t="s">
        <v>868</v>
      </c>
      <c r="M310" s="34" t="s">
        <v>2556</v>
      </c>
      <c r="N310" s="34" t="e">
        <f>VLOOKUP(M310,#REF!,14)</f>
        <v>#REF!</v>
      </c>
      <c r="Q310" t="s">
        <v>874</v>
      </c>
      <c r="T310" t="s">
        <v>869</v>
      </c>
      <c r="U310" t="s">
        <v>869</v>
      </c>
      <c r="V310" t="s">
        <v>869</v>
      </c>
      <c r="W310" t="s">
        <v>875</v>
      </c>
    </row>
    <row r="311" spans="1:23" ht="29" x14ac:dyDescent="0.35">
      <c r="A311" t="s">
        <v>1228</v>
      </c>
      <c r="B311" s="1" t="s">
        <v>1229</v>
      </c>
      <c r="C311" t="s">
        <v>864</v>
      </c>
      <c r="E311" t="s">
        <v>865</v>
      </c>
      <c r="K311" t="s">
        <v>912</v>
      </c>
      <c r="L311" t="s">
        <v>868</v>
      </c>
      <c r="M311" s="34" t="s">
        <v>2248</v>
      </c>
      <c r="N311" s="34" t="e">
        <f>VLOOKUP(M311,#REF!,14)</f>
        <v>#REF!</v>
      </c>
      <c r="Q311" t="s">
        <v>874</v>
      </c>
      <c r="R311" t="s">
        <v>869</v>
      </c>
      <c r="S311" t="s">
        <v>875</v>
      </c>
      <c r="T311" t="s">
        <v>874</v>
      </c>
      <c r="U311" t="s">
        <v>869</v>
      </c>
      <c r="V311" t="s">
        <v>874</v>
      </c>
      <c r="W311" t="s">
        <v>874</v>
      </c>
    </row>
    <row r="312" spans="1:23" ht="29" x14ac:dyDescent="0.35">
      <c r="A312" t="s">
        <v>215</v>
      </c>
      <c r="B312" s="1" t="s">
        <v>216</v>
      </c>
      <c r="C312" t="s">
        <v>864</v>
      </c>
      <c r="E312" t="s">
        <v>865</v>
      </c>
      <c r="K312" t="s">
        <v>912</v>
      </c>
      <c r="L312" t="s">
        <v>868</v>
      </c>
      <c r="M312" s="34" t="s">
        <v>1</v>
      </c>
      <c r="N312" s="34" t="e">
        <f>VLOOKUP(M312,#REF!,14)</f>
        <v>#REF!</v>
      </c>
      <c r="Q312" t="s">
        <v>875</v>
      </c>
      <c r="R312" t="s">
        <v>869</v>
      </c>
      <c r="S312" t="s">
        <v>875</v>
      </c>
      <c r="T312" t="s">
        <v>874</v>
      </c>
      <c r="U312" t="s">
        <v>869</v>
      </c>
      <c r="V312" t="s">
        <v>875</v>
      </c>
      <c r="W312" t="s">
        <v>874</v>
      </c>
    </row>
    <row r="313" spans="1:23" s="2" customFormat="1" ht="14.5" customHeight="1" x14ac:dyDescent="0.35">
      <c r="A313" s="2" t="s">
        <v>707</v>
      </c>
      <c r="B313" s="3" t="s">
        <v>2225</v>
      </c>
      <c r="C313" s="2" t="s">
        <v>864</v>
      </c>
      <c r="E313" s="2" t="s">
        <v>865</v>
      </c>
      <c r="G313" s="2" t="s">
        <v>1031</v>
      </c>
      <c r="K313" s="2" t="s">
        <v>912</v>
      </c>
      <c r="L313" s="2" t="s">
        <v>868</v>
      </c>
      <c r="M313" s="34" t="s">
        <v>2246</v>
      </c>
      <c r="N313" s="34" t="e">
        <f>VLOOKUP(M313,#REF!,14)</f>
        <v>#REF!</v>
      </c>
      <c r="Q313" s="2" t="s">
        <v>874</v>
      </c>
      <c r="R313" s="2" t="s">
        <v>869</v>
      </c>
      <c r="S313" s="2" t="s">
        <v>869</v>
      </c>
      <c r="T313" s="2" t="s">
        <v>874</v>
      </c>
      <c r="U313" s="2" t="s">
        <v>869</v>
      </c>
      <c r="V313" s="2" t="s">
        <v>874</v>
      </c>
      <c r="W313" t="s">
        <v>874</v>
      </c>
    </row>
    <row r="314" spans="1:23" ht="29" x14ac:dyDescent="0.35">
      <c r="A314" t="s">
        <v>692</v>
      </c>
      <c r="B314" s="1" t="s">
        <v>691</v>
      </c>
      <c r="C314" t="s">
        <v>864</v>
      </c>
      <c r="E314" t="s">
        <v>865</v>
      </c>
      <c r="G314" t="s">
        <v>1048</v>
      </c>
      <c r="K314" t="s">
        <v>912</v>
      </c>
      <c r="L314" t="s">
        <v>868</v>
      </c>
      <c r="M314" s="34" t="s">
        <v>2579</v>
      </c>
      <c r="N314" s="34" t="e">
        <f>VLOOKUP(M314,#REF!,14)</f>
        <v>#REF!</v>
      </c>
      <c r="Q314" t="s">
        <v>874</v>
      </c>
      <c r="T314" t="s">
        <v>869</v>
      </c>
      <c r="U314" t="s">
        <v>869</v>
      </c>
      <c r="V314" t="s">
        <v>874</v>
      </c>
      <c r="W314" t="s">
        <v>2236</v>
      </c>
    </row>
    <row r="315" spans="1:23" x14ac:dyDescent="0.35">
      <c r="A315" t="s">
        <v>700</v>
      </c>
      <c r="B315" s="1" t="s">
        <v>699</v>
      </c>
      <c r="C315" t="s">
        <v>864</v>
      </c>
      <c r="E315" t="s">
        <v>865</v>
      </c>
      <c r="G315" t="s">
        <v>1202</v>
      </c>
      <c r="K315" t="s">
        <v>912</v>
      </c>
      <c r="L315" t="s">
        <v>868</v>
      </c>
      <c r="M315" s="34" t="s">
        <v>2579</v>
      </c>
      <c r="N315" s="34" t="e">
        <f>VLOOKUP(M315,#REF!,14)</f>
        <v>#REF!</v>
      </c>
      <c r="Q315" t="s">
        <v>874</v>
      </c>
      <c r="T315" t="s">
        <v>869</v>
      </c>
      <c r="U315" t="s">
        <v>869</v>
      </c>
      <c r="V315" t="s">
        <v>874</v>
      </c>
      <c r="W315" t="s">
        <v>875</v>
      </c>
    </row>
    <row r="316" spans="1:23" ht="29" x14ac:dyDescent="0.35">
      <c r="A316" t="s">
        <v>217</v>
      </c>
      <c r="B316" s="1" t="s">
        <v>218</v>
      </c>
      <c r="C316" t="s">
        <v>864</v>
      </c>
      <c r="E316" t="s">
        <v>865</v>
      </c>
      <c r="K316" t="s">
        <v>912</v>
      </c>
      <c r="L316" t="s">
        <v>868</v>
      </c>
      <c r="M316" s="34" t="s">
        <v>1</v>
      </c>
      <c r="N316" s="34" t="e">
        <f>VLOOKUP(M316,#REF!,14)</f>
        <v>#REF!</v>
      </c>
      <c r="Q316">
        <v>0</v>
      </c>
      <c r="R316" t="s">
        <v>869</v>
      </c>
      <c r="S316" t="s">
        <v>869</v>
      </c>
      <c r="T316" t="s">
        <v>874</v>
      </c>
      <c r="U316" t="s">
        <v>869</v>
      </c>
      <c r="V316" t="s">
        <v>874</v>
      </c>
      <c r="W316" t="s">
        <v>874</v>
      </c>
    </row>
    <row r="317" spans="1:23" x14ac:dyDescent="0.35">
      <c r="A317" t="s">
        <v>713</v>
      </c>
      <c r="B317" s="1" t="s">
        <v>712</v>
      </c>
      <c r="C317" t="s">
        <v>864</v>
      </c>
      <c r="E317" t="s">
        <v>865</v>
      </c>
      <c r="G317" t="s">
        <v>1230</v>
      </c>
      <c r="K317" t="s">
        <v>912</v>
      </c>
      <c r="L317" t="s">
        <v>868</v>
      </c>
      <c r="M317" s="34" t="s">
        <v>2579</v>
      </c>
      <c r="N317" s="34" t="e">
        <f>VLOOKUP(M317,#REF!,14)</f>
        <v>#REF!</v>
      </c>
      <c r="T317" t="s">
        <v>874</v>
      </c>
      <c r="U317" t="s">
        <v>869</v>
      </c>
      <c r="V317" t="s">
        <v>874</v>
      </c>
      <c r="W317" t="s">
        <v>875</v>
      </c>
    </row>
    <row r="318" spans="1:23" x14ac:dyDescent="0.35">
      <c r="A318" t="s">
        <v>1231</v>
      </c>
      <c r="B318" s="1" t="s">
        <v>1232</v>
      </c>
      <c r="C318" t="s">
        <v>864</v>
      </c>
      <c r="E318" t="s">
        <v>865</v>
      </c>
      <c r="K318" t="s">
        <v>912</v>
      </c>
      <c r="L318" t="s">
        <v>868</v>
      </c>
      <c r="M318" s="34" t="s">
        <v>2249</v>
      </c>
      <c r="N318" s="34" t="e">
        <f>VLOOKUP(M318,#REF!,14)</f>
        <v>#REF!</v>
      </c>
      <c r="Q318" t="s">
        <v>875</v>
      </c>
      <c r="R318" t="s">
        <v>869</v>
      </c>
      <c r="S318" t="s">
        <v>875</v>
      </c>
      <c r="T318" t="s">
        <v>874</v>
      </c>
      <c r="U318" t="s">
        <v>869</v>
      </c>
      <c r="V318" t="s">
        <v>875</v>
      </c>
      <c r="W318" t="s">
        <v>874</v>
      </c>
    </row>
    <row r="319" spans="1:23" ht="29" x14ac:dyDescent="0.35">
      <c r="A319" t="s">
        <v>219</v>
      </c>
      <c r="B319" s="1" t="s">
        <v>220</v>
      </c>
      <c r="C319" t="s">
        <v>864</v>
      </c>
      <c r="E319" t="s">
        <v>865</v>
      </c>
      <c r="K319" t="s">
        <v>912</v>
      </c>
      <c r="L319" t="s">
        <v>868</v>
      </c>
      <c r="M319" s="34" t="s">
        <v>1</v>
      </c>
      <c r="N319" s="34" t="e">
        <f>VLOOKUP(M319,#REF!,14)</f>
        <v>#REF!</v>
      </c>
      <c r="Q319" t="s">
        <v>875</v>
      </c>
      <c r="R319" t="s">
        <v>869</v>
      </c>
      <c r="S319" t="s">
        <v>875</v>
      </c>
      <c r="T319" t="s">
        <v>874</v>
      </c>
      <c r="U319" t="s">
        <v>869</v>
      </c>
      <c r="V319" t="s">
        <v>875</v>
      </c>
      <c r="W319" t="s">
        <v>874</v>
      </c>
    </row>
    <row r="320" spans="1:23" x14ac:dyDescent="0.35">
      <c r="A320" t="s">
        <v>573</v>
      </c>
      <c r="B320" s="1" t="s">
        <v>572</v>
      </c>
      <c r="C320" t="s">
        <v>864</v>
      </c>
      <c r="E320" t="s">
        <v>865</v>
      </c>
      <c r="K320" t="s">
        <v>912</v>
      </c>
      <c r="L320" t="s">
        <v>868</v>
      </c>
      <c r="M320" s="34" t="s">
        <v>2246</v>
      </c>
      <c r="N320" s="34" t="e">
        <f>VLOOKUP(M320,#REF!,14)</f>
        <v>#REF!</v>
      </c>
      <c r="Q320" t="s">
        <v>874</v>
      </c>
      <c r="R320" t="s">
        <v>869</v>
      </c>
      <c r="S320" t="s">
        <v>874</v>
      </c>
      <c r="T320" t="s">
        <v>874</v>
      </c>
      <c r="U320" t="s">
        <v>869</v>
      </c>
      <c r="V320" t="s">
        <v>874</v>
      </c>
      <c r="W320" t="s">
        <v>874</v>
      </c>
    </row>
    <row r="321" spans="1:23" x14ac:dyDescent="0.35">
      <c r="A321" t="s">
        <v>221</v>
      </c>
      <c r="B321" s="1" t="s">
        <v>222</v>
      </c>
      <c r="C321" t="s">
        <v>864</v>
      </c>
      <c r="E321" t="s">
        <v>865</v>
      </c>
      <c r="K321" t="s">
        <v>867</v>
      </c>
      <c r="L321" t="s">
        <v>868</v>
      </c>
      <c r="M321" s="34" t="s">
        <v>1</v>
      </c>
      <c r="N321" s="34" t="e">
        <f>VLOOKUP(M321,#REF!,14)</f>
        <v>#REF!</v>
      </c>
      <c r="T321" t="s">
        <v>869</v>
      </c>
      <c r="U321" t="s">
        <v>869</v>
      </c>
      <c r="V321" t="s">
        <v>869</v>
      </c>
      <c r="W321">
        <v>0</v>
      </c>
    </row>
    <row r="322" spans="1:23" x14ac:dyDescent="0.35">
      <c r="A322" t="s">
        <v>223</v>
      </c>
      <c r="B322" s="1" t="s">
        <v>224</v>
      </c>
      <c r="C322" t="s">
        <v>864</v>
      </c>
      <c r="E322" t="s">
        <v>865</v>
      </c>
      <c r="K322" t="s">
        <v>912</v>
      </c>
      <c r="L322" t="s">
        <v>868</v>
      </c>
      <c r="M322" s="34" t="s">
        <v>1</v>
      </c>
      <c r="N322" s="34" t="e">
        <f>VLOOKUP(M322,#REF!,14)</f>
        <v>#REF!</v>
      </c>
      <c r="Q322" t="s">
        <v>875</v>
      </c>
      <c r="R322" t="s">
        <v>869</v>
      </c>
      <c r="S322" t="s">
        <v>875</v>
      </c>
      <c r="T322" t="s">
        <v>874</v>
      </c>
      <c r="U322" t="s">
        <v>869</v>
      </c>
      <c r="V322" t="s">
        <v>875</v>
      </c>
      <c r="W322" t="s">
        <v>874</v>
      </c>
    </row>
    <row r="323" spans="1:23" x14ac:dyDescent="0.35">
      <c r="A323" t="s">
        <v>1233</v>
      </c>
      <c r="B323" s="1" t="s">
        <v>1234</v>
      </c>
      <c r="C323" t="s">
        <v>864</v>
      </c>
      <c r="E323" t="s">
        <v>865</v>
      </c>
      <c r="K323" t="s">
        <v>867</v>
      </c>
      <c r="L323" t="s">
        <v>868</v>
      </c>
      <c r="M323" s="34" t="s">
        <v>2248</v>
      </c>
      <c r="N323" s="34" t="e">
        <f>VLOOKUP(M323,#REF!,14)</f>
        <v>#REF!</v>
      </c>
      <c r="Q323" t="s">
        <v>988</v>
      </c>
      <c r="T323" t="s">
        <v>869</v>
      </c>
      <c r="U323" t="s">
        <v>869</v>
      </c>
      <c r="V323" t="s">
        <v>869</v>
      </c>
      <c r="W323" t="s">
        <v>875</v>
      </c>
    </row>
    <row r="324" spans="1:23" ht="29" x14ac:dyDescent="0.35">
      <c r="A324" t="s">
        <v>225</v>
      </c>
      <c r="B324" s="1" t="s">
        <v>226</v>
      </c>
      <c r="C324" t="s">
        <v>864</v>
      </c>
      <c r="E324" t="s">
        <v>865</v>
      </c>
      <c r="K324" t="s">
        <v>912</v>
      </c>
      <c r="L324" t="s">
        <v>868</v>
      </c>
      <c r="M324" s="34" t="s">
        <v>1</v>
      </c>
      <c r="N324" s="34" t="e">
        <f>VLOOKUP(M324,#REF!,14)</f>
        <v>#REF!</v>
      </c>
      <c r="Q324" t="s">
        <v>875</v>
      </c>
      <c r="R324" t="s">
        <v>869</v>
      </c>
      <c r="S324" t="s">
        <v>875</v>
      </c>
      <c r="T324" t="s">
        <v>874</v>
      </c>
      <c r="U324" t="s">
        <v>869</v>
      </c>
      <c r="V324" t="s">
        <v>875</v>
      </c>
      <c r="W324" t="s">
        <v>874</v>
      </c>
    </row>
    <row r="325" spans="1:23" x14ac:dyDescent="0.35">
      <c r="A325" t="s">
        <v>227</v>
      </c>
      <c r="B325" s="1" t="s">
        <v>228</v>
      </c>
      <c r="C325" t="s">
        <v>864</v>
      </c>
      <c r="E325" t="s">
        <v>865</v>
      </c>
      <c r="K325" t="s">
        <v>867</v>
      </c>
      <c r="L325" t="s">
        <v>868</v>
      </c>
      <c r="M325" s="34" t="s">
        <v>1</v>
      </c>
      <c r="N325" s="34" t="e">
        <f>VLOOKUP(M325,#REF!,14)</f>
        <v>#REF!</v>
      </c>
      <c r="T325" t="s">
        <v>869</v>
      </c>
      <c r="U325" t="s">
        <v>869</v>
      </c>
      <c r="V325" t="s">
        <v>869</v>
      </c>
      <c r="W325">
        <v>0</v>
      </c>
    </row>
    <row r="326" spans="1:23" ht="29" x14ac:dyDescent="0.35">
      <c r="A326" t="s">
        <v>229</v>
      </c>
      <c r="B326" s="1" t="s">
        <v>230</v>
      </c>
      <c r="C326" t="s">
        <v>864</v>
      </c>
      <c r="E326" t="s">
        <v>865</v>
      </c>
      <c r="K326" t="s">
        <v>867</v>
      </c>
      <c r="L326" t="s">
        <v>868</v>
      </c>
      <c r="M326" s="34" t="s">
        <v>2593</v>
      </c>
      <c r="N326" s="34" t="e">
        <f>VLOOKUP(M326,#REF!,14)</f>
        <v>#REF!</v>
      </c>
      <c r="W326" t="s">
        <v>875</v>
      </c>
    </row>
    <row r="327" spans="1:23" ht="29" x14ac:dyDescent="0.35">
      <c r="A327" t="s">
        <v>550</v>
      </c>
      <c r="B327" s="1" t="s">
        <v>549</v>
      </c>
      <c r="C327" t="s">
        <v>864</v>
      </c>
      <c r="E327" t="s">
        <v>865</v>
      </c>
      <c r="F327" t="s">
        <v>1235</v>
      </c>
      <c r="G327" t="s">
        <v>1236</v>
      </c>
      <c r="H327" t="s">
        <v>1237</v>
      </c>
      <c r="I327" t="s">
        <v>882</v>
      </c>
      <c r="K327" t="s">
        <v>873</v>
      </c>
      <c r="L327" t="s">
        <v>868</v>
      </c>
      <c r="M327" t="s">
        <v>2579</v>
      </c>
      <c r="N327" s="34" t="e">
        <f>VLOOKUP(M327,#REF!,14)</f>
        <v>#REF!</v>
      </c>
      <c r="O327" t="s">
        <v>1238</v>
      </c>
      <c r="Q327" t="s">
        <v>874</v>
      </c>
      <c r="R327" t="s">
        <v>874</v>
      </c>
      <c r="S327" t="s">
        <v>874</v>
      </c>
      <c r="T327" t="s">
        <v>874</v>
      </c>
      <c r="U327" t="s">
        <v>874</v>
      </c>
      <c r="V327" t="s">
        <v>874</v>
      </c>
      <c r="W327" t="s">
        <v>874</v>
      </c>
    </row>
    <row r="328" spans="1:23" ht="29" x14ac:dyDescent="0.35">
      <c r="A328" t="s">
        <v>559</v>
      </c>
      <c r="B328" s="1" t="s">
        <v>558</v>
      </c>
      <c r="C328" t="s">
        <v>864</v>
      </c>
      <c r="E328" t="s">
        <v>865</v>
      </c>
      <c r="F328" t="s">
        <v>1235</v>
      </c>
      <c r="G328" t="s">
        <v>1239</v>
      </c>
      <c r="H328" t="s">
        <v>1237</v>
      </c>
      <c r="I328" t="s">
        <v>882</v>
      </c>
      <c r="K328" t="s">
        <v>873</v>
      </c>
      <c r="L328" t="s">
        <v>868</v>
      </c>
      <c r="M328" s="35" t="s">
        <v>2595</v>
      </c>
      <c r="N328" s="34" t="e">
        <f>VLOOKUP(M328,#REF!,14)</f>
        <v>#REF!</v>
      </c>
      <c r="O328">
        <v>42.42</v>
      </c>
      <c r="Q328" t="s">
        <v>874</v>
      </c>
      <c r="R328" t="s">
        <v>874</v>
      </c>
      <c r="S328" t="s">
        <v>875</v>
      </c>
      <c r="T328" t="s">
        <v>874</v>
      </c>
      <c r="U328" t="s">
        <v>874</v>
      </c>
      <c r="V328" t="s">
        <v>874</v>
      </c>
      <c r="W328" t="s">
        <v>874</v>
      </c>
    </row>
    <row r="329" spans="1:23" x14ac:dyDescent="0.35">
      <c r="A329" t="s">
        <v>1240</v>
      </c>
      <c r="B329" s="1" t="s">
        <v>1241</v>
      </c>
      <c r="C329" t="s">
        <v>864</v>
      </c>
      <c r="E329" t="s">
        <v>865</v>
      </c>
      <c r="F329" t="s">
        <v>1242</v>
      </c>
      <c r="G329" t="s">
        <v>1243</v>
      </c>
      <c r="H329" t="s">
        <v>1244</v>
      </c>
      <c r="I329" t="s">
        <v>1245</v>
      </c>
      <c r="J329" t="s">
        <v>1246</v>
      </c>
      <c r="K329" t="s">
        <v>912</v>
      </c>
      <c r="L329" t="s">
        <v>868</v>
      </c>
      <c r="M329" s="34" t="s">
        <v>2556</v>
      </c>
      <c r="N329" s="34" t="e">
        <f>VLOOKUP(M329,#REF!,14)</f>
        <v>#REF!</v>
      </c>
      <c r="O329">
        <v>2.3809999999999998</v>
      </c>
      <c r="Q329" t="s">
        <v>869</v>
      </c>
      <c r="R329" t="s">
        <v>869</v>
      </c>
      <c r="S329" t="s">
        <v>874</v>
      </c>
      <c r="T329" t="s">
        <v>869</v>
      </c>
      <c r="U329" t="s">
        <v>869</v>
      </c>
      <c r="V329" t="s">
        <v>869</v>
      </c>
      <c r="W329" t="s">
        <v>874</v>
      </c>
    </row>
    <row r="330" spans="1:23" x14ac:dyDescent="0.35">
      <c r="A330" t="s">
        <v>231</v>
      </c>
      <c r="B330" s="1" t="s">
        <v>232</v>
      </c>
      <c r="C330" t="s">
        <v>864</v>
      </c>
      <c r="E330" t="s">
        <v>865</v>
      </c>
      <c r="K330" t="s">
        <v>912</v>
      </c>
      <c r="L330" t="s">
        <v>868</v>
      </c>
      <c r="M330" s="34" t="s">
        <v>1</v>
      </c>
      <c r="N330" s="34" t="e">
        <f>VLOOKUP(M330,#REF!,14)</f>
        <v>#REF!</v>
      </c>
      <c r="Q330" t="s">
        <v>875</v>
      </c>
      <c r="R330" t="s">
        <v>869</v>
      </c>
      <c r="S330" t="s">
        <v>875</v>
      </c>
      <c r="T330" t="s">
        <v>874</v>
      </c>
      <c r="U330" t="s">
        <v>869</v>
      </c>
      <c r="V330" t="s">
        <v>875</v>
      </c>
      <c r="W330" t="s">
        <v>874</v>
      </c>
    </row>
    <row r="331" spans="1:23" x14ac:dyDescent="0.35">
      <c r="A331" t="s">
        <v>702</v>
      </c>
      <c r="B331" s="1" t="s">
        <v>701</v>
      </c>
      <c r="C331" t="s">
        <v>864</v>
      </c>
      <c r="E331" t="s">
        <v>865</v>
      </c>
      <c r="G331" t="s">
        <v>984</v>
      </c>
      <c r="K331" t="s">
        <v>912</v>
      </c>
      <c r="L331" t="s">
        <v>868</v>
      </c>
      <c r="M331" s="35" t="s">
        <v>2226</v>
      </c>
      <c r="N331" s="34" t="e">
        <f>VLOOKUP(M331,#REF!,14)</f>
        <v>#REF!</v>
      </c>
      <c r="Q331" t="s">
        <v>874</v>
      </c>
      <c r="S331" t="s">
        <v>875</v>
      </c>
      <c r="T331" t="s">
        <v>874</v>
      </c>
      <c r="U331" t="s">
        <v>869</v>
      </c>
      <c r="V331" t="s">
        <v>874</v>
      </c>
      <c r="W331" t="s">
        <v>875</v>
      </c>
    </row>
    <row r="332" spans="1:23" x14ac:dyDescent="0.35">
      <c r="A332" t="s">
        <v>233</v>
      </c>
      <c r="B332" s="1" t="s">
        <v>234</v>
      </c>
      <c r="C332" t="s">
        <v>864</v>
      </c>
      <c r="E332" t="s">
        <v>865</v>
      </c>
      <c r="K332" t="s">
        <v>912</v>
      </c>
      <c r="L332" t="s">
        <v>868</v>
      </c>
      <c r="M332" s="34" t="s">
        <v>1</v>
      </c>
      <c r="N332" s="34" t="e">
        <f>VLOOKUP(M332,#REF!,14)</f>
        <v>#REF!</v>
      </c>
      <c r="Q332" t="s">
        <v>875</v>
      </c>
      <c r="R332" t="s">
        <v>869</v>
      </c>
      <c r="S332" t="s">
        <v>875</v>
      </c>
      <c r="T332" t="s">
        <v>874</v>
      </c>
      <c r="U332" t="s">
        <v>869</v>
      </c>
      <c r="V332" t="s">
        <v>875</v>
      </c>
      <c r="W332" t="s">
        <v>874</v>
      </c>
    </row>
    <row r="333" spans="1:23" x14ac:dyDescent="0.35">
      <c r="A333" t="s">
        <v>767</v>
      </c>
      <c r="B333" s="1" t="s">
        <v>766</v>
      </c>
      <c r="C333" t="s">
        <v>864</v>
      </c>
      <c r="E333" t="s">
        <v>865</v>
      </c>
      <c r="K333" t="s">
        <v>912</v>
      </c>
      <c r="L333" t="s">
        <v>868</v>
      </c>
      <c r="M333" s="34" t="s">
        <v>2248</v>
      </c>
      <c r="N333" s="34" t="e">
        <f>VLOOKUP(M333,#REF!,14)</f>
        <v>#REF!</v>
      </c>
      <c r="Q333" t="s">
        <v>874</v>
      </c>
      <c r="S333" t="s">
        <v>875</v>
      </c>
      <c r="T333" t="s">
        <v>869</v>
      </c>
      <c r="U333" t="s">
        <v>869</v>
      </c>
      <c r="V333" t="s">
        <v>869</v>
      </c>
      <c r="W333" t="s">
        <v>875</v>
      </c>
    </row>
    <row r="334" spans="1:23" ht="29" x14ac:dyDescent="0.35">
      <c r="A334" t="s">
        <v>1247</v>
      </c>
      <c r="B334" s="1" t="s">
        <v>1248</v>
      </c>
      <c r="C334" t="s">
        <v>864</v>
      </c>
      <c r="E334" t="s">
        <v>865</v>
      </c>
      <c r="G334" t="s">
        <v>1175</v>
      </c>
      <c r="K334" t="s">
        <v>912</v>
      </c>
      <c r="L334" t="s">
        <v>868</v>
      </c>
      <c r="M334" s="34" t="s">
        <v>2250</v>
      </c>
      <c r="N334" s="34" t="e">
        <f>VLOOKUP(M334,#REF!,14)</f>
        <v>#REF!</v>
      </c>
      <c r="Q334" t="s">
        <v>875</v>
      </c>
      <c r="R334" t="s">
        <v>869</v>
      </c>
      <c r="S334" t="s">
        <v>875</v>
      </c>
      <c r="T334" t="s">
        <v>875</v>
      </c>
      <c r="U334" t="s">
        <v>869</v>
      </c>
      <c r="V334" t="s">
        <v>875</v>
      </c>
      <c r="W334" t="s">
        <v>874</v>
      </c>
    </row>
    <row r="335" spans="1:23" x14ac:dyDescent="0.35">
      <c r="A335" t="s">
        <v>585</v>
      </c>
      <c r="B335" s="1" t="s">
        <v>584</v>
      </c>
      <c r="C335" t="s">
        <v>864</v>
      </c>
      <c r="E335" t="s">
        <v>865</v>
      </c>
      <c r="G335" t="s">
        <v>1134</v>
      </c>
      <c r="K335" t="s">
        <v>912</v>
      </c>
      <c r="L335" t="s">
        <v>868</v>
      </c>
      <c r="M335" s="34" t="s">
        <v>2579</v>
      </c>
      <c r="N335" s="34" t="e">
        <f>VLOOKUP(M335,#REF!,14)</f>
        <v>#REF!</v>
      </c>
      <c r="Q335" t="s">
        <v>874</v>
      </c>
      <c r="R335" t="s">
        <v>869</v>
      </c>
      <c r="S335" t="s">
        <v>875</v>
      </c>
      <c r="T335" t="s">
        <v>874</v>
      </c>
      <c r="U335" t="s">
        <v>869</v>
      </c>
      <c r="V335" t="s">
        <v>874</v>
      </c>
      <c r="W335" t="s">
        <v>874</v>
      </c>
    </row>
    <row r="336" spans="1:23" ht="29" x14ac:dyDescent="0.35">
      <c r="A336" t="s">
        <v>775</v>
      </c>
      <c r="B336" s="1" t="s">
        <v>774</v>
      </c>
      <c r="C336" t="s">
        <v>864</v>
      </c>
      <c r="E336" t="s">
        <v>865</v>
      </c>
      <c r="G336" t="s">
        <v>1162</v>
      </c>
      <c r="K336" t="s">
        <v>912</v>
      </c>
      <c r="L336" t="s">
        <v>868</v>
      </c>
      <c r="M336" t="s">
        <v>2246</v>
      </c>
      <c r="N336" s="34" t="e">
        <f>VLOOKUP(M336,#REF!,14)</f>
        <v>#REF!</v>
      </c>
      <c r="T336" t="s">
        <v>874</v>
      </c>
      <c r="U336" t="s">
        <v>869</v>
      </c>
      <c r="V336" t="s">
        <v>869</v>
      </c>
      <c r="W336" t="s">
        <v>875</v>
      </c>
    </row>
    <row r="337" spans="1:23" x14ac:dyDescent="0.35">
      <c r="A337" t="s">
        <v>235</v>
      </c>
      <c r="B337" s="1" t="s">
        <v>236</v>
      </c>
      <c r="C337" t="s">
        <v>864</v>
      </c>
      <c r="E337" t="s">
        <v>865</v>
      </c>
      <c r="K337" t="s">
        <v>912</v>
      </c>
      <c r="L337" t="s">
        <v>868</v>
      </c>
      <c r="M337" s="34" t="s">
        <v>1</v>
      </c>
      <c r="N337" s="34" t="e">
        <f>VLOOKUP(M337,#REF!,14)</f>
        <v>#REF!</v>
      </c>
      <c r="Q337" t="s">
        <v>875</v>
      </c>
      <c r="R337" t="s">
        <v>869</v>
      </c>
      <c r="S337" t="s">
        <v>875</v>
      </c>
      <c r="T337" t="s">
        <v>874</v>
      </c>
      <c r="U337" t="s">
        <v>869</v>
      </c>
      <c r="V337" t="s">
        <v>875</v>
      </c>
      <c r="W337" t="s">
        <v>874</v>
      </c>
    </row>
    <row r="338" spans="1:23" x14ac:dyDescent="0.35">
      <c r="A338" t="s">
        <v>834</v>
      </c>
      <c r="B338" s="1" t="s">
        <v>833</v>
      </c>
      <c r="C338" t="s">
        <v>864</v>
      </c>
      <c r="E338" t="s">
        <v>865</v>
      </c>
      <c r="F338" t="s">
        <v>1249</v>
      </c>
      <c r="G338" t="s">
        <v>910</v>
      </c>
      <c r="I338" t="s">
        <v>896</v>
      </c>
      <c r="J338" t="s">
        <v>911</v>
      </c>
      <c r="K338" t="s">
        <v>912</v>
      </c>
      <c r="L338" t="s">
        <v>868</v>
      </c>
      <c r="M338" t="s">
        <v>2251</v>
      </c>
      <c r="N338" s="34" t="e">
        <f>VLOOKUP(M338,#REF!,14)</f>
        <v>#REF!</v>
      </c>
      <c r="O338">
        <v>1.9730000000000001</v>
      </c>
      <c r="Q338" t="s">
        <v>874</v>
      </c>
      <c r="R338" t="s">
        <v>869</v>
      </c>
      <c r="S338" t="s">
        <v>875</v>
      </c>
      <c r="T338" t="s">
        <v>874</v>
      </c>
      <c r="U338" t="s">
        <v>869</v>
      </c>
      <c r="V338" t="s">
        <v>874</v>
      </c>
      <c r="W338" t="s">
        <v>874</v>
      </c>
    </row>
    <row r="339" spans="1:23" x14ac:dyDescent="0.35">
      <c r="A339" t="s">
        <v>807</v>
      </c>
      <c r="B339" s="1" t="s">
        <v>806</v>
      </c>
      <c r="C339" t="s">
        <v>864</v>
      </c>
      <c r="E339" t="s">
        <v>865</v>
      </c>
      <c r="K339" t="s">
        <v>912</v>
      </c>
      <c r="L339" t="s">
        <v>868</v>
      </c>
      <c r="M339" s="34" t="s">
        <v>2240</v>
      </c>
      <c r="N339" s="34" t="e">
        <f>VLOOKUP(M339,#REF!,14)</f>
        <v>#REF!</v>
      </c>
      <c r="Q339" t="s">
        <v>875</v>
      </c>
      <c r="R339" t="s">
        <v>869</v>
      </c>
      <c r="S339" t="s">
        <v>875</v>
      </c>
      <c r="T339" t="s">
        <v>874</v>
      </c>
      <c r="U339" t="s">
        <v>869</v>
      </c>
      <c r="V339" t="s">
        <v>874</v>
      </c>
      <c r="W339" t="s">
        <v>874</v>
      </c>
    </row>
    <row r="340" spans="1:23" x14ac:dyDescent="0.35">
      <c r="A340" t="s">
        <v>237</v>
      </c>
      <c r="B340" s="1" t="s">
        <v>238</v>
      </c>
      <c r="C340" t="s">
        <v>864</v>
      </c>
      <c r="E340" t="s">
        <v>865</v>
      </c>
      <c r="K340" t="s">
        <v>867</v>
      </c>
      <c r="L340" t="s">
        <v>868</v>
      </c>
      <c r="M340" s="34" t="s">
        <v>2226</v>
      </c>
      <c r="N340" s="34" t="e">
        <f>VLOOKUP(M340,#REF!,14)</f>
        <v>#REF!</v>
      </c>
      <c r="T340" t="s">
        <v>869</v>
      </c>
      <c r="U340" t="s">
        <v>869</v>
      </c>
      <c r="V340" t="s">
        <v>869</v>
      </c>
      <c r="W340">
        <v>0</v>
      </c>
    </row>
    <row r="341" spans="1:23" x14ac:dyDescent="0.35">
      <c r="A341" t="s">
        <v>239</v>
      </c>
      <c r="B341" s="1" t="s">
        <v>240</v>
      </c>
      <c r="C341" t="s">
        <v>864</v>
      </c>
      <c r="E341" t="s">
        <v>865</v>
      </c>
      <c r="K341" t="s">
        <v>912</v>
      </c>
      <c r="L341" t="s">
        <v>868</v>
      </c>
      <c r="M341" s="34" t="s">
        <v>1</v>
      </c>
      <c r="N341" s="34" t="e">
        <f>VLOOKUP(M341,#REF!,14)</f>
        <v>#REF!</v>
      </c>
      <c r="Q341" t="s">
        <v>875</v>
      </c>
      <c r="R341" t="s">
        <v>869</v>
      </c>
      <c r="S341" t="s">
        <v>875</v>
      </c>
      <c r="T341" t="s">
        <v>874</v>
      </c>
      <c r="U341" t="s">
        <v>869</v>
      </c>
      <c r="V341" t="s">
        <v>875</v>
      </c>
      <c r="W341" t="s">
        <v>874</v>
      </c>
    </row>
    <row r="342" spans="1:23" x14ac:dyDescent="0.35">
      <c r="A342" t="s">
        <v>241</v>
      </c>
      <c r="B342" s="1" t="s">
        <v>242</v>
      </c>
      <c r="C342" t="s">
        <v>864</v>
      </c>
      <c r="E342" t="s">
        <v>865</v>
      </c>
      <c r="K342" t="s">
        <v>912</v>
      </c>
      <c r="L342" t="s">
        <v>868</v>
      </c>
      <c r="M342" s="34" t="s">
        <v>1</v>
      </c>
      <c r="N342" s="34" t="e">
        <f>VLOOKUP(M342,#REF!,14)</f>
        <v>#REF!</v>
      </c>
      <c r="Q342" t="s">
        <v>875</v>
      </c>
      <c r="R342" t="s">
        <v>869</v>
      </c>
      <c r="S342" t="s">
        <v>875</v>
      </c>
      <c r="T342" t="s">
        <v>874</v>
      </c>
      <c r="U342" t="s">
        <v>869</v>
      </c>
      <c r="V342" t="s">
        <v>875</v>
      </c>
      <c r="W342" t="s">
        <v>874</v>
      </c>
    </row>
    <row r="343" spans="1:23" x14ac:dyDescent="0.35">
      <c r="A343" t="s">
        <v>243</v>
      </c>
      <c r="B343" s="1" t="s">
        <v>244</v>
      </c>
      <c r="C343" t="s">
        <v>864</v>
      </c>
      <c r="E343" t="s">
        <v>865</v>
      </c>
      <c r="K343" t="s">
        <v>912</v>
      </c>
      <c r="L343" t="s">
        <v>868</v>
      </c>
      <c r="M343" s="34" t="s">
        <v>1</v>
      </c>
      <c r="N343" s="34" t="e">
        <f>VLOOKUP(M343,#REF!,14)</f>
        <v>#REF!</v>
      </c>
      <c r="Q343" t="s">
        <v>875</v>
      </c>
      <c r="R343" t="s">
        <v>869</v>
      </c>
      <c r="S343" t="s">
        <v>875</v>
      </c>
      <c r="T343" t="s">
        <v>874</v>
      </c>
      <c r="U343" t="s">
        <v>869</v>
      </c>
      <c r="V343" t="s">
        <v>875</v>
      </c>
      <c r="W343" t="s">
        <v>874</v>
      </c>
    </row>
    <row r="344" spans="1:23" x14ac:dyDescent="0.35">
      <c r="A344" t="s">
        <v>1250</v>
      </c>
      <c r="B344" s="1" t="s">
        <v>1251</v>
      </c>
      <c r="C344" t="s">
        <v>864</v>
      </c>
      <c r="E344" t="s">
        <v>865</v>
      </c>
      <c r="K344" t="s">
        <v>912</v>
      </c>
      <c r="L344" t="s">
        <v>868</v>
      </c>
      <c r="M344" s="34" t="s">
        <v>2241</v>
      </c>
      <c r="N344" s="34" t="e">
        <f>VLOOKUP(M344,#REF!,14)</f>
        <v>#REF!</v>
      </c>
      <c r="Q344" t="s">
        <v>874</v>
      </c>
      <c r="R344" t="s">
        <v>869</v>
      </c>
      <c r="S344" t="s">
        <v>875</v>
      </c>
      <c r="T344" t="s">
        <v>874</v>
      </c>
      <c r="U344" t="s">
        <v>869</v>
      </c>
      <c r="V344" t="s">
        <v>869</v>
      </c>
      <c r="W344" t="s">
        <v>874</v>
      </c>
    </row>
    <row r="345" spans="1:23" x14ac:dyDescent="0.35">
      <c r="A345" t="s">
        <v>245</v>
      </c>
      <c r="B345" s="1" t="s">
        <v>2382</v>
      </c>
      <c r="C345" t="s">
        <v>864</v>
      </c>
      <c r="E345" t="s">
        <v>865</v>
      </c>
      <c r="K345" t="s">
        <v>912</v>
      </c>
      <c r="L345" t="s">
        <v>868</v>
      </c>
      <c r="M345" s="34" t="s">
        <v>1</v>
      </c>
      <c r="N345" s="34" t="e">
        <f>VLOOKUP(M345,#REF!,14)</f>
        <v>#REF!</v>
      </c>
      <c r="Q345" t="s">
        <v>875</v>
      </c>
      <c r="R345" t="s">
        <v>869</v>
      </c>
      <c r="S345" t="s">
        <v>869</v>
      </c>
      <c r="T345" t="s">
        <v>874</v>
      </c>
      <c r="U345" t="s">
        <v>869</v>
      </c>
      <c r="V345" t="s">
        <v>869</v>
      </c>
      <c r="W345" t="s">
        <v>874</v>
      </c>
    </row>
    <row r="346" spans="1:23" ht="29" x14ac:dyDescent="0.35">
      <c r="A346" t="s">
        <v>577</v>
      </c>
      <c r="B346" s="1" t="s">
        <v>576</v>
      </c>
      <c r="C346" t="s">
        <v>864</v>
      </c>
      <c r="E346" t="s">
        <v>865</v>
      </c>
      <c r="K346" t="s">
        <v>912</v>
      </c>
      <c r="L346" t="s">
        <v>868</v>
      </c>
      <c r="M346" s="34" t="s">
        <v>2246</v>
      </c>
      <c r="N346" s="34" t="e">
        <f>VLOOKUP(M346,#REF!,14)</f>
        <v>#REF!</v>
      </c>
      <c r="Q346" t="s">
        <v>874</v>
      </c>
      <c r="R346" t="s">
        <v>869</v>
      </c>
      <c r="S346" t="s">
        <v>874</v>
      </c>
      <c r="T346" t="s">
        <v>874</v>
      </c>
      <c r="U346" t="s">
        <v>869</v>
      </c>
      <c r="V346" t="s">
        <v>874</v>
      </c>
      <c r="W346" t="s">
        <v>874</v>
      </c>
    </row>
    <row r="347" spans="1:23" x14ac:dyDescent="0.35">
      <c r="A347" t="s">
        <v>649</v>
      </c>
      <c r="B347" s="1" t="s">
        <v>648</v>
      </c>
      <c r="C347" t="s">
        <v>864</v>
      </c>
      <c r="E347" t="s">
        <v>865</v>
      </c>
      <c r="K347" t="s">
        <v>1000</v>
      </c>
      <c r="L347" t="s">
        <v>868</v>
      </c>
      <c r="M347" s="34" t="s">
        <v>2608</v>
      </c>
      <c r="N347" s="34" t="e">
        <f>VLOOKUP(M347,#REF!,14)</f>
        <v>#REF!</v>
      </c>
      <c r="Q347" t="s">
        <v>874</v>
      </c>
      <c r="S347" t="s">
        <v>875</v>
      </c>
      <c r="T347" t="s">
        <v>869</v>
      </c>
      <c r="U347" t="s">
        <v>869</v>
      </c>
      <c r="V347" t="s">
        <v>869</v>
      </c>
      <c r="W347" t="s">
        <v>875</v>
      </c>
    </row>
    <row r="348" spans="1:23" x14ac:dyDescent="0.35">
      <c r="A348" t="s">
        <v>747</v>
      </c>
      <c r="B348" s="1" t="s">
        <v>746</v>
      </c>
      <c r="C348" t="s">
        <v>864</v>
      </c>
      <c r="E348" t="s">
        <v>865</v>
      </c>
      <c r="K348" t="s">
        <v>912</v>
      </c>
      <c r="L348" t="s">
        <v>868</v>
      </c>
      <c r="M348" s="34" t="s">
        <v>2556</v>
      </c>
      <c r="N348" s="34" t="e">
        <f>VLOOKUP(M348,#REF!,14)</f>
        <v>#REF!</v>
      </c>
      <c r="Q348" t="s">
        <v>874</v>
      </c>
      <c r="R348" t="s">
        <v>869</v>
      </c>
      <c r="S348" t="s">
        <v>874</v>
      </c>
      <c r="T348" t="s">
        <v>869</v>
      </c>
      <c r="U348" t="s">
        <v>869</v>
      </c>
      <c r="V348" t="s">
        <v>874</v>
      </c>
      <c r="W348" t="s">
        <v>874</v>
      </c>
    </row>
    <row r="349" spans="1:23" x14ac:dyDescent="0.35">
      <c r="A349" t="s">
        <v>811</v>
      </c>
      <c r="B349" s="1" t="s">
        <v>810</v>
      </c>
      <c r="C349" t="s">
        <v>864</v>
      </c>
      <c r="E349" t="s">
        <v>865</v>
      </c>
      <c r="K349" t="s">
        <v>912</v>
      </c>
      <c r="L349" t="s">
        <v>868</v>
      </c>
      <c r="M349" s="34" t="s">
        <v>2246</v>
      </c>
      <c r="N349" s="34" t="e">
        <f>VLOOKUP(M349,#REF!,14)</f>
        <v>#REF!</v>
      </c>
      <c r="Q349" t="s">
        <v>874</v>
      </c>
      <c r="R349" t="s">
        <v>869</v>
      </c>
      <c r="S349" t="s">
        <v>874</v>
      </c>
      <c r="T349" t="s">
        <v>874</v>
      </c>
      <c r="U349" t="s">
        <v>869</v>
      </c>
      <c r="V349" t="s">
        <v>874</v>
      </c>
      <c r="W349" t="s">
        <v>874</v>
      </c>
    </row>
    <row r="350" spans="1:23" ht="43.5" x14ac:dyDescent="0.35">
      <c r="A350" t="s">
        <v>247</v>
      </c>
      <c r="B350" s="1" t="s">
        <v>248</v>
      </c>
      <c r="C350" t="s">
        <v>864</v>
      </c>
      <c r="E350" t="s">
        <v>865</v>
      </c>
      <c r="G350" t="s">
        <v>1022</v>
      </c>
      <c r="K350" t="s">
        <v>912</v>
      </c>
      <c r="L350" t="s">
        <v>868</v>
      </c>
      <c r="M350" s="34" t="s">
        <v>1</v>
      </c>
      <c r="N350" s="34" t="e">
        <f>VLOOKUP(M350,#REF!,14)</f>
        <v>#REF!</v>
      </c>
      <c r="Q350" t="s">
        <v>875</v>
      </c>
      <c r="R350" t="s">
        <v>869</v>
      </c>
      <c r="S350" t="s">
        <v>875</v>
      </c>
      <c r="T350" t="s">
        <v>874</v>
      </c>
      <c r="U350" t="s">
        <v>869</v>
      </c>
      <c r="V350" t="s">
        <v>875</v>
      </c>
      <c r="W350" t="s">
        <v>874</v>
      </c>
    </row>
    <row r="351" spans="1:23" x14ac:dyDescent="0.35">
      <c r="A351" t="s">
        <v>803</v>
      </c>
      <c r="B351" s="1" t="s">
        <v>802</v>
      </c>
      <c r="C351" t="s">
        <v>864</v>
      </c>
      <c r="E351" t="s">
        <v>865</v>
      </c>
      <c r="G351" t="s">
        <v>997</v>
      </c>
      <c r="K351" t="s">
        <v>1000</v>
      </c>
      <c r="L351" t="s">
        <v>868</v>
      </c>
      <c r="M351" s="34" t="s">
        <v>2556</v>
      </c>
      <c r="N351" s="34" t="e">
        <f>VLOOKUP(M351,#REF!,14)</f>
        <v>#REF!</v>
      </c>
      <c r="T351" t="s">
        <v>869</v>
      </c>
      <c r="U351" t="s">
        <v>869</v>
      </c>
      <c r="V351" t="s">
        <v>869</v>
      </c>
      <c r="W351" t="s">
        <v>875</v>
      </c>
    </row>
    <row r="352" spans="1:23" x14ac:dyDescent="0.35">
      <c r="A352" t="s">
        <v>680</v>
      </c>
      <c r="B352" s="1" t="s">
        <v>679</v>
      </c>
      <c r="C352" t="s">
        <v>864</v>
      </c>
      <c r="E352" t="s">
        <v>865</v>
      </c>
      <c r="G352" t="s">
        <v>997</v>
      </c>
      <c r="K352" t="s">
        <v>1000</v>
      </c>
      <c r="L352" t="s">
        <v>868</v>
      </c>
      <c r="M352" s="34" t="s">
        <v>2246</v>
      </c>
      <c r="N352" s="34" t="e">
        <f>VLOOKUP(M352,#REF!,14)</f>
        <v>#REF!</v>
      </c>
      <c r="Q352" t="s">
        <v>874</v>
      </c>
      <c r="S352" t="s">
        <v>875</v>
      </c>
      <c r="T352" t="s">
        <v>869</v>
      </c>
      <c r="U352" t="s">
        <v>869</v>
      </c>
      <c r="V352" t="s">
        <v>869</v>
      </c>
      <c r="W352" t="s">
        <v>875</v>
      </c>
    </row>
    <row r="353" spans="1:23" x14ac:dyDescent="0.35">
      <c r="A353" t="s">
        <v>795</v>
      </c>
      <c r="B353" s="1" t="s">
        <v>2227</v>
      </c>
      <c r="C353" t="s">
        <v>864</v>
      </c>
      <c r="E353" t="s">
        <v>865</v>
      </c>
      <c r="K353" t="s">
        <v>1000</v>
      </c>
      <c r="L353" t="s">
        <v>868</v>
      </c>
      <c r="M353" t="s">
        <v>2246</v>
      </c>
      <c r="N353" s="34" t="e">
        <f>VLOOKUP(M353,#REF!,14)</f>
        <v>#REF!</v>
      </c>
      <c r="Q353" t="s">
        <v>874</v>
      </c>
      <c r="S353" t="s">
        <v>875</v>
      </c>
      <c r="T353" t="s">
        <v>869</v>
      </c>
      <c r="U353" t="s">
        <v>869</v>
      </c>
      <c r="V353" t="s">
        <v>869</v>
      </c>
      <c r="W353" t="s">
        <v>874</v>
      </c>
    </row>
    <row r="354" spans="1:23" x14ac:dyDescent="0.35">
      <c r="A354" t="s">
        <v>1252</v>
      </c>
      <c r="B354" s="1" t="s">
        <v>1253</v>
      </c>
      <c r="C354" t="s">
        <v>864</v>
      </c>
      <c r="E354" t="s">
        <v>865</v>
      </c>
      <c r="G354" t="s">
        <v>997</v>
      </c>
      <c r="K354" t="s">
        <v>1000</v>
      </c>
      <c r="L354" t="s">
        <v>868</v>
      </c>
      <c r="M354" s="34" t="s">
        <v>2556</v>
      </c>
      <c r="N354" s="34" t="e">
        <f>VLOOKUP(M354,#REF!,14)</f>
        <v>#REF!</v>
      </c>
      <c r="Q354" t="s">
        <v>931</v>
      </c>
      <c r="T354" t="s">
        <v>869</v>
      </c>
      <c r="U354" t="s">
        <v>869</v>
      </c>
      <c r="V354" t="s">
        <v>869</v>
      </c>
      <c r="W354">
        <v>0</v>
      </c>
    </row>
    <row r="355" spans="1:23" x14ac:dyDescent="0.35">
      <c r="A355" t="s">
        <v>249</v>
      </c>
      <c r="B355" s="1" t="s">
        <v>250</v>
      </c>
      <c r="C355" t="s">
        <v>864</v>
      </c>
      <c r="E355" t="s">
        <v>865</v>
      </c>
      <c r="K355" t="s">
        <v>912</v>
      </c>
      <c r="L355" t="s">
        <v>868</v>
      </c>
      <c r="M355" s="34" t="s">
        <v>1</v>
      </c>
      <c r="N355" s="34" t="e">
        <f>VLOOKUP(M355,#REF!,14)</f>
        <v>#REF!</v>
      </c>
      <c r="Q355" t="s">
        <v>874</v>
      </c>
      <c r="R355" t="s">
        <v>869</v>
      </c>
      <c r="S355" t="s">
        <v>875</v>
      </c>
      <c r="T355" t="s">
        <v>874</v>
      </c>
      <c r="U355" t="s">
        <v>869</v>
      </c>
      <c r="V355" t="s">
        <v>875</v>
      </c>
      <c r="W355" t="s">
        <v>874</v>
      </c>
    </row>
    <row r="356" spans="1:23" ht="29" x14ac:dyDescent="0.35">
      <c r="A356" t="s">
        <v>844</v>
      </c>
      <c r="B356" s="1" t="s">
        <v>843</v>
      </c>
      <c r="C356" t="s">
        <v>864</v>
      </c>
      <c r="E356" t="s">
        <v>865</v>
      </c>
      <c r="K356" t="s">
        <v>900</v>
      </c>
      <c r="L356" t="s">
        <v>868</v>
      </c>
      <c r="M356" s="34" t="s">
        <v>2246</v>
      </c>
      <c r="N356" s="34" t="e">
        <f>VLOOKUP(M356,#REF!,14)</f>
        <v>#REF!</v>
      </c>
      <c r="Q356" t="s">
        <v>874</v>
      </c>
      <c r="S356" t="s">
        <v>875</v>
      </c>
      <c r="T356" t="s">
        <v>869</v>
      </c>
      <c r="U356" t="s">
        <v>869</v>
      </c>
      <c r="V356" t="s">
        <v>874</v>
      </c>
      <c r="W356">
        <v>0</v>
      </c>
    </row>
    <row r="357" spans="1:23" x14ac:dyDescent="0.35">
      <c r="A357" t="s">
        <v>745</v>
      </c>
      <c r="B357" s="1" t="s">
        <v>744</v>
      </c>
      <c r="C357" t="s">
        <v>864</v>
      </c>
      <c r="E357" t="s">
        <v>865</v>
      </c>
      <c r="G357" t="s">
        <v>962</v>
      </c>
      <c r="K357" t="s">
        <v>900</v>
      </c>
      <c r="L357" t="s">
        <v>868</v>
      </c>
      <c r="M357" s="34" t="s">
        <v>2246</v>
      </c>
      <c r="N357" s="34" t="e">
        <f>VLOOKUP(M357,#REF!,14)</f>
        <v>#REF!</v>
      </c>
      <c r="Q357" t="s">
        <v>874</v>
      </c>
      <c r="S357" t="s">
        <v>875</v>
      </c>
      <c r="T357" t="s">
        <v>869</v>
      </c>
      <c r="U357" t="s">
        <v>874</v>
      </c>
      <c r="V357" t="s">
        <v>874</v>
      </c>
      <c r="W357">
        <v>0</v>
      </c>
    </row>
    <row r="358" spans="1:23" x14ac:dyDescent="0.35">
      <c r="A358" t="s">
        <v>688</v>
      </c>
      <c r="B358" s="1" t="s">
        <v>687</v>
      </c>
      <c r="C358" t="s">
        <v>864</v>
      </c>
      <c r="E358" t="s">
        <v>865</v>
      </c>
      <c r="K358" t="s">
        <v>867</v>
      </c>
      <c r="L358" t="s">
        <v>868</v>
      </c>
      <c r="M358" s="34" t="s">
        <v>2578</v>
      </c>
      <c r="N358" s="34" t="e">
        <f>VLOOKUP(M358,#REF!,14)</f>
        <v>#REF!</v>
      </c>
      <c r="Q358" t="s">
        <v>874</v>
      </c>
      <c r="R358" t="s">
        <v>869</v>
      </c>
      <c r="S358" t="s">
        <v>869</v>
      </c>
      <c r="T358" t="s">
        <v>869</v>
      </c>
      <c r="U358" t="s">
        <v>869</v>
      </c>
      <c r="V358" t="s">
        <v>869</v>
      </c>
      <c r="W358">
        <v>0</v>
      </c>
    </row>
    <row r="359" spans="1:23" x14ac:dyDescent="0.35">
      <c r="A359" t="s">
        <v>489</v>
      </c>
      <c r="B359" s="1" t="s">
        <v>488</v>
      </c>
      <c r="C359" t="s">
        <v>864</v>
      </c>
      <c r="E359" t="s">
        <v>865</v>
      </c>
      <c r="K359" t="s">
        <v>1000</v>
      </c>
      <c r="L359" t="s">
        <v>868</v>
      </c>
      <c r="M359" s="34" t="s">
        <v>2241</v>
      </c>
      <c r="N359" s="34" t="e">
        <f>VLOOKUP(M359,#REF!,14)</f>
        <v>#REF!</v>
      </c>
      <c r="Q359" t="s">
        <v>874</v>
      </c>
      <c r="S359" t="s">
        <v>875</v>
      </c>
      <c r="T359" t="s">
        <v>869</v>
      </c>
      <c r="U359" t="s">
        <v>869</v>
      </c>
      <c r="V359" t="s">
        <v>869</v>
      </c>
      <c r="W359" t="s">
        <v>875</v>
      </c>
    </row>
    <row r="360" spans="1:23" x14ac:dyDescent="0.35">
      <c r="A360" t="s">
        <v>623</v>
      </c>
      <c r="B360" s="1" t="s">
        <v>622</v>
      </c>
      <c r="C360" t="s">
        <v>864</v>
      </c>
      <c r="E360" t="s">
        <v>865</v>
      </c>
      <c r="K360" t="s">
        <v>867</v>
      </c>
      <c r="L360" t="s">
        <v>868</v>
      </c>
      <c r="M360" s="34" t="s">
        <v>2556</v>
      </c>
      <c r="N360" s="34" t="e">
        <f>VLOOKUP(M360,#REF!,14)</f>
        <v>#REF!</v>
      </c>
      <c r="Q360" t="s">
        <v>874</v>
      </c>
      <c r="R360" t="s">
        <v>869</v>
      </c>
      <c r="S360" t="s">
        <v>869</v>
      </c>
      <c r="T360" t="s">
        <v>869</v>
      </c>
      <c r="U360" t="s">
        <v>869</v>
      </c>
      <c r="V360" t="s">
        <v>869</v>
      </c>
      <c r="W360" t="s">
        <v>875</v>
      </c>
    </row>
    <row r="361" spans="1:23" ht="29" x14ac:dyDescent="0.35">
      <c r="A361" t="s">
        <v>251</v>
      </c>
      <c r="B361" s="1" t="s">
        <v>252</v>
      </c>
      <c r="C361" t="s">
        <v>864</v>
      </c>
      <c r="E361" t="s">
        <v>865</v>
      </c>
      <c r="K361" t="s">
        <v>912</v>
      </c>
      <c r="L361" t="s">
        <v>868</v>
      </c>
      <c r="M361" s="34" t="s">
        <v>2246</v>
      </c>
      <c r="N361" s="34" t="e">
        <f>VLOOKUP(M361,#REF!,14)</f>
        <v>#REF!</v>
      </c>
      <c r="Q361" t="s">
        <v>875</v>
      </c>
      <c r="S361" t="s">
        <v>875</v>
      </c>
      <c r="W361">
        <v>0</v>
      </c>
    </row>
    <row r="362" spans="1:23" x14ac:dyDescent="0.35">
      <c r="A362" t="s">
        <v>253</v>
      </c>
      <c r="B362" s="1" t="s">
        <v>254</v>
      </c>
      <c r="C362" t="s">
        <v>864</v>
      </c>
      <c r="E362" t="s">
        <v>865</v>
      </c>
      <c r="K362" t="s">
        <v>912</v>
      </c>
      <c r="L362" t="s">
        <v>868</v>
      </c>
      <c r="M362" s="34" t="s">
        <v>1</v>
      </c>
      <c r="N362" s="34" t="e">
        <f>VLOOKUP(M362,#REF!,14)</f>
        <v>#REF!</v>
      </c>
      <c r="Q362" t="s">
        <v>875</v>
      </c>
      <c r="R362" t="s">
        <v>869</v>
      </c>
      <c r="S362" t="s">
        <v>869</v>
      </c>
      <c r="T362" t="s">
        <v>874</v>
      </c>
      <c r="U362" t="s">
        <v>869</v>
      </c>
      <c r="V362" t="s">
        <v>875</v>
      </c>
      <c r="W362" t="s">
        <v>2236</v>
      </c>
    </row>
    <row r="363" spans="1:23" ht="29" x14ac:dyDescent="0.35">
      <c r="A363" t="s">
        <v>1254</v>
      </c>
      <c r="B363" s="1" t="s">
        <v>1255</v>
      </c>
      <c r="C363" t="s">
        <v>864</v>
      </c>
      <c r="E363" t="s">
        <v>865</v>
      </c>
      <c r="K363" t="s">
        <v>912</v>
      </c>
      <c r="L363" t="s">
        <v>868</v>
      </c>
      <c r="M363" s="34" t="s">
        <v>2249</v>
      </c>
      <c r="N363" s="34" t="e">
        <f>VLOOKUP(M363,#REF!,14)</f>
        <v>#REF!</v>
      </c>
      <c r="Q363" t="s">
        <v>874</v>
      </c>
      <c r="R363" t="s">
        <v>869</v>
      </c>
      <c r="S363" t="s">
        <v>874</v>
      </c>
      <c r="T363" t="s">
        <v>874</v>
      </c>
      <c r="U363" t="s">
        <v>869</v>
      </c>
      <c r="V363" t="s">
        <v>874</v>
      </c>
      <c r="W363" t="s">
        <v>874</v>
      </c>
    </row>
    <row r="364" spans="1:23" x14ac:dyDescent="0.35">
      <c r="A364" t="s">
        <v>785</v>
      </c>
      <c r="B364" s="1" t="s">
        <v>784</v>
      </c>
      <c r="C364" t="s">
        <v>864</v>
      </c>
      <c r="E364" t="s">
        <v>865</v>
      </c>
      <c r="K364" t="s">
        <v>912</v>
      </c>
      <c r="L364" t="s">
        <v>868</v>
      </c>
      <c r="M364" s="34" t="s">
        <v>2248</v>
      </c>
      <c r="N364" s="34" t="e">
        <f>VLOOKUP(M364,#REF!,14)</f>
        <v>#REF!</v>
      </c>
      <c r="Q364" t="s">
        <v>874</v>
      </c>
      <c r="R364" t="s">
        <v>869</v>
      </c>
      <c r="S364" t="s">
        <v>869</v>
      </c>
      <c r="T364" t="s">
        <v>874</v>
      </c>
      <c r="U364" t="s">
        <v>869</v>
      </c>
      <c r="V364" t="s">
        <v>874</v>
      </c>
      <c r="W364" t="s">
        <v>875</v>
      </c>
    </row>
    <row r="365" spans="1:23" x14ac:dyDescent="0.35">
      <c r="A365" t="s">
        <v>674</v>
      </c>
      <c r="B365" s="1" t="s">
        <v>673</v>
      </c>
      <c r="C365" t="s">
        <v>864</v>
      </c>
      <c r="E365" t="s">
        <v>865</v>
      </c>
      <c r="K365" t="s">
        <v>1000</v>
      </c>
      <c r="L365" t="s">
        <v>868</v>
      </c>
      <c r="M365" t="s">
        <v>2246</v>
      </c>
      <c r="N365" s="34" t="e">
        <f>VLOOKUP(M365,#REF!,14)</f>
        <v>#REF!</v>
      </c>
      <c r="Q365" t="s">
        <v>874</v>
      </c>
      <c r="T365" t="s">
        <v>869</v>
      </c>
      <c r="U365" t="s">
        <v>869</v>
      </c>
      <c r="V365" t="s">
        <v>869</v>
      </c>
      <c r="W365" t="s">
        <v>874</v>
      </c>
    </row>
    <row r="366" spans="1:23" ht="43.5" x14ac:dyDescent="0.35">
      <c r="A366" t="s">
        <v>1256</v>
      </c>
      <c r="B366" s="1" t="s">
        <v>1257</v>
      </c>
      <c r="C366" t="s">
        <v>864</v>
      </c>
      <c r="E366" t="s">
        <v>865</v>
      </c>
      <c r="G366" t="s">
        <v>987</v>
      </c>
      <c r="K366" t="s">
        <v>912</v>
      </c>
      <c r="L366" t="s">
        <v>868</v>
      </c>
      <c r="M366" s="34" t="s">
        <v>2566</v>
      </c>
      <c r="N366" s="34" t="e">
        <f>VLOOKUP(M366,#REF!,14)</f>
        <v>#REF!</v>
      </c>
      <c r="Q366" t="s">
        <v>931</v>
      </c>
      <c r="V366" t="s">
        <v>874</v>
      </c>
      <c r="W366">
        <v>0</v>
      </c>
    </row>
    <row r="367" spans="1:23" ht="43.5" x14ac:dyDescent="0.35">
      <c r="A367" t="s">
        <v>1258</v>
      </c>
      <c r="B367" s="1" t="s">
        <v>1259</v>
      </c>
      <c r="C367" t="s">
        <v>864</v>
      </c>
      <c r="E367" t="s">
        <v>865</v>
      </c>
      <c r="G367" t="s">
        <v>1134</v>
      </c>
      <c r="K367" t="s">
        <v>912</v>
      </c>
      <c r="L367" t="s">
        <v>868</v>
      </c>
      <c r="M367" s="34" t="s">
        <v>2566</v>
      </c>
      <c r="N367" s="34" t="e">
        <f>VLOOKUP(M367,#REF!,14)</f>
        <v>#REF!</v>
      </c>
      <c r="Q367" t="s">
        <v>931</v>
      </c>
      <c r="V367" t="s">
        <v>874</v>
      </c>
      <c r="W367">
        <v>0</v>
      </c>
    </row>
    <row r="368" spans="1:23" x14ac:dyDescent="0.35">
      <c r="A368" t="s">
        <v>1260</v>
      </c>
      <c r="B368" s="1" t="s">
        <v>1261</v>
      </c>
      <c r="C368" t="s">
        <v>864</v>
      </c>
      <c r="E368" t="s">
        <v>865</v>
      </c>
      <c r="K368" t="s">
        <v>912</v>
      </c>
      <c r="L368" t="s">
        <v>868</v>
      </c>
      <c r="M368" s="34" t="s">
        <v>2226</v>
      </c>
      <c r="N368" s="34" t="e">
        <f>VLOOKUP(M368,#REF!,14)</f>
        <v>#REF!</v>
      </c>
      <c r="Q368" t="s">
        <v>875</v>
      </c>
      <c r="R368" t="s">
        <v>869</v>
      </c>
      <c r="S368" t="s">
        <v>869</v>
      </c>
      <c r="T368" t="s">
        <v>874</v>
      </c>
      <c r="U368" t="s">
        <v>869</v>
      </c>
      <c r="V368" t="s">
        <v>874</v>
      </c>
      <c r="W368" t="s">
        <v>875</v>
      </c>
    </row>
    <row r="369" spans="1:23" x14ac:dyDescent="0.35">
      <c r="A369" t="s">
        <v>518</v>
      </c>
      <c r="B369" s="1" t="s">
        <v>517</v>
      </c>
      <c r="C369" t="s">
        <v>864</v>
      </c>
      <c r="E369" t="s">
        <v>865</v>
      </c>
      <c r="K369" t="s">
        <v>867</v>
      </c>
      <c r="L369" t="s">
        <v>868</v>
      </c>
      <c r="M369" s="34" t="s">
        <v>2556</v>
      </c>
      <c r="N369" s="34" t="e">
        <f>VLOOKUP(M369,#REF!,14)</f>
        <v>#REF!</v>
      </c>
      <c r="Q369" t="s">
        <v>874</v>
      </c>
      <c r="T369" t="s">
        <v>869</v>
      </c>
      <c r="U369" t="s">
        <v>869</v>
      </c>
      <c r="V369" t="s">
        <v>869</v>
      </c>
      <c r="W369" t="s">
        <v>875</v>
      </c>
    </row>
    <row r="370" spans="1:23" x14ac:dyDescent="0.35">
      <c r="A370" t="s">
        <v>789</v>
      </c>
      <c r="B370" s="1" t="s">
        <v>788</v>
      </c>
      <c r="C370" t="s">
        <v>864</v>
      </c>
      <c r="E370" t="s">
        <v>865</v>
      </c>
      <c r="K370" t="s">
        <v>1000</v>
      </c>
      <c r="L370" t="s">
        <v>868</v>
      </c>
      <c r="M370" s="34" t="s">
        <v>2556</v>
      </c>
      <c r="N370" s="34" t="e">
        <f>VLOOKUP(M370,#REF!,14)</f>
        <v>#REF!</v>
      </c>
      <c r="Q370" t="s">
        <v>874</v>
      </c>
      <c r="T370" t="s">
        <v>869</v>
      </c>
      <c r="U370" t="s">
        <v>869</v>
      </c>
      <c r="V370" t="s">
        <v>869</v>
      </c>
      <c r="W370" t="s">
        <v>875</v>
      </c>
    </row>
    <row r="371" spans="1:23" ht="29" x14ac:dyDescent="0.35">
      <c r="A371" t="s">
        <v>653</v>
      </c>
      <c r="B371" s="1" t="s">
        <v>652</v>
      </c>
      <c r="C371" t="s">
        <v>864</v>
      </c>
      <c r="E371" t="s">
        <v>865</v>
      </c>
      <c r="K371" t="s">
        <v>912</v>
      </c>
      <c r="L371" t="s">
        <v>868</v>
      </c>
      <c r="M371" s="34" t="s">
        <v>2248</v>
      </c>
      <c r="N371" s="34" t="e">
        <f>VLOOKUP(M371,#REF!,14)</f>
        <v>#REF!</v>
      </c>
      <c r="Q371" t="s">
        <v>874</v>
      </c>
      <c r="T371" t="s">
        <v>874</v>
      </c>
      <c r="U371" t="s">
        <v>869</v>
      </c>
      <c r="V371" t="s">
        <v>874</v>
      </c>
      <c r="W371" t="s">
        <v>875</v>
      </c>
    </row>
    <row r="372" spans="1:23" ht="29" x14ac:dyDescent="0.35">
      <c r="A372" t="s">
        <v>2609</v>
      </c>
      <c r="B372" s="1" t="s">
        <v>2611</v>
      </c>
      <c r="C372" t="s">
        <v>864</v>
      </c>
      <c r="E372" t="s">
        <v>865</v>
      </c>
      <c r="K372" t="s">
        <v>867</v>
      </c>
      <c r="L372" t="s">
        <v>868</v>
      </c>
      <c r="M372" s="35" t="s">
        <v>2226</v>
      </c>
      <c r="N372" s="34" t="e">
        <f>VLOOKUP(M372,#REF!,14)</f>
        <v>#REF!</v>
      </c>
      <c r="Q372" t="s">
        <v>874</v>
      </c>
      <c r="R372" t="s">
        <v>875</v>
      </c>
      <c r="S372" t="s">
        <v>874</v>
      </c>
      <c r="T372" t="s">
        <v>869</v>
      </c>
      <c r="U372" t="s">
        <v>875</v>
      </c>
      <c r="W372">
        <v>0</v>
      </c>
    </row>
    <row r="373" spans="1:23" ht="29" x14ac:dyDescent="0.35">
      <c r="A373" t="s">
        <v>2610</v>
      </c>
      <c r="B373" s="1" t="s">
        <v>2612</v>
      </c>
      <c r="C373" t="s">
        <v>864</v>
      </c>
      <c r="K373" t="s">
        <v>867</v>
      </c>
      <c r="L373" t="s">
        <v>868</v>
      </c>
      <c r="M373" s="35" t="s">
        <v>2226</v>
      </c>
      <c r="N373" s="34" t="e">
        <f>VLOOKUP(M373,#REF!,14)</f>
        <v>#REF!</v>
      </c>
      <c r="Q373" t="s">
        <v>874</v>
      </c>
    </row>
    <row r="374" spans="1:23" ht="43.5" x14ac:dyDescent="0.35">
      <c r="A374" t="s">
        <v>2613</v>
      </c>
      <c r="B374" s="1" t="s">
        <v>2615</v>
      </c>
      <c r="C374" t="s">
        <v>864</v>
      </c>
      <c r="K374" t="s">
        <v>867</v>
      </c>
      <c r="L374" t="s">
        <v>868</v>
      </c>
      <c r="M374" s="35" t="s">
        <v>2616</v>
      </c>
      <c r="N374" s="34" t="e">
        <f>VLOOKUP(M374,#REF!,14)</f>
        <v>#REF!</v>
      </c>
      <c r="Q374" t="s">
        <v>874</v>
      </c>
    </row>
    <row r="375" spans="1:23" ht="29" x14ac:dyDescent="0.35">
      <c r="A375" t="s">
        <v>716</v>
      </c>
      <c r="B375" s="1" t="s">
        <v>2614</v>
      </c>
      <c r="C375" t="s">
        <v>864</v>
      </c>
      <c r="E375" t="s">
        <v>865</v>
      </c>
      <c r="K375" t="s">
        <v>867</v>
      </c>
      <c r="L375" t="s">
        <v>868</v>
      </c>
      <c r="M375" s="35" t="s">
        <v>2617</v>
      </c>
      <c r="N375" s="34" t="e">
        <f>VLOOKUP(M375,#REF!,14)</f>
        <v>#REF!</v>
      </c>
      <c r="Q375" t="s">
        <v>874</v>
      </c>
      <c r="T375" t="s">
        <v>869</v>
      </c>
      <c r="U375" t="s">
        <v>869</v>
      </c>
      <c r="V375" t="s">
        <v>869</v>
      </c>
      <c r="W375" t="s">
        <v>875</v>
      </c>
    </row>
    <row r="376" spans="1:23" ht="29" x14ac:dyDescent="0.35">
      <c r="A376" t="s">
        <v>255</v>
      </c>
      <c r="B376" s="1" t="s">
        <v>2450</v>
      </c>
      <c r="C376" t="s">
        <v>864</v>
      </c>
      <c r="E376" t="s">
        <v>865</v>
      </c>
      <c r="K376" t="s">
        <v>1000</v>
      </c>
      <c r="L376" t="s">
        <v>868</v>
      </c>
      <c r="M376" t="s">
        <v>2600</v>
      </c>
      <c r="N376" s="34" t="e">
        <f>VLOOKUP(M376,#REF!,14)</f>
        <v>#REF!</v>
      </c>
      <c r="Q376" t="s">
        <v>874</v>
      </c>
      <c r="T376" t="s">
        <v>869</v>
      </c>
      <c r="U376" t="s">
        <v>869</v>
      </c>
      <c r="V376" t="s">
        <v>869</v>
      </c>
      <c r="W376" t="s">
        <v>875</v>
      </c>
    </row>
    <row r="377" spans="1:23" ht="29" x14ac:dyDescent="0.35">
      <c r="A377" t="s">
        <v>732</v>
      </c>
      <c r="B377" s="1" t="s">
        <v>731</v>
      </c>
      <c r="C377" t="s">
        <v>864</v>
      </c>
      <c r="E377" t="s">
        <v>865</v>
      </c>
      <c r="K377" t="s">
        <v>908</v>
      </c>
      <c r="L377" t="s">
        <v>868</v>
      </c>
      <c r="M377" s="34" t="s">
        <v>2248</v>
      </c>
      <c r="N377" s="34" t="e">
        <f>VLOOKUP(M377,#REF!,14)</f>
        <v>#REF!</v>
      </c>
      <c r="T377" t="s">
        <v>875</v>
      </c>
      <c r="U377" t="s">
        <v>875</v>
      </c>
      <c r="V377" t="s">
        <v>874</v>
      </c>
      <c r="W377" t="s">
        <v>875</v>
      </c>
    </row>
    <row r="378" spans="1:23" ht="29" x14ac:dyDescent="0.35">
      <c r="A378" t="s">
        <v>730</v>
      </c>
      <c r="B378" s="1" t="s">
        <v>729</v>
      </c>
      <c r="C378" t="s">
        <v>864</v>
      </c>
      <c r="E378" t="s">
        <v>865</v>
      </c>
      <c r="K378" t="s">
        <v>900</v>
      </c>
      <c r="L378" t="s">
        <v>868</v>
      </c>
      <c r="M378" s="34" t="s">
        <v>861</v>
      </c>
      <c r="N378" s="34" t="e">
        <f>VLOOKUP(M378,#REF!,14)</f>
        <v>#REF!</v>
      </c>
      <c r="Q378" t="s">
        <v>931</v>
      </c>
      <c r="T378" t="s">
        <v>869</v>
      </c>
      <c r="U378" t="s">
        <v>869</v>
      </c>
      <c r="V378" t="s">
        <v>869</v>
      </c>
      <c r="W378" t="s">
        <v>875</v>
      </c>
    </row>
    <row r="379" spans="1:23" x14ac:dyDescent="0.35">
      <c r="A379" t="s">
        <v>821</v>
      </c>
      <c r="B379" s="1" t="s">
        <v>820</v>
      </c>
      <c r="C379" t="s">
        <v>864</v>
      </c>
      <c r="E379" t="s">
        <v>865</v>
      </c>
      <c r="G379" t="s">
        <v>1031</v>
      </c>
      <c r="K379" t="s">
        <v>912</v>
      </c>
      <c r="L379" t="s">
        <v>868</v>
      </c>
      <c r="M379" s="34" t="s">
        <v>2248</v>
      </c>
      <c r="N379" s="34" t="e">
        <f>VLOOKUP(M379,#REF!,14)</f>
        <v>#REF!</v>
      </c>
      <c r="Q379" t="s">
        <v>874</v>
      </c>
      <c r="R379" t="s">
        <v>869</v>
      </c>
      <c r="S379" t="s">
        <v>875</v>
      </c>
      <c r="T379" t="s">
        <v>874</v>
      </c>
      <c r="U379" t="s">
        <v>869</v>
      </c>
      <c r="V379" t="s">
        <v>874</v>
      </c>
      <c r="W379" t="s">
        <v>874</v>
      </c>
    </row>
    <row r="380" spans="1:23" ht="29" x14ac:dyDescent="0.35">
      <c r="A380" t="s">
        <v>1262</v>
      </c>
      <c r="B380" s="1" t="s">
        <v>1263</v>
      </c>
      <c r="C380" t="s">
        <v>864</v>
      </c>
      <c r="E380" t="s">
        <v>865</v>
      </c>
      <c r="G380" t="s">
        <v>994</v>
      </c>
      <c r="K380" t="s">
        <v>1000</v>
      </c>
      <c r="L380" t="s">
        <v>868</v>
      </c>
      <c r="M380" s="34" t="s">
        <v>2579</v>
      </c>
      <c r="N380" s="34" t="e">
        <f>VLOOKUP(M380,#REF!,14)</f>
        <v>#REF!</v>
      </c>
      <c r="Q380" t="s">
        <v>931</v>
      </c>
      <c r="T380" t="s">
        <v>869</v>
      </c>
      <c r="U380" t="s">
        <v>869</v>
      </c>
      <c r="V380" t="s">
        <v>869</v>
      </c>
      <c r="W380">
        <v>0</v>
      </c>
    </row>
    <row r="381" spans="1:23" x14ac:dyDescent="0.35">
      <c r="A381" t="s">
        <v>1264</v>
      </c>
      <c r="B381" s="1" t="s">
        <v>1265</v>
      </c>
      <c r="C381" t="s">
        <v>864</v>
      </c>
      <c r="E381" t="s">
        <v>865</v>
      </c>
      <c r="G381" t="s">
        <v>987</v>
      </c>
      <c r="K381" t="s">
        <v>912</v>
      </c>
      <c r="L381" t="s">
        <v>868</v>
      </c>
      <c r="M381" s="34" t="s">
        <v>2246</v>
      </c>
      <c r="N381" s="34" t="e">
        <f>VLOOKUP(M381,#REF!,14)</f>
        <v>#REF!</v>
      </c>
      <c r="Q381" t="s">
        <v>874</v>
      </c>
      <c r="S381" t="s">
        <v>875</v>
      </c>
      <c r="T381" t="s">
        <v>869</v>
      </c>
      <c r="U381" t="s">
        <v>869</v>
      </c>
      <c r="V381" t="s">
        <v>874</v>
      </c>
      <c r="W381" t="s">
        <v>875</v>
      </c>
    </row>
    <row r="382" spans="1:23" ht="29" x14ac:dyDescent="0.35">
      <c r="A382" t="s">
        <v>698</v>
      </c>
      <c r="B382" s="1" t="s">
        <v>697</v>
      </c>
      <c r="C382" t="s">
        <v>864</v>
      </c>
      <c r="E382" t="s">
        <v>865</v>
      </c>
      <c r="K382" t="s">
        <v>1000</v>
      </c>
      <c r="L382" t="s">
        <v>868</v>
      </c>
      <c r="M382" s="34" t="s">
        <v>2581</v>
      </c>
      <c r="N382" s="34" t="s">
        <v>2700</v>
      </c>
      <c r="Q382" t="s">
        <v>874</v>
      </c>
      <c r="T382" t="s">
        <v>869</v>
      </c>
      <c r="U382" t="s">
        <v>869</v>
      </c>
      <c r="V382" t="s">
        <v>869</v>
      </c>
      <c r="W382">
        <v>0</v>
      </c>
    </row>
    <row r="383" spans="1:23" ht="29" x14ac:dyDescent="0.35">
      <c r="A383" t="s">
        <v>629</v>
      </c>
      <c r="B383" s="1" t="s">
        <v>628</v>
      </c>
      <c r="C383" t="s">
        <v>864</v>
      </c>
      <c r="E383" t="s">
        <v>865</v>
      </c>
      <c r="G383" t="s">
        <v>1096</v>
      </c>
      <c r="K383" t="s">
        <v>1000</v>
      </c>
      <c r="L383" t="s">
        <v>868</v>
      </c>
      <c r="M383" s="34" t="s">
        <v>2248</v>
      </c>
      <c r="N383" s="34" t="e">
        <f>VLOOKUP(M383,#REF!,14)</f>
        <v>#REF!</v>
      </c>
      <c r="Q383" t="s">
        <v>874</v>
      </c>
      <c r="S383" t="s">
        <v>875</v>
      </c>
      <c r="T383" t="s">
        <v>869</v>
      </c>
      <c r="U383" t="s">
        <v>869</v>
      </c>
      <c r="V383" t="s">
        <v>869</v>
      </c>
      <c r="W383" t="s">
        <v>875</v>
      </c>
    </row>
    <row r="384" spans="1:23" x14ac:dyDescent="0.35">
      <c r="A384" t="s">
        <v>639</v>
      </c>
      <c r="B384" s="1" t="s">
        <v>638</v>
      </c>
      <c r="C384" t="s">
        <v>864</v>
      </c>
      <c r="E384" t="s">
        <v>865</v>
      </c>
      <c r="G384" t="s">
        <v>1266</v>
      </c>
      <c r="K384" t="s">
        <v>1000</v>
      </c>
      <c r="L384" t="s">
        <v>868</v>
      </c>
      <c r="M384" s="34" t="s">
        <v>2556</v>
      </c>
      <c r="N384" s="34" t="e">
        <f>VLOOKUP(M384,#REF!,14)</f>
        <v>#REF!</v>
      </c>
      <c r="Q384" t="s">
        <v>874</v>
      </c>
      <c r="T384" t="s">
        <v>869</v>
      </c>
      <c r="U384" t="s">
        <v>869</v>
      </c>
      <c r="V384" t="s">
        <v>869</v>
      </c>
      <c r="W384" t="s">
        <v>875</v>
      </c>
    </row>
    <row r="385" spans="1:23" x14ac:dyDescent="0.35">
      <c r="A385" t="s">
        <v>256</v>
      </c>
      <c r="B385" s="1" t="s">
        <v>257</v>
      </c>
      <c r="C385" t="s">
        <v>864</v>
      </c>
      <c r="E385" t="s">
        <v>865</v>
      </c>
      <c r="K385" t="s">
        <v>1000</v>
      </c>
      <c r="L385" t="s">
        <v>868</v>
      </c>
      <c r="M385" s="34" t="s">
        <v>1</v>
      </c>
      <c r="N385" s="34" t="e">
        <f>VLOOKUP(M385,#REF!,14)</f>
        <v>#REF!</v>
      </c>
      <c r="T385" t="s">
        <v>869</v>
      </c>
      <c r="U385" t="s">
        <v>869</v>
      </c>
      <c r="V385" t="s">
        <v>869</v>
      </c>
      <c r="W385" t="s">
        <v>875</v>
      </c>
    </row>
    <row r="386" spans="1:23" x14ac:dyDescent="0.35">
      <c r="A386" t="s">
        <v>655</v>
      </c>
      <c r="B386" s="1" t="s">
        <v>654</v>
      </c>
      <c r="C386" t="s">
        <v>864</v>
      </c>
      <c r="E386" t="s">
        <v>865</v>
      </c>
      <c r="G386" t="s">
        <v>1096</v>
      </c>
      <c r="K386" t="s">
        <v>1000</v>
      </c>
      <c r="L386" t="s">
        <v>868</v>
      </c>
      <c r="M386" s="34" t="s">
        <v>2556</v>
      </c>
      <c r="N386" s="34" t="e">
        <f>VLOOKUP(M386,#REF!,14)</f>
        <v>#REF!</v>
      </c>
      <c r="Q386" t="s">
        <v>874</v>
      </c>
      <c r="T386" t="s">
        <v>869</v>
      </c>
      <c r="U386" t="s">
        <v>869</v>
      </c>
      <c r="V386" t="s">
        <v>869</v>
      </c>
      <c r="W386" t="s">
        <v>875</v>
      </c>
    </row>
    <row r="387" spans="1:23" x14ac:dyDescent="0.35">
      <c r="A387" t="s">
        <v>258</v>
      </c>
      <c r="B387" s="1" t="s">
        <v>259</v>
      </c>
      <c r="C387" t="s">
        <v>864</v>
      </c>
      <c r="E387" t="s">
        <v>865</v>
      </c>
      <c r="K387" t="s">
        <v>1267</v>
      </c>
      <c r="L387" t="s">
        <v>868</v>
      </c>
      <c r="M387" t="s">
        <v>2554</v>
      </c>
      <c r="N387" s="34" t="e">
        <f>VLOOKUP(M387,#REF!,14)</f>
        <v>#REF!</v>
      </c>
      <c r="Q387" t="s">
        <v>874</v>
      </c>
      <c r="R387" t="s">
        <v>931</v>
      </c>
      <c r="S387" t="s">
        <v>874</v>
      </c>
      <c r="T387" t="s">
        <v>869</v>
      </c>
      <c r="U387" t="s">
        <v>869</v>
      </c>
      <c r="V387" t="s">
        <v>874</v>
      </c>
      <c r="W387" t="s">
        <v>2236</v>
      </c>
    </row>
    <row r="388" spans="1:23" x14ac:dyDescent="0.35">
      <c r="A388" t="s">
        <v>583</v>
      </c>
      <c r="B388" s="1" t="s">
        <v>582</v>
      </c>
      <c r="C388" t="s">
        <v>864</v>
      </c>
      <c r="E388" t="s">
        <v>865</v>
      </c>
      <c r="G388" t="s">
        <v>1268</v>
      </c>
      <c r="K388" t="s">
        <v>1269</v>
      </c>
      <c r="L388" t="s">
        <v>868</v>
      </c>
      <c r="M388" s="34" t="s">
        <v>2603</v>
      </c>
      <c r="N388" s="34" t="e">
        <f>VLOOKUP(M388,#REF!,14)</f>
        <v>#REF!</v>
      </c>
      <c r="Q388" t="s">
        <v>931</v>
      </c>
      <c r="T388" t="s">
        <v>869</v>
      </c>
      <c r="U388" t="s">
        <v>869</v>
      </c>
      <c r="V388" t="s">
        <v>869</v>
      </c>
      <c r="W388" t="s">
        <v>875</v>
      </c>
    </row>
    <row r="389" spans="1:23" x14ac:dyDescent="0.35">
      <c r="A389" t="s">
        <v>260</v>
      </c>
      <c r="B389" s="1" t="s">
        <v>261</v>
      </c>
      <c r="C389" t="s">
        <v>864</v>
      </c>
      <c r="E389" t="s">
        <v>865</v>
      </c>
      <c r="K389" t="s">
        <v>1269</v>
      </c>
      <c r="L389" t="s">
        <v>868</v>
      </c>
      <c r="M389" s="34" t="s">
        <v>1</v>
      </c>
      <c r="N389" s="34" t="e">
        <f>VLOOKUP(M389,#REF!,14)</f>
        <v>#REF!</v>
      </c>
      <c r="Q389" t="s">
        <v>869</v>
      </c>
      <c r="R389" t="s">
        <v>869</v>
      </c>
      <c r="S389" t="s">
        <v>869</v>
      </c>
      <c r="T389" t="s">
        <v>869</v>
      </c>
      <c r="U389" t="s">
        <v>869</v>
      </c>
      <c r="V389" t="s">
        <v>869</v>
      </c>
      <c r="W389" t="s">
        <v>875</v>
      </c>
    </row>
    <row r="390" spans="1:23" x14ac:dyDescent="0.35">
      <c r="A390" t="s">
        <v>571</v>
      </c>
      <c r="B390" s="1" t="s">
        <v>570</v>
      </c>
      <c r="C390" t="s">
        <v>864</v>
      </c>
      <c r="E390" t="s">
        <v>865</v>
      </c>
      <c r="K390" t="s">
        <v>1269</v>
      </c>
      <c r="L390" t="s">
        <v>868</v>
      </c>
      <c r="M390" s="34" t="s">
        <v>2603</v>
      </c>
      <c r="N390" s="34" t="e">
        <f>VLOOKUP(M390,#REF!,14)</f>
        <v>#REF!</v>
      </c>
      <c r="Q390" t="s">
        <v>931</v>
      </c>
      <c r="S390">
        <v>100000</v>
      </c>
      <c r="T390" t="s">
        <v>869</v>
      </c>
      <c r="U390" t="s">
        <v>869</v>
      </c>
      <c r="V390" t="s">
        <v>869</v>
      </c>
      <c r="W390" t="s">
        <v>875</v>
      </c>
    </row>
    <row r="391" spans="1:23" x14ac:dyDescent="0.35">
      <c r="A391" t="s">
        <v>262</v>
      </c>
      <c r="B391" s="1" t="s">
        <v>263</v>
      </c>
      <c r="C391" t="s">
        <v>864</v>
      </c>
      <c r="E391" t="s">
        <v>865</v>
      </c>
      <c r="K391" t="s">
        <v>1269</v>
      </c>
      <c r="L391" t="s">
        <v>868</v>
      </c>
      <c r="M391" s="34" t="s">
        <v>1</v>
      </c>
      <c r="N391" s="34" t="e">
        <f>VLOOKUP(M391,#REF!,14)</f>
        <v>#REF!</v>
      </c>
      <c r="Q391" t="s">
        <v>869</v>
      </c>
      <c r="R391" t="s">
        <v>869</v>
      </c>
      <c r="S391" t="s">
        <v>869</v>
      </c>
      <c r="T391" t="s">
        <v>869</v>
      </c>
      <c r="U391" t="s">
        <v>869</v>
      </c>
      <c r="V391" t="s">
        <v>869</v>
      </c>
      <c r="W391" t="s">
        <v>875</v>
      </c>
    </row>
    <row r="392" spans="1:23" x14ac:dyDescent="0.35">
      <c r="A392" t="s">
        <v>264</v>
      </c>
      <c r="B392" s="1" t="s">
        <v>265</v>
      </c>
      <c r="C392" t="s">
        <v>864</v>
      </c>
      <c r="E392" t="s">
        <v>865</v>
      </c>
      <c r="K392" t="s">
        <v>1269</v>
      </c>
      <c r="L392" t="s">
        <v>868</v>
      </c>
      <c r="M392" s="34" t="s">
        <v>1</v>
      </c>
      <c r="N392" s="34" t="e">
        <f>VLOOKUP(M392,#REF!,14)</f>
        <v>#REF!</v>
      </c>
      <c r="Q392" t="s">
        <v>869</v>
      </c>
      <c r="R392" t="s">
        <v>869</v>
      </c>
      <c r="S392" t="s">
        <v>869</v>
      </c>
      <c r="T392" t="s">
        <v>869</v>
      </c>
      <c r="U392" t="s">
        <v>869</v>
      </c>
      <c r="V392" t="s">
        <v>869</v>
      </c>
      <c r="W392" t="s">
        <v>875</v>
      </c>
    </row>
    <row r="393" spans="1:23" x14ac:dyDescent="0.35">
      <c r="A393" t="s">
        <v>266</v>
      </c>
      <c r="B393" s="1" t="s">
        <v>267</v>
      </c>
      <c r="C393" t="s">
        <v>864</v>
      </c>
      <c r="E393" t="s">
        <v>865</v>
      </c>
      <c r="K393" t="s">
        <v>1269</v>
      </c>
      <c r="L393" t="s">
        <v>868</v>
      </c>
      <c r="M393" s="34" t="s">
        <v>1</v>
      </c>
      <c r="N393" s="34" t="e">
        <f>VLOOKUP(M393,#REF!,14)</f>
        <v>#REF!</v>
      </c>
      <c r="Q393" t="s">
        <v>869</v>
      </c>
      <c r="R393" t="s">
        <v>869</v>
      </c>
      <c r="S393" t="s">
        <v>869</v>
      </c>
      <c r="T393" t="s">
        <v>869</v>
      </c>
      <c r="U393" t="s">
        <v>869</v>
      </c>
      <c r="V393" t="s">
        <v>869</v>
      </c>
      <c r="W393" t="s">
        <v>875</v>
      </c>
    </row>
    <row r="394" spans="1:23" x14ac:dyDescent="0.35">
      <c r="A394" t="s">
        <v>268</v>
      </c>
      <c r="B394" s="1" t="s">
        <v>269</v>
      </c>
      <c r="C394" t="s">
        <v>864</v>
      </c>
      <c r="E394" t="s">
        <v>865</v>
      </c>
      <c r="K394" t="s">
        <v>1269</v>
      </c>
      <c r="L394" t="s">
        <v>868</v>
      </c>
      <c r="M394" s="34" t="s">
        <v>1</v>
      </c>
      <c r="N394" s="34" t="e">
        <f>VLOOKUP(M394,#REF!,14)</f>
        <v>#REF!</v>
      </c>
      <c r="Q394" t="s">
        <v>869</v>
      </c>
      <c r="R394" t="s">
        <v>869</v>
      </c>
      <c r="S394" t="s">
        <v>869</v>
      </c>
      <c r="T394" t="s">
        <v>869</v>
      </c>
      <c r="U394" t="s">
        <v>869</v>
      </c>
      <c r="V394" t="s">
        <v>869</v>
      </c>
      <c r="W394" t="s">
        <v>875</v>
      </c>
    </row>
    <row r="395" spans="1:23" x14ac:dyDescent="0.35">
      <c r="A395" t="s">
        <v>270</v>
      </c>
      <c r="B395" s="1" t="s">
        <v>271</v>
      </c>
      <c r="C395" t="s">
        <v>864</v>
      </c>
      <c r="E395" t="s">
        <v>865</v>
      </c>
      <c r="K395" t="s">
        <v>912</v>
      </c>
      <c r="L395" t="s">
        <v>868</v>
      </c>
      <c r="M395" s="34" t="s">
        <v>1</v>
      </c>
      <c r="N395" s="34" t="e">
        <f>VLOOKUP(M395,#REF!,14)</f>
        <v>#REF!</v>
      </c>
      <c r="Q395" t="s">
        <v>875</v>
      </c>
      <c r="R395" t="s">
        <v>869</v>
      </c>
      <c r="S395" t="s">
        <v>875</v>
      </c>
      <c r="T395" t="s">
        <v>874</v>
      </c>
      <c r="U395" t="s">
        <v>869</v>
      </c>
      <c r="V395" t="s">
        <v>875</v>
      </c>
      <c r="W395" t="s">
        <v>874</v>
      </c>
    </row>
    <row r="396" spans="1:23" x14ac:dyDescent="0.35">
      <c r="A396" t="s">
        <v>631</v>
      </c>
      <c r="B396" s="1" t="s">
        <v>630</v>
      </c>
      <c r="C396" t="s">
        <v>864</v>
      </c>
      <c r="E396" t="s">
        <v>865</v>
      </c>
      <c r="K396" t="s">
        <v>1269</v>
      </c>
      <c r="L396" t="s">
        <v>868</v>
      </c>
      <c r="M396" t="s">
        <v>2603</v>
      </c>
      <c r="N396" s="34" t="e">
        <f>VLOOKUP(M396,#REF!,14)</f>
        <v>#REF!</v>
      </c>
      <c r="Q396" t="s">
        <v>931</v>
      </c>
      <c r="T396" t="s">
        <v>869</v>
      </c>
      <c r="U396" t="s">
        <v>869</v>
      </c>
      <c r="V396" t="s">
        <v>869</v>
      </c>
      <c r="W396" t="s">
        <v>875</v>
      </c>
    </row>
    <row r="397" spans="1:23" ht="43.5" x14ac:dyDescent="0.35">
      <c r="A397" t="s">
        <v>272</v>
      </c>
      <c r="B397" s="1" t="s">
        <v>273</v>
      </c>
      <c r="C397" t="s">
        <v>864</v>
      </c>
      <c r="E397" t="s">
        <v>865</v>
      </c>
      <c r="K397" t="s">
        <v>912</v>
      </c>
      <c r="L397" t="s">
        <v>868</v>
      </c>
      <c r="M397" s="34" t="s">
        <v>1</v>
      </c>
      <c r="N397" s="34" t="e">
        <f>VLOOKUP(M397,#REF!,14)</f>
        <v>#REF!</v>
      </c>
      <c r="T397" t="s">
        <v>869</v>
      </c>
      <c r="U397" t="s">
        <v>869</v>
      </c>
      <c r="V397" t="s">
        <v>874</v>
      </c>
      <c r="W397" t="s">
        <v>875</v>
      </c>
    </row>
    <row r="398" spans="1:23" ht="29" x14ac:dyDescent="0.35">
      <c r="A398" t="s">
        <v>274</v>
      </c>
      <c r="B398" s="1" t="s">
        <v>275</v>
      </c>
      <c r="C398" t="s">
        <v>864</v>
      </c>
      <c r="E398" t="s">
        <v>865</v>
      </c>
      <c r="K398" t="s">
        <v>912</v>
      </c>
      <c r="L398" t="s">
        <v>868</v>
      </c>
      <c r="M398" s="34" t="s">
        <v>1</v>
      </c>
      <c r="N398" s="34" t="e">
        <f>VLOOKUP(M398,#REF!,14)</f>
        <v>#REF!</v>
      </c>
      <c r="Q398" t="s">
        <v>869</v>
      </c>
      <c r="R398" t="s">
        <v>869</v>
      </c>
      <c r="S398" t="s">
        <v>869</v>
      </c>
      <c r="T398" t="s">
        <v>869</v>
      </c>
      <c r="U398" t="s">
        <v>869</v>
      </c>
      <c r="V398" t="s">
        <v>874</v>
      </c>
      <c r="W398" t="s">
        <v>875</v>
      </c>
    </row>
    <row r="399" spans="1:23" x14ac:dyDescent="0.35">
      <c r="A399" t="s">
        <v>1270</v>
      </c>
      <c r="B399" s="1" t="s">
        <v>1271</v>
      </c>
      <c r="C399" t="s">
        <v>864</v>
      </c>
      <c r="D399">
        <v>0</v>
      </c>
      <c r="E399" t="s">
        <v>865</v>
      </c>
      <c r="K399" t="s">
        <v>1267</v>
      </c>
      <c r="L399" t="s">
        <v>868</v>
      </c>
      <c r="M399" s="34" t="s">
        <v>2556</v>
      </c>
      <c r="N399" s="34" t="e">
        <f>VLOOKUP(M399,#REF!,14)</f>
        <v>#REF!</v>
      </c>
      <c r="P399" t="s">
        <v>1272</v>
      </c>
      <c r="Q399" t="s">
        <v>869</v>
      </c>
      <c r="R399" t="s">
        <v>869</v>
      </c>
      <c r="S399" t="s">
        <v>869</v>
      </c>
      <c r="T399" t="s">
        <v>869</v>
      </c>
      <c r="U399" t="s">
        <v>869</v>
      </c>
      <c r="V399" t="s">
        <v>869</v>
      </c>
      <c r="W399">
        <v>0</v>
      </c>
    </row>
    <row r="400" spans="1:23" x14ac:dyDescent="0.35">
      <c r="A400" t="s">
        <v>276</v>
      </c>
      <c r="B400" s="1" t="s">
        <v>277</v>
      </c>
      <c r="C400" t="s">
        <v>864</v>
      </c>
      <c r="E400" t="s">
        <v>865</v>
      </c>
      <c r="K400" t="s">
        <v>912</v>
      </c>
      <c r="L400" t="s">
        <v>868</v>
      </c>
      <c r="M400" s="34" t="s">
        <v>1</v>
      </c>
      <c r="N400" s="34" t="e">
        <f>VLOOKUP(M400,#REF!,14)</f>
        <v>#REF!</v>
      </c>
      <c r="Q400" t="s">
        <v>869</v>
      </c>
      <c r="R400" t="s">
        <v>869</v>
      </c>
      <c r="S400" t="s">
        <v>869</v>
      </c>
      <c r="T400" t="s">
        <v>869</v>
      </c>
      <c r="U400" t="s">
        <v>869</v>
      </c>
      <c r="V400" t="s">
        <v>874</v>
      </c>
      <c r="W400">
        <v>0</v>
      </c>
    </row>
    <row r="401" spans="1:23" ht="29" x14ac:dyDescent="0.35">
      <c r="A401" t="s">
        <v>523</v>
      </c>
      <c r="B401" s="1" t="s">
        <v>522</v>
      </c>
      <c r="C401" t="s">
        <v>864</v>
      </c>
      <c r="E401" t="s">
        <v>865</v>
      </c>
      <c r="K401" t="s">
        <v>900</v>
      </c>
      <c r="L401" t="s">
        <v>868</v>
      </c>
      <c r="M401" s="34" t="s">
        <v>2246</v>
      </c>
      <c r="N401" s="34" t="e">
        <f>VLOOKUP(M401,#REF!,14)</f>
        <v>#REF!</v>
      </c>
      <c r="Q401" t="s">
        <v>874</v>
      </c>
      <c r="S401" t="s">
        <v>875</v>
      </c>
      <c r="T401" t="s">
        <v>869</v>
      </c>
      <c r="U401" t="s">
        <v>869</v>
      </c>
      <c r="V401" t="s">
        <v>874</v>
      </c>
      <c r="W401" t="s">
        <v>875</v>
      </c>
    </row>
    <row r="402" spans="1:23" x14ac:dyDescent="0.35">
      <c r="A402" t="s">
        <v>1273</v>
      </c>
      <c r="B402" s="1" t="s">
        <v>1274</v>
      </c>
      <c r="C402" t="s">
        <v>864</v>
      </c>
      <c r="E402" t="s">
        <v>865</v>
      </c>
      <c r="K402" t="s">
        <v>912</v>
      </c>
      <c r="L402" t="s">
        <v>868</v>
      </c>
      <c r="M402" s="34" t="s">
        <v>2248</v>
      </c>
      <c r="N402" s="34" t="e">
        <f>VLOOKUP(M402,#REF!,14)</f>
        <v>#REF!</v>
      </c>
      <c r="Q402" t="s">
        <v>875</v>
      </c>
      <c r="R402" t="s">
        <v>869</v>
      </c>
      <c r="S402" t="s">
        <v>875</v>
      </c>
      <c r="T402" t="s">
        <v>874</v>
      </c>
      <c r="U402" t="s">
        <v>869</v>
      </c>
      <c r="V402" t="s">
        <v>874</v>
      </c>
      <c r="W402" t="s">
        <v>874</v>
      </c>
    </row>
    <row r="403" spans="1:23" ht="29" x14ac:dyDescent="0.35">
      <c r="A403" t="s">
        <v>542</v>
      </c>
      <c r="B403" s="1" t="s">
        <v>541</v>
      </c>
      <c r="C403" t="s">
        <v>864</v>
      </c>
      <c r="E403" t="s">
        <v>865</v>
      </c>
      <c r="K403" t="s">
        <v>912</v>
      </c>
      <c r="L403" t="s">
        <v>868</v>
      </c>
      <c r="M403" s="34" t="s">
        <v>2246</v>
      </c>
      <c r="N403" s="34" t="e">
        <f>VLOOKUP(M403,#REF!,14)</f>
        <v>#REF!</v>
      </c>
      <c r="Q403" t="s">
        <v>874</v>
      </c>
      <c r="S403" t="s">
        <v>875</v>
      </c>
      <c r="T403" t="s">
        <v>874</v>
      </c>
      <c r="U403" t="s">
        <v>869</v>
      </c>
      <c r="V403" t="s">
        <v>874</v>
      </c>
      <c r="W403" t="s">
        <v>875</v>
      </c>
    </row>
    <row r="404" spans="1:23" ht="29" x14ac:dyDescent="0.35">
      <c r="A404" t="s">
        <v>1275</v>
      </c>
      <c r="B404" s="1" t="s">
        <v>1276</v>
      </c>
      <c r="C404" t="s">
        <v>864</v>
      </c>
      <c r="E404" t="s">
        <v>865</v>
      </c>
      <c r="K404" t="s">
        <v>912</v>
      </c>
      <c r="L404" t="s">
        <v>868</v>
      </c>
      <c r="M404" s="34" t="s">
        <v>2248</v>
      </c>
      <c r="N404" s="34" t="e">
        <f>VLOOKUP(M404,#REF!,14)</f>
        <v>#REF!</v>
      </c>
      <c r="Q404" t="s">
        <v>869</v>
      </c>
      <c r="R404" t="s">
        <v>869</v>
      </c>
      <c r="S404" t="s">
        <v>869</v>
      </c>
      <c r="T404" t="s">
        <v>874</v>
      </c>
      <c r="U404" t="s">
        <v>869</v>
      </c>
      <c r="V404" t="s">
        <v>874</v>
      </c>
      <c r="W404" t="s">
        <v>875</v>
      </c>
    </row>
    <row r="405" spans="1:23" x14ac:dyDescent="0.35">
      <c r="A405" t="s">
        <v>278</v>
      </c>
      <c r="B405" s="1" t="s">
        <v>279</v>
      </c>
      <c r="C405" t="s">
        <v>864</v>
      </c>
      <c r="E405" t="s">
        <v>865</v>
      </c>
      <c r="K405" t="s">
        <v>912</v>
      </c>
      <c r="L405" t="s">
        <v>868</v>
      </c>
      <c r="M405" s="34" t="s">
        <v>1</v>
      </c>
      <c r="N405" s="34" t="e">
        <f>VLOOKUP(M405,#REF!,14)</f>
        <v>#REF!</v>
      </c>
      <c r="T405" t="s">
        <v>874</v>
      </c>
      <c r="U405" t="s">
        <v>869</v>
      </c>
      <c r="V405" t="s">
        <v>874</v>
      </c>
      <c r="W405" t="s">
        <v>875</v>
      </c>
    </row>
    <row r="406" spans="1:23" ht="29" x14ac:dyDescent="0.35">
      <c r="A406" t="s">
        <v>280</v>
      </c>
      <c r="B406" s="1" t="s">
        <v>281</v>
      </c>
      <c r="C406" t="s">
        <v>864</v>
      </c>
      <c r="E406" t="s">
        <v>865</v>
      </c>
      <c r="K406" t="s">
        <v>912</v>
      </c>
      <c r="L406" t="s">
        <v>868</v>
      </c>
      <c r="M406" s="34" t="s">
        <v>1</v>
      </c>
      <c r="N406" s="34" t="e">
        <f>VLOOKUP(M406,#REF!,14)</f>
        <v>#REF!</v>
      </c>
      <c r="Q406" t="s">
        <v>875</v>
      </c>
      <c r="R406" t="s">
        <v>869</v>
      </c>
      <c r="S406" t="s">
        <v>875</v>
      </c>
      <c r="T406" t="s">
        <v>874</v>
      </c>
      <c r="U406" t="s">
        <v>869</v>
      </c>
      <c r="V406" t="s">
        <v>874</v>
      </c>
      <c r="W406" t="s">
        <v>874</v>
      </c>
    </row>
    <row r="407" spans="1:23" ht="29" x14ac:dyDescent="0.35">
      <c r="A407" t="s">
        <v>282</v>
      </c>
      <c r="B407" s="1" t="s">
        <v>283</v>
      </c>
      <c r="C407" t="s">
        <v>864</v>
      </c>
      <c r="E407" t="s">
        <v>865</v>
      </c>
      <c r="K407" t="s">
        <v>912</v>
      </c>
      <c r="L407" t="s">
        <v>868</v>
      </c>
      <c r="M407" s="34" t="s">
        <v>1</v>
      </c>
      <c r="N407" s="34" t="e">
        <f>VLOOKUP(M407,#REF!,14)</f>
        <v>#REF!</v>
      </c>
      <c r="Q407" t="s">
        <v>875</v>
      </c>
      <c r="R407" t="s">
        <v>869</v>
      </c>
      <c r="S407" t="s">
        <v>875</v>
      </c>
      <c r="T407" t="s">
        <v>874</v>
      </c>
      <c r="U407" t="s">
        <v>869</v>
      </c>
      <c r="V407" t="s">
        <v>874</v>
      </c>
      <c r="W407" t="s">
        <v>874</v>
      </c>
    </row>
    <row r="408" spans="1:23" ht="29" x14ac:dyDescent="0.35">
      <c r="A408" t="s">
        <v>284</v>
      </c>
      <c r="B408" s="1" t="s">
        <v>285</v>
      </c>
      <c r="C408" t="s">
        <v>864</v>
      </c>
      <c r="E408" t="s">
        <v>865</v>
      </c>
      <c r="K408" t="s">
        <v>912</v>
      </c>
      <c r="L408" t="s">
        <v>868</v>
      </c>
      <c r="M408" s="34" t="s">
        <v>1</v>
      </c>
      <c r="N408" s="34" t="e">
        <f>VLOOKUP(M408,#REF!,14)</f>
        <v>#REF!</v>
      </c>
      <c r="Q408" t="s">
        <v>875</v>
      </c>
      <c r="R408" t="s">
        <v>869</v>
      </c>
      <c r="S408" t="s">
        <v>875</v>
      </c>
      <c r="T408" t="s">
        <v>874</v>
      </c>
      <c r="U408" t="s">
        <v>869</v>
      </c>
      <c r="V408" t="s">
        <v>874</v>
      </c>
      <c r="W408" t="s">
        <v>874</v>
      </c>
    </row>
    <row r="409" spans="1:23" x14ac:dyDescent="0.35">
      <c r="A409" t="s">
        <v>286</v>
      </c>
      <c r="B409" s="1" t="s">
        <v>287</v>
      </c>
      <c r="C409" t="s">
        <v>864</v>
      </c>
      <c r="E409" t="s">
        <v>865</v>
      </c>
      <c r="K409" t="s">
        <v>912</v>
      </c>
      <c r="L409" t="s">
        <v>868</v>
      </c>
      <c r="M409" s="34" t="s">
        <v>1</v>
      </c>
      <c r="N409" s="34" t="e">
        <f>VLOOKUP(M409,#REF!,14)</f>
        <v>#REF!</v>
      </c>
      <c r="Q409" t="s">
        <v>869</v>
      </c>
      <c r="R409" t="s">
        <v>869</v>
      </c>
      <c r="S409" t="s">
        <v>869</v>
      </c>
      <c r="T409" t="s">
        <v>869</v>
      </c>
      <c r="U409" t="s">
        <v>869</v>
      </c>
      <c r="V409" t="s">
        <v>869</v>
      </c>
      <c r="W409" t="s">
        <v>875</v>
      </c>
    </row>
    <row r="410" spans="1:23" x14ac:dyDescent="0.35">
      <c r="A410" t="s">
        <v>741</v>
      </c>
      <c r="B410" s="1" t="s">
        <v>740</v>
      </c>
      <c r="C410" t="s">
        <v>864</v>
      </c>
      <c r="D410">
        <v>1</v>
      </c>
      <c r="E410" t="s">
        <v>865</v>
      </c>
      <c r="K410" t="s">
        <v>1267</v>
      </c>
      <c r="L410" t="s">
        <v>868</v>
      </c>
      <c r="M410" s="34" t="s">
        <v>2557</v>
      </c>
      <c r="N410" s="34" t="e">
        <f>VLOOKUP(M410,#REF!,14)</f>
        <v>#REF!</v>
      </c>
      <c r="P410" t="s">
        <v>1277</v>
      </c>
      <c r="Q410" t="s">
        <v>931</v>
      </c>
      <c r="R410" t="s">
        <v>1278</v>
      </c>
      <c r="T410" t="s">
        <v>869</v>
      </c>
      <c r="U410" t="s">
        <v>869</v>
      </c>
      <c r="V410" t="s">
        <v>869</v>
      </c>
      <c r="W410" t="s">
        <v>875</v>
      </c>
    </row>
    <row r="411" spans="1:23" x14ac:dyDescent="0.35">
      <c r="A411" t="s">
        <v>516</v>
      </c>
      <c r="B411" s="1" t="s">
        <v>515</v>
      </c>
      <c r="C411" t="s">
        <v>864</v>
      </c>
      <c r="E411" t="s">
        <v>865</v>
      </c>
      <c r="K411" t="s">
        <v>1269</v>
      </c>
      <c r="L411" t="s">
        <v>868</v>
      </c>
      <c r="M411" s="34" t="s">
        <v>2603</v>
      </c>
      <c r="N411" s="34" t="e">
        <f>VLOOKUP(M411,#REF!,14)</f>
        <v>#REF!</v>
      </c>
      <c r="Q411" t="s">
        <v>874</v>
      </c>
      <c r="R411" t="s">
        <v>869</v>
      </c>
      <c r="S411" t="s">
        <v>869</v>
      </c>
      <c r="T411" t="s">
        <v>869</v>
      </c>
      <c r="U411" t="s">
        <v>869</v>
      </c>
      <c r="V411" t="s">
        <v>869</v>
      </c>
      <c r="W411" t="s">
        <v>875</v>
      </c>
    </row>
    <row r="412" spans="1:23" x14ac:dyDescent="0.35">
      <c r="A412" t="s">
        <v>512</v>
      </c>
      <c r="B412" s="1" t="s">
        <v>511</v>
      </c>
      <c r="C412" t="s">
        <v>864</v>
      </c>
      <c r="E412" t="s">
        <v>865</v>
      </c>
      <c r="K412" t="s">
        <v>1269</v>
      </c>
      <c r="L412" t="s">
        <v>868</v>
      </c>
      <c r="M412" s="34" t="s">
        <v>2603</v>
      </c>
      <c r="N412" s="34" t="e">
        <f>VLOOKUP(M412,#REF!,14)</f>
        <v>#REF!</v>
      </c>
      <c r="Q412" t="s">
        <v>874</v>
      </c>
      <c r="R412" t="s">
        <v>869</v>
      </c>
      <c r="S412" t="s">
        <v>874</v>
      </c>
      <c r="T412" t="s">
        <v>869</v>
      </c>
      <c r="U412" t="s">
        <v>869</v>
      </c>
      <c r="V412" t="s">
        <v>869</v>
      </c>
      <c r="W412" t="s">
        <v>875</v>
      </c>
    </row>
    <row r="413" spans="1:23" x14ac:dyDescent="0.35">
      <c r="A413" t="s">
        <v>538</v>
      </c>
      <c r="B413" s="1" t="s">
        <v>537</v>
      </c>
      <c r="C413" t="s">
        <v>864</v>
      </c>
      <c r="D413">
        <v>1</v>
      </c>
      <c r="E413" t="s">
        <v>865</v>
      </c>
      <c r="K413" t="s">
        <v>1267</v>
      </c>
      <c r="L413" t="s">
        <v>868</v>
      </c>
      <c r="M413" s="34" t="s">
        <v>2556</v>
      </c>
      <c r="N413" s="34" t="e">
        <f>VLOOKUP(M413,#REF!,14)</f>
        <v>#REF!</v>
      </c>
      <c r="P413" t="s">
        <v>1279</v>
      </c>
      <c r="Q413" t="s">
        <v>931</v>
      </c>
      <c r="R413" t="s">
        <v>931</v>
      </c>
      <c r="T413" t="s">
        <v>869</v>
      </c>
      <c r="U413" t="s">
        <v>869</v>
      </c>
      <c r="V413" t="s">
        <v>869</v>
      </c>
      <c r="W413" t="s">
        <v>875</v>
      </c>
    </row>
    <row r="414" spans="1:23" x14ac:dyDescent="0.35">
      <c r="A414" t="s">
        <v>579</v>
      </c>
      <c r="B414" s="1" t="s">
        <v>578</v>
      </c>
      <c r="C414" t="s">
        <v>864</v>
      </c>
      <c r="D414">
        <v>1</v>
      </c>
      <c r="E414" t="s">
        <v>865</v>
      </c>
      <c r="K414" t="s">
        <v>1267</v>
      </c>
      <c r="L414" t="s">
        <v>868</v>
      </c>
      <c r="M414" s="34" t="s">
        <v>1</v>
      </c>
      <c r="N414" s="34" t="e">
        <f>VLOOKUP(M414,#REF!,14)</f>
        <v>#REF!</v>
      </c>
      <c r="P414" t="s">
        <v>1280</v>
      </c>
      <c r="Q414" t="s">
        <v>931</v>
      </c>
      <c r="R414" t="s">
        <v>1278</v>
      </c>
      <c r="T414" t="s">
        <v>869</v>
      </c>
      <c r="U414" t="s">
        <v>869</v>
      </c>
      <c r="V414" t="s">
        <v>869</v>
      </c>
      <c r="W414" t="s">
        <v>875</v>
      </c>
    </row>
    <row r="415" spans="1:23" x14ac:dyDescent="0.35">
      <c r="A415" t="s">
        <v>531</v>
      </c>
      <c r="B415" s="1" t="s">
        <v>530</v>
      </c>
      <c r="C415" t="s">
        <v>864</v>
      </c>
      <c r="D415">
        <v>1</v>
      </c>
      <c r="E415" t="s">
        <v>865</v>
      </c>
      <c r="K415" t="s">
        <v>1267</v>
      </c>
      <c r="L415" t="s">
        <v>868</v>
      </c>
      <c r="M415" s="34" t="s">
        <v>2556</v>
      </c>
      <c r="N415" s="34" t="e">
        <f>VLOOKUP(M415,#REF!,14)</f>
        <v>#REF!</v>
      </c>
      <c r="P415" t="s">
        <v>1281</v>
      </c>
      <c r="Q415" t="s">
        <v>869</v>
      </c>
      <c r="R415" t="s">
        <v>869</v>
      </c>
      <c r="S415" t="s">
        <v>874</v>
      </c>
      <c r="T415" t="s">
        <v>869</v>
      </c>
      <c r="U415" t="s">
        <v>869</v>
      </c>
      <c r="V415" t="s">
        <v>869</v>
      </c>
      <c r="W415" t="s">
        <v>2236</v>
      </c>
    </row>
    <row r="416" spans="1:23" ht="29" x14ac:dyDescent="0.35">
      <c r="A416" t="s">
        <v>1282</v>
      </c>
      <c r="B416" s="1" t="s">
        <v>1283</v>
      </c>
      <c r="C416" t="s">
        <v>864</v>
      </c>
      <c r="E416" t="s">
        <v>865</v>
      </c>
      <c r="K416" t="s">
        <v>1269</v>
      </c>
      <c r="L416" t="s">
        <v>868</v>
      </c>
      <c r="M416" s="34" t="s">
        <v>2556</v>
      </c>
      <c r="N416" s="34" t="e">
        <f>VLOOKUP(M416,#REF!,14)</f>
        <v>#REF!</v>
      </c>
      <c r="Q416" t="s">
        <v>869</v>
      </c>
      <c r="R416" t="s">
        <v>869</v>
      </c>
      <c r="S416" t="s">
        <v>869</v>
      </c>
      <c r="T416" t="s">
        <v>869</v>
      </c>
      <c r="U416" t="s">
        <v>869</v>
      </c>
      <c r="V416" t="s">
        <v>869</v>
      </c>
      <c r="W416" t="s">
        <v>875</v>
      </c>
    </row>
    <row r="417" spans="1:23" ht="29" x14ac:dyDescent="0.35">
      <c r="A417" t="s">
        <v>520</v>
      </c>
      <c r="B417" s="1" t="s">
        <v>519</v>
      </c>
      <c r="C417" t="s">
        <v>864</v>
      </c>
      <c r="E417" t="s">
        <v>865</v>
      </c>
      <c r="K417" t="s">
        <v>900</v>
      </c>
      <c r="L417" t="s">
        <v>868</v>
      </c>
      <c r="M417" s="34" t="s">
        <v>2556</v>
      </c>
      <c r="N417" s="34" t="e">
        <f>VLOOKUP(M417,#REF!,14)</f>
        <v>#REF!</v>
      </c>
      <c r="Q417" t="s">
        <v>874</v>
      </c>
      <c r="V417" t="s">
        <v>874</v>
      </c>
      <c r="W417" t="s">
        <v>875</v>
      </c>
    </row>
    <row r="418" spans="1:23" x14ac:dyDescent="0.35">
      <c r="A418" t="s">
        <v>666</v>
      </c>
      <c r="B418" s="1" t="s">
        <v>665</v>
      </c>
      <c r="C418" t="s">
        <v>864</v>
      </c>
      <c r="D418">
        <v>0</v>
      </c>
      <c r="E418" t="s">
        <v>865</v>
      </c>
      <c r="K418" t="s">
        <v>1267</v>
      </c>
      <c r="L418" t="s">
        <v>868</v>
      </c>
      <c r="M418" s="34" t="s">
        <v>2556</v>
      </c>
      <c r="N418" s="34" t="e">
        <f>VLOOKUP(M418,#REF!,14)</f>
        <v>#REF!</v>
      </c>
      <c r="P418" t="s">
        <v>1284</v>
      </c>
      <c r="Q418" t="s">
        <v>931</v>
      </c>
      <c r="R418" t="s">
        <v>931</v>
      </c>
      <c r="T418" t="s">
        <v>869</v>
      </c>
      <c r="U418" t="s">
        <v>869</v>
      </c>
      <c r="V418" t="s">
        <v>869</v>
      </c>
      <c r="W418" t="s">
        <v>875</v>
      </c>
    </row>
    <row r="419" spans="1:23" x14ac:dyDescent="0.35">
      <c r="A419" t="s">
        <v>288</v>
      </c>
      <c r="B419" s="1" t="s">
        <v>289</v>
      </c>
      <c r="C419" t="s">
        <v>864</v>
      </c>
      <c r="E419" t="s">
        <v>865</v>
      </c>
      <c r="K419" t="s">
        <v>1269</v>
      </c>
      <c r="L419" t="s">
        <v>868</v>
      </c>
      <c r="M419" s="34" t="s">
        <v>1</v>
      </c>
      <c r="N419" s="34" t="e">
        <f>VLOOKUP(M419,#REF!,14)</f>
        <v>#REF!</v>
      </c>
      <c r="Q419" t="s">
        <v>869</v>
      </c>
      <c r="R419" t="s">
        <v>869</v>
      </c>
      <c r="S419" t="s">
        <v>869</v>
      </c>
      <c r="T419" t="s">
        <v>869</v>
      </c>
      <c r="U419" t="s">
        <v>869</v>
      </c>
      <c r="V419" t="s">
        <v>869</v>
      </c>
      <c r="W419">
        <v>0</v>
      </c>
    </row>
    <row r="420" spans="1:23" x14ac:dyDescent="0.35">
      <c r="A420" t="s">
        <v>670</v>
      </c>
      <c r="B420" s="1" t="s">
        <v>669</v>
      </c>
      <c r="C420" t="s">
        <v>864</v>
      </c>
      <c r="D420">
        <v>1</v>
      </c>
      <c r="E420" t="s">
        <v>865</v>
      </c>
      <c r="K420" t="s">
        <v>1267</v>
      </c>
      <c r="L420" t="s">
        <v>868</v>
      </c>
      <c r="M420" t="s">
        <v>2554</v>
      </c>
      <c r="N420" s="34" t="e">
        <f>VLOOKUP(M420,#REF!,14)</f>
        <v>#REF!</v>
      </c>
      <c r="P420" t="s">
        <v>1286</v>
      </c>
      <c r="Q420" t="s">
        <v>931</v>
      </c>
      <c r="R420" t="s">
        <v>931</v>
      </c>
      <c r="S420" t="s">
        <v>874</v>
      </c>
      <c r="T420" t="s">
        <v>869</v>
      </c>
      <c r="U420" t="s">
        <v>869</v>
      </c>
      <c r="V420" t="s">
        <v>874</v>
      </c>
      <c r="W420" t="s">
        <v>875</v>
      </c>
    </row>
    <row r="421" spans="1:23" x14ac:dyDescent="0.35">
      <c r="A421" t="s">
        <v>533</v>
      </c>
      <c r="B421" s="1" t="s">
        <v>532</v>
      </c>
      <c r="C421" t="s">
        <v>864</v>
      </c>
      <c r="D421">
        <v>1</v>
      </c>
      <c r="E421" t="s">
        <v>865</v>
      </c>
      <c r="K421" t="s">
        <v>1267</v>
      </c>
      <c r="L421" t="s">
        <v>868</v>
      </c>
      <c r="M421" t="s">
        <v>2554</v>
      </c>
      <c r="N421" s="34" t="e">
        <f>VLOOKUP(M421,#REF!,14)</f>
        <v>#REF!</v>
      </c>
      <c r="P421" t="s">
        <v>1287</v>
      </c>
      <c r="Q421" t="s">
        <v>931</v>
      </c>
      <c r="R421" t="s">
        <v>931</v>
      </c>
      <c r="S421" t="s">
        <v>874</v>
      </c>
      <c r="T421" t="s">
        <v>869</v>
      </c>
      <c r="U421" t="s">
        <v>869</v>
      </c>
      <c r="V421" t="s">
        <v>874</v>
      </c>
      <c r="W421" t="s">
        <v>875</v>
      </c>
    </row>
    <row r="422" spans="1:23" x14ac:dyDescent="0.35">
      <c r="A422" t="s">
        <v>611</v>
      </c>
      <c r="B422" s="1" t="s">
        <v>610</v>
      </c>
      <c r="C422" t="s">
        <v>864</v>
      </c>
      <c r="D422">
        <v>1</v>
      </c>
      <c r="E422" t="s">
        <v>865</v>
      </c>
      <c r="K422" t="s">
        <v>1267</v>
      </c>
      <c r="L422" t="s">
        <v>868</v>
      </c>
      <c r="M422" s="34" t="s">
        <v>2557</v>
      </c>
      <c r="N422" s="34" t="e">
        <f>VLOOKUP(M422,#REF!,14)</f>
        <v>#REF!</v>
      </c>
      <c r="P422" t="s">
        <v>1288</v>
      </c>
      <c r="Q422" t="s">
        <v>931</v>
      </c>
      <c r="R422" t="s">
        <v>931</v>
      </c>
      <c r="T422" t="s">
        <v>869</v>
      </c>
      <c r="U422" t="s">
        <v>869</v>
      </c>
      <c r="V422" t="s">
        <v>869</v>
      </c>
      <c r="W422" t="s">
        <v>875</v>
      </c>
    </row>
    <row r="423" spans="1:23" x14ac:dyDescent="0.35">
      <c r="A423" t="s">
        <v>290</v>
      </c>
      <c r="B423" s="1" t="s">
        <v>291</v>
      </c>
      <c r="C423" t="s">
        <v>864</v>
      </c>
      <c r="E423" t="s">
        <v>865</v>
      </c>
      <c r="K423" t="s">
        <v>912</v>
      </c>
      <c r="L423" t="s">
        <v>868</v>
      </c>
      <c r="M423" s="34" t="s">
        <v>1</v>
      </c>
      <c r="N423" s="34" t="e">
        <f>VLOOKUP(M423,#REF!,14)</f>
        <v>#REF!</v>
      </c>
      <c r="Q423" t="s">
        <v>875</v>
      </c>
      <c r="R423" t="s">
        <v>869</v>
      </c>
      <c r="S423" t="s">
        <v>875</v>
      </c>
      <c r="T423" t="s">
        <v>874</v>
      </c>
      <c r="U423" t="s">
        <v>869</v>
      </c>
      <c r="V423" t="s">
        <v>874</v>
      </c>
      <c r="W423" t="s">
        <v>874</v>
      </c>
    </row>
    <row r="424" spans="1:23" x14ac:dyDescent="0.35">
      <c r="A424" t="s">
        <v>615</v>
      </c>
      <c r="B424" s="1" t="s">
        <v>614</v>
      </c>
      <c r="C424" t="s">
        <v>864</v>
      </c>
      <c r="D424">
        <v>1</v>
      </c>
      <c r="E424" t="s">
        <v>865</v>
      </c>
      <c r="K424" t="s">
        <v>1267</v>
      </c>
      <c r="L424" t="s">
        <v>868</v>
      </c>
      <c r="M424" s="34" t="s">
        <v>2556</v>
      </c>
      <c r="N424" s="34" t="e">
        <f>VLOOKUP(M424,#REF!,14)</f>
        <v>#REF!</v>
      </c>
      <c r="P424" t="s">
        <v>1289</v>
      </c>
      <c r="Q424" t="s">
        <v>931</v>
      </c>
      <c r="R424" t="s">
        <v>931</v>
      </c>
      <c r="T424" t="s">
        <v>869</v>
      </c>
      <c r="U424" t="s">
        <v>869</v>
      </c>
      <c r="V424" t="s">
        <v>869</v>
      </c>
      <c r="W424" t="s">
        <v>875</v>
      </c>
    </row>
    <row r="425" spans="1:23" x14ac:dyDescent="0.35">
      <c r="A425" t="s">
        <v>587</v>
      </c>
      <c r="B425" s="1" t="s">
        <v>586</v>
      </c>
      <c r="C425" t="s">
        <v>864</v>
      </c>
      <c r="D425">
        <v>1</v>
      </c>
      <c r="E425" t="s">
        <v>865</v>
      </c>
      <c r="K425" t="s">
        <v>1267</v>
      </c>
      <c r="L425" t="s">
        <v>868</v>
      </c>
      <c r="M425" s="34" t="s">
        <v>1</v>
      </c>
      <c r="N425" s="34" t="e">
        <f>VLOOKUP(M425,#REF!,14)</f>
        <v>#REF!</v>
      </c>
      <c r="P425" t="s">
        <v>1290</v>
      </c>
      <c r="Q425" t="s">
        <v>931</v>
      </c>
      <c r="R425" t="s">
        <v>1278</v>
      </c>
      <c r="T425" t="s">
        <v>869</v>
      </c>
      <c r="U425" t="s">
        <v>869</v>
      </c>
      <c r="V425" t="s">
        <v>869</v>
      </c>
      <c r="W425" t="s">
        <v>875</v>
      </c>
    </row>
    <row r="426" spans="1:23" x14ac:dyDescent="0.35">
      <c r="A426" t="s">
        <v>491</v>
      </c>
      <c r="B426" s="1" t="s">
        <v>490</v>
      </c>
      <c r="C426" t="s">
        <v>864</v>
      </c>
      <c r="D426">
        <v>1</v>
      </c>
      <c r="E426" t="s">
        <v>865</v>
      </c>
      <c r="K426" t="s">
        <v>1267</v>
      </c>
      <c r="L426" t="s">
        <v>868</v>
      </c>
      <c r="M426" s="34" t="s">
        <v>861</v>
      </c>
      <c r="N426" s="34" t="e">
        <f>VLOOKUP(M426,#REF!,14)</f>
        <v>#REF!</v>
      </c>
      <c r="P426" t="s">
        <v>1291</v>
      </c>
      <c r="Q426" t="s">
        <v>869</v>
      </c>
      <c r="R426" t="s">
        <v>869</v>
      </c>
      <c r="S426" t="s">
        <v>869</v>
      </c>
      <c r="T426" t="s">
        <v>869</v>
      </c>
      <c r="U426" t="s">
        <v>869</v>
      </c>
      <c r="V426" t="s">
        <v>869</v>
      </c>
      <c r="W426" t="s">
        <v>875</v>
      </c>
    </row>
    <row r="427" spans="1:23" x14ac:dyDescent="0.35">
      <c r="A427" t="s">
        <v>617</v>
      </c>
      <c r="B427" s="1" t="s">
        <v>616</v>
      </c>
      <c r="C427" t="s">
        <v>864</v>
      </c>
      <c r="D427">
        <v>0</v>
      </c>
      <c r="E427" t="s">
        <v>865</v>
      </c>
      <c r="K427" t="s">
        <v>1267</v>
      </c>
      <c r="L427" t="s">
        <v>868</v>
      </c>
      <c r="M427" s="34" t="s">
        <v>2557</v>
      </c>
      <c r="N427" s="34" t="e">
        <f>VLOOKUP(M427,#REF!,14)</f>
        <v>#REF!</v>
      </c>
      <c r="P427" t="s">
        <v>1292</v>
      </c>
      <c r="Q427" t="s">
        <v>931</v>
      </c>
      <c r="R427" t="s">
        <v>931</v>
      </c>
      <c r="T427" t="s">
        <v>869</v>
      </c>
      <c r="U427" t="s">
        <v>869</v>
      </c>
      <c r="V427" t="s">
        <v>869</v>
      </c>
      <c r="W427" t="s">
        <v>875</v>
      </c>
    </row>
    <row r="428" spans="1:23" x14ac:dyDescent="0.35">
      <c r="A428" t="s">
        <v>557</v>
      </c>
      <c r="B428" s="1" t="s">
        <v>2272</v>
      </c>
      <c r="C428" t="s">
        <v>864</v>
      </c>
      <c r="D428">
        <v>1</v>
      </c>
      <c r="E428" t="s">
        <v>865</v>
      </c>
      <c r="K428" t="s">
        <v>1267</v>
      </c>
      <c r="L428" t="s">
        <v>868</v>
      </c>
      <c r="M428" s="34" t="s">
        <v>2557</v>
      </c>
      <c r="N428" s="34" t="e">
        <f>VLOOKUP(M428,#REF!,14)</f>
        <v>#REF!</v>
      </c>
      <c r="P428" t="s">
        <v>1293</v>
      </c>
      <c r="Q428" t="s">
        <v>931</v>
      </c>
      <c r="R428" t="s">
        <v>931</v>
      </c>
      <c r="T428" t="s">
        <v>869</v>
      </c>
      <c r="U428" t="s">
        <v>869</v>
      </c>
      <c r="V428" t="s">
        <v>869</v>
      </c>
      <c r="W428">
        <v>0</v>
      </c>
    </row>
    <row r="429" spans="1:23" x14ac:dyDescent="0.35">
      <c r="A429" t="s">
        <v>485</v>
      </c>
      <c r="B429" s="1" t="s">
        <v>484</v>
      </c>
      <c r="C429" t="s">
        <v>864</v>
      </c>
      <c r="D429">
        <v>0</v>
      </c>
      <c r="E429" t="s">
        <v>865</v>
      </c>
      <c r="K429" t="s">
        <v>1267</v>
      </c>
      <c r="L429" t="s">
        <v>868</v>
      </c>
      <c r="M429" s="34" t="s">
        <v>2556</v>
      </c>
      <c r="N429" s="34" t="e">
        <f>VLOOKUP(M429,#REF!,14)</f>
        <v>#REF!</v>
      </c>
      <c r="P429" t="s">
        <v>1294</v>
      </c>
      <c r="Q429" t="s">
        <v>931</v>
      </c>
      <c r="R429" t="s">
        <v>931</v>
      </c>
      <c r="T429" t="s">
        <v>869</v>
      </c>
      <c r="U429" t="s">
        <v>869</v>
      </c>
      <c r="V429" t="s">
        <v>869</v>
      </c>
      <c r="W429" t="s">
        <v>875</v>
      </c>
    </row>
    <row r="430" spans="1:23" x14ac:dyDescent="0.35">
      <c r="A430" t="s">
        <v>601</v>
      </c>
      <c r="B430" s="1" t="s">
        <v>600</v>
      </c>
      <c r="C430" t="s">
        <v>864</v>
      </c>
      <c r="D430">
        <v>1</v>
      </c>
      <c r="E430" t="s">
        <v>865</v>
      </c>
      <c r="K430" t="s">
        <v>1267</v>
      </c>
      <c r="L430" t="s">
        <v>868</v>
      </c>
      <c r="M430" s="34" t="s">
        <v>2558</v>
      </c>
      <c r="N430" s="34" t="e">
        <f>VLOOKUP(M430,#REF!,14)</f>
        <v>#REF!</v>
      </c>
      <c r="P430" t="s">
        <v>1295</v>
      </c>
      <c r="R430" t="s">
        <v>931</v>
      </c>
      <c r="T430" t="s">
        <v>869</v>
      </c>
      <c r="U430" t="s">
        <v>869</v>
      </c>
      <c r="V430" t="s">
        <v>869</v>
      </c>
      <c r="W430" t="s">
        <v>875</v>
      </c>
    </row>
    <row r="431" spans="1:23" x14ac:dyDescent="0.35">
      <c r="A431" t="s">
        <v>575</v>
      </c>
      <c r="B431" s="1" t="s">
        <v>574</v>
      </c>
      <c r="C431" t="s">
        <v>864</v>
      </c>
      <c r="E431" t="s">
        <v>865</v>
      </c>
      <c r="K431" t="s">
        <v>1269</v>
      </c>
      <c r="L431" t="s">
        <v>868</v>
      </c>
      <c r="M431" s="34" t="s">
        <v>2556</v>
      </c>
      <c r="N431" s="34" t="e">
        <f>VLOOKUP(M431,#REF!,14)</f>
        <v>#REF!</v>
      </c>
      <c r="T431" t="s">
        <v>869</v>
      </c>
      <c r="U431" t="s">
        <v>869</v>
      </c>
      <c r="V431" t="s">
        <v>869</v>
      </c>
      <c r="W431" t="s">
        <v>875</v>
      </c>
    </row>
    <row r="432" spans="1:23" x14ac:dyDescent="0.35">
      <c r="A432" t="s">
        <v>544</v>
      </c>
      <c r="B432" s="1" t="s">
        <v>543</v>
      </c>
      <c r="C432" t="s">
        <v>864</v>
      </c>
      <c r="E432" t="s">
        <v>865</v>
      </c>
      <c r="K432" t="s">
        <v>912</v>
      </c>
      <c r="L432" t="s">
        <v>868</v>
      </c>
      <c r="M432" s="34" t="s">
        <v>2244</v>
      </c>
      <c r="N432" s="34" t="e">
        <f>VLOOKUP(M432,#REF!,14)</f>
        <v>#REF!</v>
      </c>
      <c r="Q432" t="s">
        <v>874</v>
      </c>
      <c r="T432" t="s">
        <v>869</v>
      </c>
      <c r="U432" t="s">
        <v>874</v>
      </c>
      <c r="V432" t="s">
        <v>869</v>
      </c>
      <c r="W432" t="s">
        <v>875</v>
      </c>
    </row>
    <row r="433" spans="1:23" x14ac:dyDescent="0.35">
      <c r="A433" t="s">
        <v>292</v>
      </c>
      <c r="B433" s="1" t="s">
        <v>293</v>
      </c>
      <c r="C433" t="s">
        <v>864</v>
      </c>
      <c r="E433" t="s">
        <v>865</v>
      </c>
      <c r="F433" t="s">
        <v>1296</v>
      </c>
      <c r="G433" t="s">
        <v>1297</v>
      </c>
      <c r="H433" t="s">
        <v>1298</v>
      </c>
      <c r="I433" t="s">
        <v>1299</v>
      </c>
      <c r="J433">
        <v>2.6</v>
      </c>
      <c r="K433" t="s">
        <v>1300</v>
      </c>
      <c r="L433" t="s">
        <v>868</v>
      </c>
      <c r="M433" s="34" t="s">
        <v>1</v>
      </c>
      <c r="N433" s="34" t="e">
        <f>VLOOKUP(M433,#REF!,14)</f>
        <v>#REF!</v>
      </c>
      <c r="O433">
        <v>12.535</v>
      </c>
      <c r="Q433" t="s">
        <v>875</v>
      </c>
      <c r="R433" t="s">
        <v>869</v>
      </c>
      <c r="S433" t="s">
        <v>869</v>
      </c>
      <c r="T433" t="s">
        <v>874</v>
      </c>
      <c r="U433" t="s">
        <v>869</v>
      </c>
      <c r="V433" t="s">
        <v>869</v>
      </c>
      <c r="W433" t="s">
        <v>874</v>
      </c>
    </row>
    <row r="434" spans="1:23" x14ac:dyDescent="0.35">
      <c r="A434" t="s">
        <v>294</v>
      </c>
      <c r="B434" s="1" t="s">
        <v>295</v>
      </c>
      <c r="C434" t="s">
        <v>864</v>
      </c>
      <c r="E434" t="s">
        <v>865</v>
      </c>
      <c r="F434" t="s">
        <v>1301</v>
      </c>
      <c r="G434" t="s">
        <v>1302</v>
      </c>
      <c r="H434" t="s">
        <v>1303</v>
      </c>
      <c r="I434" t="s">
        <v>1299</v>
      </c>
      <c r="J434" t="s">
        <v>1304</v>
      </c>
      <c r="K434" t="s">
        <v>1300</v>
      </c>
      <c r="L434" t="s">
        <v>868</v>
      </c>
      <c r="M434" s="34" t="s">
        <v>1</v>
      </c>
      <c r="N434" s="34" t="e">
        <f>VLOOKUP(M434,#REF!,14)</f>
        <v>#REF!</v>
      </c>
      <c r="O434">
        <v>37.375</v>
      </c>
      <c r="Q434" t="s">
        <v>875</v>
      </c>
      <c r="R434" t="s">
        <v>869</v>
      </c>
      <c r="S434" t="s">
        <v>869</v>
      </c>
      <c r="T434" t="s">
        <v>874</v>
      </c>
      <c r="U434" t="s">
        <v>869</v>
      </c>
      <c r="V434" t="s">
        <v>869</v>
      </c>
      <c r="W434" t="s">
        <v>874</v>
      </c>
    </row>
    <row r="435" spans="1:23" x14ac:dyDescent="0.35">
      <c r="A435" t="s">
        <v>296</v>
      </c>
      <c r="B435" s="1" t="s">
        <v>297</v>
      </c>
      <c r="C435" t="s">
        <v>864</v>
      </c>
      <c r="E435" t="s">
        <v>865</v>
      </c>
      <c r="F435" t="s">
        <v>1305</v>
      </c>
      <c r="G435" t="s">
        <v>1306</v>
      </c>
      <c r="H435" t="s">
        <v>1307</v>
      </c>
      <c r="I435" t="s">
        <v>1299</v>
      </c>
      <c r="J435">
        <v>2.1</v>
      </c>
      <c r="K435" t="s">
        <v>1300</v>
      </c>
      <c r="L435" t="s">
        <v>868</v>
      </c>
      <c r="M435" s="34" t="s">
        <v>1</v>
      </c>
      <c r="N435" s="34" t="e">
        <f>VLOOKUP(M435,#REF!,14)</f>
        <v>#REF!</v>
      </c>
      <c r="O435">
        <v>14.647</v>
      </c>
      <c r="Q435" t="s">
        <v>875</v>
      </c>
      <c r="R435" t="s">
        <v>869</v>
      </c>
      <c r="S435" t="s">
        <v>875</v>
      </c>
      <c r="T435" t="s">
        <v>874</v>
      </c>
      <c r="U435" t="s">
        <v>869</v>
      </c>
      <c r="V435" t="s">
        <v>874</v>
      </c>
      <c r="W435" t="s">
        <v>874</v>
      </c>
    </row>
    <row r="436" spans="1:23" x14ac:dyDescent="0.35">
      <c r="A436" t="s">
        <v>298</v>
      </c>
      <c r="B436" s="1" t="s">
        <v>299</v>
      </c>
      <c r="C436" t="s">
        <v>864</v>
      </c>
      <c r="E436" t="s">
        <v>865</v>
      </c>
      <c r="F436" t="s">
        <v>1308</v>
      </c>
      <c r="G436" t="s">
        <v>1309</v>
      </c>
      <c r="H436" t="s">
        <v>1310</v>
      </c>
      <c r="I436" t="s">
        <v>1299</v>
      </c>
      <c r="J436" t="s">
        <v>1311</v>
      </c>
      <c r="K436" t="s">
        <v>1300</v>
      </c>
      <c r="L436" t="s">
        <v>868</v>
      </c>
      <c r="M436" s="34" t="s">
        <v>1</v>
      </c>
      <c r="N436" s="34" t="e">
        <f>VLOOKUP(M436,#REF!,14)</f>
        <v>#REF!</v>
      </c>
      <c r="O436">
        <v>54.530999999999999</v>
      </c>
      <c r="Q436" t="s">
        <v>875</v>
      </c>
      <c r="R436" t="s">
        <v>875</v>
      </c>
      <c r="S436" t="s">
        <v>875</v>
      </c>
      <c r="T436" t="s">
        <v>874</v>
      </c>
      <c r="U436" t="s">
        <v>874</v>
      </c>
      <c r="V436" t="s">
        <v>874</v>
      </c>
      <c r="W436" t="s">
        <v>874</v>
      </c>
    </row>
    <row r="437" spans="1:23" ht="29" x14ac:dyDescent="0.35">
      <c r="A437" t="s">
        <v>1312</v>
      </c>
      <c r="B437" s="1" t="s">
        <v>1313</v>
      </c>
      <c r="C437" t="s">
        <v>864</v>
      </c>
      <c r="E437" t="s">
        <v>865</v>
      </c>
      <c r="F437" t="s">
        <v>1314</v>
      </c>
      <c r="G437" t="s">
        <v>1314</v>
      </c>
      <c r="K437" t="s">
        <v>1315</v>
      </c>
      <c r="L437" t="s">
        <v>868</v>
      </c>
      <c r="M437" s="34" t="s">
        <v>2253</v>
      </c>
      <c r="N437" s="34" t="e">
        <f>VLOOKUP(M437,#REF!,14)</f>
        <v>#REF!</v>
      </c>
      <c r="Q437" t="s">
        <v>869</v>
      </c>
      <c r="R437" t="s">
        <v>869</v>
      </c>
      <c r="S437" t="s">
        <v>869</v>
      </c>
      <c r="T437" t="s">
        <v>874</v>
      </c>
      <c r="U437" t="s">
        <v>869</v>
      </c>
      <c r="V437" t="s">
        <v>869</v>
      </c>
      <c r="W437">
        <v>0</v>
      </c>
    </row>
    <row r="438" spans="1:23" x14ac:dyDescent="0.35">
      <c r="A438" t="s">
        <v>300</v>
      </c>
      <c r="B438" s="1" t="s">
        <v>301</v>
      </c>
      <c r="C438" t="s">
        <v>864</v>
      </c>
      <c r="E438" t="s">
        <v>865</v>
      </c>
      <c r="G438">
        <v>130</v>
      </c>
      <c r="K438" t="s">
        <v>1300</v>
      </c>
      <c r="L438" t="s">
        <v>868</v>
      </c>
      <c r="M438" s="34" t="s">
        <v>1</v>
      </c>
      <c r="N438" s="34" t="e">
        <f>VLOOKUP(M438,#REF!,14)</f>
        <v>#REF!</v>
      </c>
      <c r="Q438" t="s">
        <v>875</v>
      </c>
      <c r="R438" t="s">
        <v>869</v>
      </c>
      <c r="S438" t="s">
        <v>869</v>
      </c>
      <c r="T438" t="s">
        <v>874</v>
      </c>
      <c r="U438" t="s">
        <v>869</v>
      </c>
      <c r="V438" t="s">
        <v>869</v>
      </c>
      <c r="W438" t="s">
        <v>874</v>
      </c>
    </row>
    <row r="439" spans="1:23" x14ac:dyDescent="0.35">
      <c r="A439" t="s">
        <v>1316</v>
      </c>
      <c r="B439" s="1" t="s">
        <v>1317</v>
      </c>
      <c r="C439" t="s">
        <v>864</v>
      </c>
      <c r="E439" t="s">
        <v>865</v>
      </c>
      <c r="G439">
        <v>190</v>
      </c>
      <c r="K439" t="s">
        <v>1315</v>
      </c>
      <c r="L439" t="s">
        <v>868</v>
      </c>
      <c r="M439" s="34" t="s">
        <v>2241</v>
      </c>
      <c r="N439" s="34" t="e">
        <f>VLOOKUP(M439,#REF!,14)</f>
        <v>#REF!</v>
      </c>
      <c r="Q439" t="s">
        <v>875</v>
      </c>
      <c r="R439" t="s">
        <v>869</v>
      </c>
      <c r="S439" t="s">
        <v>869</v>
      </c>
      <c r="T439" t="s">
        <v>874</v>
      </c>
      <c r="U439" t="s">
        <v>869</v>
      </c>
      <c r="V439" t="s">
        <v>869</v>
      </c>
      <c r="W439" t="s">
        <v>874</v>
      </c>
    </row>
    <row r="440" spans="1:23" x14ac:dyDescent="0.35">
      <c r="A440" t="s">
        <v>302</v>
      </c>
      <c r="B440" s="1" t="s">
        <v>303</v>
      </c>
      <c r="C440" t="s">
        <v>864</v>
      </c>
      <c r="E440" t="s">
        <v>865</v>
      </c>
      <c r="G440">
        <v>188</v>
      </c>
      <c r="K440" t="s">
        <v>1315</v>
      </c>
      <c r="L440" t="s">
        <v>868</v>
      </c>
      <c r="M440" s="34" t="s">
        <v>1</v>
      </c>
      <c r="N440" s="34" t="e">
        <f>VLOOKUP(M440,#REF!,14)</f>
        <v>#REF!</v>
      </c>
      <c r="Q440" t="s">
        <v>875</v>
      </c>
      <c r="R440" t="s">
        <v>869</v>
      </c>
      <c r="S440" t="s">
        <v>869</v>
      </c>
      <c r="T440" t="s">
        <v>874</v>
      </c>
      <c r="U440" t="s">
        <v>869</v>
      </c>
      <c r="V440" t="s">
        <v>869</v>
      </c>
      <c r="W440" t="s">
        <v>874</v>
      </c>
    </row>
    <row r="441" spans="1:23" x14ac:dyDescent="0.35">
      <c r="A441" t="s">
        <v>304</v>
      </c>
      <c r="B441" s="1" t="s">
        <v>305</v>
      </c>
      <c r="C441" t="s">
        <v>864</v>
      </c>
      <c r="E441" t="s">
        <v>865</v>
      </c>
      <c r="G441">
        <v>150</v>
      </c>
      <c r="K441" t="s">
        <v>1315</v>
      </c>
      <c r="L441" t="s">
        <v>868</v>
      </c>
      <c r="M441" s="34" t="s">
        <v>1</v>
      </c>
      <c r="N441" s="34" t="e">
        <f>VLOOKUP(M441,#REF!,14)</f>
        <v>#REF!</v>
      </c>
      <c r="Q441" t="s">
        <v>875</v>
      </c>
      <c r="R441" t="s">
        <v>869</v>
      </c>
      <c r="S441" t="s">
        <v>869</v>
      </c>
      <c r="T441" t="s">
        <v>874</v>
      </c>
      <c r="U441" t="s">
        <v>869</v>
      </c>
      <c r="V441" t="s">
        <v>869</v>
      </c>
      <c r="W441" t="s">
        <v>874</v>
      </c>
    </row>
    <row r="442" spans="1:23" x14ac:dyDescent="0.35">
      <c r="A442" t="s">
        <v>1318</v>
      </c>
      <c r="B442" s="1" t="s">
        <v>1319</v>
      </c>
      <c r="C442" t="s">
        <v>864</v>
      </c>
      <c r="E442" t="s">
        <v>865</v>
      </c>
      <c r="G442">
        <v>193</v>
      </c>
      <c r="K442" t="s">
        <v>1315</v>
      </c>
      <c r="L442" t="s">
        <v>868</v>
      </c>
      <c r="M442" s="34" t="s">
        <v>2253</v>
      </c>
      <c r="N442" s="34" t="e">
        <f>VLOOKUP(M442,#REF!,14)</f>
        <v>#REF!</v>
      </c>
      <c r="Q442" t="s">
        <v>869</v>
      </c>
      <c r="R442" t="s">
        <v>869</v>
      </c>
      <c r="S442" t="s">
        <v>869</v>
      </c>
      <c r="T442" t="s">
        <v>874</v>
      </c>
      <c r="U442" t="s">
        <v>869</v>
      </c>
      <c r="V442" t="s">
        <v>869</v>
      </c>
      <c r="W442">
        <v>0</v>
      </c>
    </row>
    <row r="443" spans="1:23" x14ac:dyDescent="0.35">
      <c r="A443" t="s">
        <v>1320</v>
      </c>
      <c r="B443" s="1" t="s">
        <v>1321</v>
      </c>
      <c r="C443" t="s">
        <v>864</v>
      </c>
      <c r="E443" t="s">
        <v>865</v>
      </c>
      <c r="G443">
        <v>180</v>
      </c>
      <c r="K443" t="s">
        <v>1315</v>
      </c>
      <c r="L443" t="s">
        <v>868</v>
      </c>
      <c r="M443" s="34" t="s">
        <v>2241</v>
      </c>
      <c r="N443" s="34" t="e">
        <f>VLOOKUP(M443,#REF!,14)</f>
        <v>#REF!</v>
      </c>
      <c r="Q443" t="s">
        <v>875</v>
      </c>
      <c r="R443" t="s">
        <v>869</v>
      </c>
      <c r="S443" t="s">
        <v>869</v>
      </c>
      <c r="T443" t="s">
        <v>874</v>
      </c>
      <c r="U443" t="s">
        <v>869</v>
      </c>
      <c r="V443" t="s">
        <v>869</v>
      </c>
      <c r="W443" t="s">
        <v>874</v>
      </c>
    </row>
    <row r="444" spans="1:23" x14ac:dyDescent="0.35">
      <c r="A444" t="s">
        <v>1322</v>
      </c>
      <c r="B444" s="1" t="s">
        <v>1323</v>
      </c>
      <c r="C444" t="s">
        <v>864</v>
      </c>
      <c r="E444" t="s">
        <v>865</v>
      </c>
      <c r="G444" t="s">
        <v>1324</v>
      </c>
      <c r="K444" t="s">
        <v>1315</v>
      </c>
      <c r="L444" t="s">
        <v>868</v>
      </c>
      <c r="M444" s="34" t="s">
        <v>2241</v>
      </c>
      <c r="N444" s="34" t="e">
        <f>VLOOKUP(M444,#REF!,14)</f>
        <v>#REF!</v>
      </c>
      <c r="Q444" t="s">
        <v>875</v>
      </c>
      <c r="R444" t="s">
        <v>869</v>
      </c>
      <c r="S444" t="s">
        <v>869</v>
      </c>
      <c r="T444" t="s">
        <v>874</v>
      </c>
      <c r="U444" t="s">
        <v>869</v>
      </c>
      <c r="V444" t="s">
        <v>869</v>
      </c>
      <c r="W444" t="s">
        <v>874</v>
      </c>
    </row>
    <row r="445" spans="1:23" x14ac:dyDescent="0.35">
      <c r="A445" t="s">
        <v>306</v>
      </c>
      <c r="B445" s="1" t="s">
        <v>307</v>
      </c>
      <c r="C445" t="s">
        <v>864</v>
      </c>
      <c r="E445" t="s">
        <v>865</v>
      </c>
      <c r="F445" t="s">
        <v>1325</v>
      </c>
      <c r="G445" t="s">
        <v>1326</v>
      </c>
      <c r="H445" t="s">
        <v>1327</v>
      </c>
      <c r="I445" t="s">
        <v>896</v>
      </c>
      <c r="J445">
        <v>10.8</v>
      </c>
      <c r="K445" t="s">
        <v>908</v>
      </c>
      <c r="L445" t="s">
        <v>868</v>
      </c>
      <c r="M445" s="34" t="s">
        <v>1</v>
      </c>
      <c r="N445" s="34" t="e">
        <f>VLOOKUP(M445,#REF!,14)</f>
        <v>#REF!</v>
      </c>
      <c r="O445">
        <v>1.7629999999999999</v>
      </c>
      <c r="Q445" t="s">
        <v>875</v>
      </c>
      <c r="R445" t="s">
        <v>869</v>
      </c>
      <c r="S445" t="s">
        <v>869</v>
      </c>
      <c r="T445" t="s">
        <v>874</v>
      </c>
      <c r="U445" t="s">
        <v>869</v>
      </c>
      <c r="V445" t="s">
        <v>869</v>
      </c>
      <c r="W445" t="s">
        <v>874</v>
      </c>
    </row>
    <row r="446" spans="1:23" x14ac:dyDescent="0.35">
      <c r="A446" t="s">
        <v>1328</v>
      </c>
      <c r="B446" s="1" t="s">
        <v>1329</v>
      </c>
      <c r="C446" t="s">
        <v>864</v>
      </c>
      <c r="E446" t="s">
        <v>865</v>
      </c>
      <c r="F446" t="s">
        <v>1330</v>
      </c>
      <c r="G446" t="s">
        <v>910</v>
      </c>
      <c r="H446" t="s">
        <v>1331</v>
      </c>
      <c r="I446" t="s">
        <v>1332</v>
      </c>
      <c r="J446" t="s">
        <v>1333</v>
      </c>
      <c r="K446" t="s">
        <v>908</v>
      </c>
      <c r="L446" t="s">
        <v>868</v>
      </c>
      <c r="M446" s="34" t="s">
        <v>2241</v>
      </c>
      <c r="N446" s="34" t="e">
        <f>VLOOKUP(M446,#REF!,14)</f>
        <v>#REF!</v>
      </c>
      <c r="O446">
        <v>21.408000000000001</v>
      </c>
      <c r="Q446" t="s">
        <v>875</v>
      </c>
      <c r="R446" t="s">
        <v>869</v>
      </c>
      <c r="S446" t="s">
        <v>869</v>
      </c>
      <c r="T446" t="s">
        <v>874</v>
      </c>
      <c r="U446" t="s">
        <v>869</v>
      </c>
      <c r="V446" t="s">
        <v>869</v>
      </c>
      <c r="W446" t="s">
        <v>874</v>
      </c>
    </row>
    <row r="447" spans="1:23" x14ac:dyDescent="0.35">
      <c r="A447" t="s">
        <v>308</v>
      </c>
      <c r="B447" s="1" t="s">
        <v>309</v>
      </c>
      <c r="C447" t="s">
        <v>864</v>
      </c>
      <c r="E447" t="s">
        <v>865</v>
      </c>
      <c r="F447" t="s">
        <v>1334</v>
      </c>
      <c r="G447" t="s">
        <v>1335</v>
      </c>
      <c r="H447" t="s">
        <v>1336</v>
      </c>
      <c r="I447" t="s">
        <v>1337</v>
      </c>
      <c r="J447" t="s">
        <v>1338</v>
      </c>
      <c r="K447" t="s">
        <v>908</v>
      </c>
      <c r="L447" t="s">
        <v>868</v>
      </c>
      <c r="M447" s="34" t="s">
        <v>1</v>
      </c>
      <c r="N447" s="34" t="e">
        <f>VLOOKUP(M447,#REF!,14)</f>
        <v>#REF!</v>
      </c>
      <c r="O447">
        <v>37.453000000000003</v>
      </c>
      <c r="Q447" t="s">
        <v>875</v>
      </c>
      <c r="R447" t="s">
        <v>869</v>
      </c>
      <c r="S447" t="s">
        <v>875</v>
      </c>
      <c r="T447" t="s">
        <v>874</v>
      </c>
      <c r="U447" t="s">
        <v>869</v>
      </c>
      <c r="V447" t="s">
        <v>874</v>
      </c>
      <c r="W447" t="s">
        <v>874</v>
      </c>
    </row>
    <row r="448" spans="1:23" x14ac:dyDescent="0.35">
      <c r="A448" t="s">
        <v>310</v>
      </c>
      <c r="B448" s="1" t="s">
        <v>311</v>
      </c>
      <c r="C448" t="s">
        <v>864</v>
      </c>
      <c r="E448" t="s">
        <v>865</v>
      </c>
      <c r="F448" t="s">
        <v>1339</v>
      </c>
      <c r="G448" t="s">
        <v>1340</v>
      </c>
      <c r="H448" t="s">
        <v>1341</v>
      </c>
      <c r="I448" t="s">
        <v>1342</v>
      </c>
      <c r="J448" t="s">
        <v>1343</v>
      </c>
      <c r="K448" t="s">
        <v>908</v>
      </c>
      <c r="L448" t="s">
        <v>868</v>
      </c>
      <c r="M448" s="34" t="s">
        <v>1</v>
      </c>
      <c r="N448" s="34" t="e">
        <f>VLOOKUP(M448,#REF!,14)</f>
        <v>#REF!</v>
      </c>
      <c r="O448">
        <v>13.987</v>
      </c>
      <c r="Q448" t="s">
        <v>875</v>
      </c>
      <c r="R448" t="s">
        <v>869</v>
      </c>
      <c r="S448" t="s">
        <v>875</v>
      </c>
      <c r="T448" t="s">
        <v>874</v>
      </c>
      <c r="U448" t="s">
        <v>869</v>
      </c>
      <c r="V448" t="s">
        <v>874</v>
      </c>
      <c r="W448" t="s">
        <v>874</v>
      </c>
    </row>
    <row r="449" spans="1:23" x14ac:dyDescent="0.35">
      <c r="A449" t="s">
        <v>312</v>
      </c>
      <c r="B449" s="1" t="s">
        <v>313</v>
      </c>
      <c r="C449" t="s">
        <v>864</v>
      </c>
      <c r="E449" t="s">
        <v>865</v>
      </c>
      <c r="F449" t="s">
        <v>1344</v>
      </c>
      <c r="G449" t="s">
        <v>948</v>
      </c>
      <c r="H449" t="s">
        <v>1345</v>
      </c>
      <c r="I449" t="s">
        <v>896</v>
      </c>
      <c r="J449">
        <v>8.6</v>
      </c>
      <c r="K449" t="s">
        <v>908</v>
      </c>
      <c r="L449" t="s">
        <v>868</v>
      </c>
      <c r="M449" s="34" t="s">
        <v>1</v>
      </c>
      <c r="N449" s="34" t="e">
        <f>VLOOKUP(M449,#REF!,14)</f>
        <v>#REF!</v>
      </c>
      <c r="O449">
        <v>32.341000000000001</v>
      </c>
      <c r="Q449" t="s">
        <v>875</v>
      </c>
      <c r="R449" t="s">
        <v>869</v>
      </c>
      <c r="S449" t="s">
        <v>869</v>
      </c>
      <c r="T449" t="s">
        <v>874</v>
      </c>
      <c r="U449" t="s">
        <v>869</v>
      </c>
      <c r="V449" t="s">
        <v>869</v>
      </c>
      <c r="W449" t="s">
        <v>874</v>
      </c>
    </row>
    <row r="450" spans="1:23" x14ac:dyDescent="0.35">
      <c r="A450" t="s">
        <v>314</v>
      </c>
      <c r="B450" s="1" t="s">
        <v>315</v>
      </c>
      <c r="C450" t="s">
        <v>864</v>
      </c>
      <c r="E450" t="s">
        <v>865</v>
      </c>
      <c r="F450" t="s">
        <v>1346</v>
      </c>
      <c r="G450" t="s">
        <v>892</v>
      </c>
      <c r="H450" t="s">
        <v>1347</v>
      </c>
      <c r="I450" t="s">
        <v>882</v>
      </c>
      <c r="J450" t="s">
        <v>1348</v>
      </c>
      <c r="K450" t="s">
        <v>908</v>
      </c>
      <c r="L450" t="s">
        <v>868</v>
      </c>
      <c r="M450" s="34" t="s">
        <v>1</v>
      </c>
      <c r="N450" s="34" t="e">
        <f>VLOOKUP(M450,#REF!,14)</f>
        <v>#REF!</v>
      </c>
      <c r="O450">
        <v>14.058999999999999</v>
      </c>
      <c r="Q450" t="s">
        <v>875</v>
      </c>
      <c r="R450" t="s">
        <v>869</v>
      </c>
      <c r="S450" t="s">
        <v>875</v>
      </c>
      <c r="T450" t="s">
        <v>874</v>
      </c>
      <c r="U450" t="s">
        <v>869</v>
      </c>
      <c r="V450" t="s">
        <v>874</v>
      </c>
      <c r="W450" t="s">
        <v>874</v>
      </c>
    </row>
    <row r="451" spans="1:23" x14ac:dyDescent="0.35">
      <c r="A451" t="s">
        <v>316</v>
      </c>
      <c r="B451" s="1" t="s">
        <v>317</v>
      </c>
      <c r="C451" t="s">
        <v>864</v>
      </c>
      <c r="E451" t="s">
        <v>865</v>
      </c>
      <c r="F451" t="s">
        <v>1349</v>
      </c>
      <c r="G451" t="s">
        <v>974</v>
      </c>
      <c r="H451" t="s">
        <v>1350</v>
      </c>
      <c r="I451" t="s">
        <v>1351</v>
      </c>
      <c r="J451" t="s">
        <v>1352</v>
      </c>
      <c r="K451" t="s">
        <v>908</v>
      </c>
      <c r="L451" t="s">
        <v>868</v>
      </c>
      <c r="M451" s="34" t="s">
        <v>1</v>
      </c>
      <c r="N451" s="34" t="e">
        <f>VLOOKUP(M451,#REF!,14)</f>
        <v>#REF!</v>
      </c>
      <c r="O451">
        <v>36.374000000000002</v>
      </c>
      <c r="Q451" t="s">
        <v>875</v>
      </c>
      <c r="R451" t="s">
        <v>869</v>
      </c>
      <c r="S451" t="s">
        <v>875</v>
      </c>
      <c r="T451" t="s">
        <v>874</v>
      </c>
      <c r="U451" t="s">
        <v>869</v>
      </c>
      <c r="V451" t="s">
        <v>874</v>
      </c>
      <c r="W451" t="s">
        <v>874</v>
      </c>
    </row>
    <row r="452" spans="1:23" x14ac:dyDescent="0.35">
      <c r="A452" t="s">
        <v>1353</v>
      </c>
      <c r="B452" s="1" t="s">
        <v>1354</v>
      </c>
      <c r="C452" t="s">
        <v>864</v>
      </c>
      <c r="E452" t="s">
        <v>865</v>
      </c>
      <c r="F452" t="s">
        <v>1355</v>
      </c>
      <c r="G452" t="s">
        <v>1356</v>
      </c>
      <c r="H452" t="s">
        <v>1357</v>
      </c>
      <c r="I452" t="s">
        <v>896</v>
      </c>
      <c r="J452" t="s">
        <v>1358</v>
      </c>
      <c r="K452" t="s">
        <v>908</v>
      </c>
      <c r="L452" t="s">
        <v>868</v>
      </c>
      <c r="M452" s="34" t="s">
        <v>2241</v>
      </c>
      <c r="N452" s="34" t="e">
        <f>VLOOKUP(M452,#REF!,14)</f>
        <v>#REF!</v>
      </c>
      <c r="O452">
        <v>20.129000000000001</v>
      </c>
      <c r="Q452" t="s">
        <v>875</v>
      </c>
      <c r="R452" t="s">
        <v>869</v>
      </c>
      <c r="S452" t="s">
        <v>875</v>
      </c>
      <c r="T452" t="s">
        <v>874</v>
      </c>
      <c r="U452" t="s">
        <v>869</v>
      </c>
      <c r="V452" t="s">
        <v>874</v>
      </c>
      <c r="W452" t="s">
        <v>874</v>
      </c>
    </row>
    <row r="453" spans="1:23" x14ac:dyDescent="0.35">
      <c r="A453" t="s">
        <v>318</v>
      </c>
      <c r="B453" s="1" t="s">
        <v>319</v>
      </c>
      <c r="C453" t="s">
        <v>864</v>
      </c>
      <c r="E453" t="s">
        <v>865</v>
      </c>
      <c r="F453" t="s">
        <v>1359</v>
      </c>
      <c r="G453" t="s">
        <v>1360</v>
      </c>
      <c r="H453" t="s">
        <v>1361</v>
      </c>
      <c r="I453" t="s">
        <v>1362</v>
      </c>
      <c r="J453">
        <v>4</v>
      </c>
      <c r="K453" t="s">
        <v>908</v>
      </c>
      <c r="L453" t="s">
        <v>868</v>
      </c>
      <c r="M453" s="34" t="s">
        <v>1</v>
      </c>
      <c r="N453" s="34" t="e">
        <f>VLOOKUP(M453,#REF!,14)</f>
        <v>#REF!</v>
      </c>
      <c r="O453">
        <v>15.653</v>
      </c>
      <c r="Q453" t="s">
        <v>875</v>
      </c>
      <c r="R453" t="s">
        <v>869</v>
      </c>
      <c r="S453" t="s">
        <v>869</v>
      </c>
      <c r="T453" t="s">
        <v>874</v>
      </c>
      <c r="U453" t="s">
        <v>869</v>
      </c>
      <c r="V453" t="s">
        <v>869</v>
      </c>
      <c r="W453" t="s">
        <v>874</v>
      </c>
    </row>
    <row r="454" spans="1:23" x14ac:dyDescent="0.35">
      <c r="A454" t="s">
        <v>320</v>
      </c>
      <c r="B454" s="1" t="s">
        <v>321</v>
      </c>
      <c r="C454" t="s">
        <v>864</v>
      </c>
      <c r="E454" t="s">
        <v>865</v>
      </c>
      <c r="F454" t="s">
        <v>1363</v>
      </c>
      <c r="G454" t="s">
        <v>883</v>
      </c>
      <c r="H454" t="s">
        <v>1364</v>
      </c>
      <c r="I454" t="s">
        <v>896</v>
      </c>
      <c r="J454">
        <v>5.7</v>
      </c>
      <c r="K454" t="s">
        <v>908</v>
      </c>
      <c r="L454" t="s">
        <v>868</v>
      </c>
      <c r="M454" s="34" t="s">
        <v>1</v>
      </c>
      <c r="N454" s="34" t="e">
        <f>VLOOKUP(M454,#REF!,14)</f>
        <v>#REF!</v>
      </c>
      <c r="O454">
        <v>11.048</v>
      </c>
      <c r="Q454" t="s">
        <v>875</v>
      </c>
      <c r="R454" t="s">
        <v>869</v>
      </c>
      <c r="S454" t="s">
        <v>869</v>
      </c>
      <c r="T454" t="s">
        <v>874</v>
      </c>
      <c r="U454" t="s">
        <v>869</v>
      </c>
      <c r="V454" t="s">
        <v>869</v>
      </c>
      <c r="W454">
        <v>0</v>
      </c>
    </row>
    <row r="455" spans="1:23" x14ac:dyDescent="0.35">
      <c r="A455" t="s">
        <v>322</v>
      </c>
      <c r="B455" s="1" t="s">
        <v>323</v>
      </c>
      <c r="C455" t="s">
        <v>864</v>
      </c>
      <c r="E455" t="s">
        <v>865</v>
      </c>
      <c r="F455" t="s">
        <v>1365</v>
      </c>
      <c r="G455" t="s">
        <v>955</v>
      </c>
      <c r="H455" t="s">
        <v>1366</v>
      </c>
      <c r="I455" t="s">
        <v>1367</v>
      </c>
      <c r="J455">
        <v>4</v>
      </c>
      <c r="K455" t="s">
        <v>908</v>
      </c>
      <c r="L455" t="s">
        <v>868</v>
      </c>
      <c r="M455" s="34" t="s">
        <v>1</v>
      </c>
      <c r="N455" s="34" t="e">
        <f>VLOOKUP(M455,#REF!,14)</f>
        <v>#REF!</v>
      </c>
      <c r="O455">
        <v>59.933</v>
      </c>
      <c r="Q455" t="s">
        <v>875</v>
      </c>
      <c r="R455" t="s">
        <v>869</v>
      </c>
      <c r="S455" t="s">
        <v>869</v>
      </c>
      <c r="T455" t="s">
        <v>874</v>
      </c>
      <c r="U455" t="s">
        <v>869</v>
      </c>
      <c r="V455" t="s">
        <v>869</v>
      </c>
      <c r="W455" t="s">
        <v>874</v>
      </c>
    </row>
    <row r="456" spans="1:23" ht="29" x14ac:dyDescent="0.35">
      <c r="A456" t="s">
        <v>324</v>
      </c>
      <c r="B456" s="1" t="s">
        <v>325</v>
      </c>
      <c r="C456" t="s">
        <v>864</v>
      </c>
      <c r="E456" t="s">
        <v>865</v>
      </c>
      <c r="F456" t="s">
        <v>1368</v>
      </c>
      <c r="G456" t="s">
        <v>1369</v>
      </c>
      <c r="H456" t="s">
        <v>1370</v>
      </c>
      <c r="I456" t="s">
        <v>1371</v>
      </c>
      <c r="J456" t="s">
        <v>1372</v>
      </c>
      <c r="K456" t="s">
        <v>908</v>
      </c>
      <c r="L456" t="s">
        <v>868</v>
      </c>
      <c r="M456" s="34" t="s">
        <v>1</v>
      </c>
      <c r="N456" s="34" t="e">
        <f>VLOOKUP(M456,#REF!,14)</f>
        <v>#REF!</v>
      </c>
      <c r="O456">
        <v>68.665999999999997</v>
      </c>
      <c r="Q456" t="s">
        <v>875</v>
      </c>
      <c r="R456" t="s">
        <v>875</v>
      </c>
      <c r="S456" t="s">
        <v>875</v>
      </c>
      <c r="T456" t="s">
        <v>874</v>
      </c>
      <c r="U456" t="s">
        <v>874</v>
      </c>
      <c r="V456" t="s">
        <v>874</v>
      </c>
      <c r="W456" t="s">
        <v>874</v>
      </c>
    </row>
    <row r="457" spans="1:23" x14ac:dyDescent="0.35">
      <c r="A457" t="s">
        <v>326</v>
      </c>
      <c r="B457" s="1" t="s">
        <v>327</v>
      </c>
      <c r="C457" t="s">
        <v>864</v>
      </c>
      <c r="E457" t="s">
        <v>865</v>
      </c>
      <c r="F457" t="s">
        <v>1373</v>
      </c>
      <c r="G457" t="s">
        <v>1072</v>
      </c>
      <c r="H457" t="s">
        <v>1374</v>
      </c>
      <c r="I457" t="s">
        <v>896</v>
      </c>
      <c r="J457">
        <v>5.8</v>
      </c>
      <c r="K457" t="s">
        <v>908</v>
      </c>
      <c r="L457" t="s">
        <v>868</v>
      </c>
      <c r="M457" s="34" t="s">
        <v>1</v>
      </c>
      <c r="N457" s="34" t="e">
        <f>VLOOKUP(M457,#REF!,14)</f>
        <v>#REF!</v>
      </c>
      <c r="O457">
        <v>6.5519999999999996</v>
      </c>
      <c r="Q457" t="s">
        <v>875</v>
      </c>
      <c r="R457" t="s">
        <v>869</v>
      </c>
      <c r="S457" t="s">
        <v>875</v>
      </c>
      <c r="T457" t="s">
        <v>874</v>
      </c>
      <c r="U457" t="s">
        <v>869</v>
      </c>
      <c r="V457" t="s">
        <v>874</v>
      </c>
      <c r="W457" t="s">
        <v>874</v>
      </c>
    </row>
    <row r="458" spans="1:23" x14ac:dyDescent="0.35">
      <c r="A458" t="s">
        <v>328</v>
      </c>
      <c r="B458" s="1" t="s">
        <v>329</v>
      </c>
      <c r="C458" t="s">
        <v>864</v>
      </c>
      <c r="E458" t="s">
        <v>865</v>
      </c>
      <c r="F458" t="s">
        <v>1375</v>
      </c>
      <c r="G458" t="s">
        <v>1376</v>
      </c>
      <c r="H458" t="s">
        <v>1377</v>
      </c>
      <c r="I458" t="s">
        <v>896</v>
      </c>
      <c r="J458">
        <v>4.0999999999999996</v>
      </c>
      <c r="K458" t="s">
        <v>908</v>
      </c>
      <c r="L458" t="s">
        <v>868</v>
      </c>
      <c r="M458" s="34" t="s">
        <v>1</v>
      </c>
      <c r="N458" s="34" t="e">
        <f>VLOOKUP(M458,#REF!,14)</f>
        <v>#REF!</v>
      </c>
      <c r="O458">
        <v>31.789000000000001</v>
      </c>
      <c r="Q458" t="s">
        <v>875</v>
      </c>
      <c r="R458" t="s">
        <v>869</v>
      </c>
      <c r="S458" t="s">
        <v>869</v>
      </c>
      <c r="T458" t="s">
        <v>874</v>
      </c>
      <c r="U458" t="s">
        <v>869</v>
      </c>
      <c r="V458" t="s">
        <v>869</v>
      </c>
      <c r="W458" t="s">
        <v>874</v>
      </c>
    </row>
    <row r="459" spans="1:23" ht="29" x14ac:dyDescent="0.35">
      <c r="A459" t="s">
        <v>2491</v>
      </c>
      <c r="B459" s="1" t="s">
        <v>2495</v>
      </c>
      <c r="C459" t="s">
        <v>864</v>
      </c>
      <c r="M459" s="34" t="s">
        <v>1</v>
      </c>
      <c r="N459" s="34" t="e">
        <f>VLOOKUP(M459,#REF!,14)</f>
        <v>#REF!</v>
      </c>
    </row>
    <row r="460" spans="1:23" x14ac:dyDescent="0.35">
      <c r="A460" t="s">
        <v>330</v>
      </c>
      <c r="B460" s="1" t="s">
        <v>331</v>
      </c>
      <c r="C460" t="s">
        <v>864</v>
      </c>
      <c r="E460" t="s">
        <v>865</v>
      </c>
      <c r="F460" t="s">
        <v>1378</v>
      </c>
      <c r="G460" t="s">
        <v>1379</v>
      </c>
      <c r="H460" t="s">
        <v>1380</v>
      </c>
      <c r="I460" t="s">
        <v>896</v>
      </c>
      <c r="J460">
        <v>10</v>
      </c>
      <c r="K460" t="s">
        <v>908</v>
      </c>
      <c r="L460" t="s">
        <v>868</v>
      </c>
      <c r="M460" s="34" t="s">
        <v>1</v>
      </c>
      <c r="N460" s="34" t="e">
        <f>VLOOKUP(M460,#REF!,14)</f>
        <v>#REF!</v>
      </c>
      <c r="O460">
        <v>23.286999999999999</v>
      </c>
      <c r="Q460" t="s">
        <v>875</v>
      </c>
      <c r="R460" t="s">
        <v>869</v>
      </c>
      <c r="S460" t="s">
        <v>875</v>
      </c>
      <c r="T460" t="s">
        <v>874</v>
      </c>
      <c r="U460" t="s">
        <v>869</v>
      </c>
      <c r="V460" t="s">
        <v>874</v>
      </c>
      <c r="W460" t="s">
        <v>874</v>
      </c>
    </row>
    <row r="461" spans="1:23" x14ac:dyDescent="0.35">
      <c r="A461" t="s">
        <v>332</v>
      </c>
      <c r="B461" s="1" t="s">
        <v>333</v>
      </c>
      <c r="C461" t="s">
        <v>864</v>
      </c>
      <c r="E461" t="s">
        <v>865</v>
      </c>
      <c r="F461" t="s">
        <v>1381</v>
      </c>
      <c r="G461" t="s">
        <v>1033</v>
      </c>
      <c r="H461" t="s">
        <v>1382</v>
      </c>
      <c r="I461" t="s">
        <v>896</v>
      </c>
      <c r="J461">
        <v>6.2</v>
      </c>
      <c r="K461" t="s">
        <v>908</v>
      </c>
      <c r="L461" t="s">
        <v>868</v>
      </c>
      <c r="M461" s="34" t="s">
        <v>1</v>
      </c>
      <c r="N461" s="34" t="e">
        <f>VLOOKUP(M461,#REF!,14)</f>
        <v>#REF!</v>
      </c>
      <c r="O461">
        <v>39.648000000000003</v>
      </c>
      <c r="Q461" t="s">
        <v>875</v>
      </c>
      <c r="R461" t="s">
        <v>869</v>
      </c>
      <c r="S461" t="s">
        <v>869</v>
      </c>
      <c r="T461" t="s">
        <v>874</v>
      </c>
      <c r="U461" t="s">
        <v>869</v>
      </c>
      <c r="V461" t="s">
        <v>869</v>
      </c>
      <c r="W461" t="s">
        <v>874</v>
      </c>
    </row>
    <row r="462" spans="1:23" x14ac:dyDescent="0.35">
      <c r="A462" t="s">
        <v>334</v>
      </c>
      <c r="B462" s="1" t="s">
        <v>335</v>
      </c>
      <c r="C462" t="s">
        <v>864</v>
      </c>
      <c r="E462" t="s">
        <v>865</v>
      </c>
      <c r="F462" t="s">
        <v>1383</v>
      </c>
      <c r="G462" t="s">
        <v>918</v>
      </c>
      <c r="H462" t="s">
        <v>1384</v>
      </c>
      <c r="I462" t="s">
        <v>896</v>
      </c>
      <c r="J462">
        <v>4.7</v>
      </c>
      <c r="K462" t="s">
        <v>908</v>
      </c>
      <c r="L462" t="s">
        <v>868</v>
      </c>
      <c r="M462" s="34" t="s">
        <v>1</v>
      </c>
      <c r="N462" s="34" t="e">
        <f>VLOOKUP(M462,#REF!,14)</f>
        <v>#REF!</v>
      </c>
      <c r="O462">
        <v>40.509</v>
      </c>
      <c r="Q462" t="s">
        <v>875</v>
      </c>
      <c r="R462" t="s">
        <v>869</v>
      </c>
      <c r="S462" t="s">
        <v>869</v>
      </c>
      <c r="T462" t="s">
        <v>874</v>
      </c>
      <c r="U462" t="s">
        <v>869</v>
      </c>
      <c r="V462" t="s">
        <v>869</v>
      </c>
      <c r="W462" t="s">
        <v>874</v>
      </c>
    </row>
    <row r="463" spans="1:23" x14ac:dyDescent="0.35">
      <c r="A463" t="s">
        <v>1385</v>
      </c>
      <c r="B463" s="1" t="s">
        <v>1386</v>
      </c>
      <c r="C463" t="s">
        <v>864</v>
      </c>
      <c r="E463" t="s">
        <v>865</v>
      </c>
      <c r="F463" t="s">
        <v>1387</v>
      </c>
      <c r="G463" t="s">
        <v>1061</v>
      </c>
      <c r="H463" t="s">
        <v>1388</v>
      </c>
      <c r="I463" t="s">
        <v>896</v>
      </c>
      <c r="J463">
        <v>6.9</v>
      </c>
      <c r="K463" t="s">
        <v>908</v>
      </c>
      <c r="L463" t="s">
        <v>868</v>
      </c>
      <c r="M463" s="34" t="s">
        <v>2241</v>
      </c>
      <c r="N463" s="34" t="e">
        <f>VLOOKUP(M463,#REF!,14)</f>
        <v>#REF!</v>
      </c>
      <c r="O463">
        <v>62.713000000000001</v>
      </c>
      <c r="Q463" t="s">
        <v>875</v>
      </c>
      <c r="R463" t="s">
        <v>869</v>
      </c>
      <c r="S463" t="s">
        <v>869</v>
      </c>
      <c r="T463" t="s">
        <v>874</v>
      </c>
      <c r="U463" t="s">
        <v>869</v>
      </c>
      <c r="V463" t="s">
        <v>869</v>
      </c>
      <c r="W463" t="s">
        <v>874</v>
      </c>
    </row>
    <row r="464" spans="1:23" ht="29" x14ac:dyDescent="0.35">
      <c r="A464" t="s">
        <v>336</v>
      </c>
      <c r="B464" s="1" t="s">
        <v>337</v>
      </c>
      <c r="C464" t="s">
        <v>864</v>
      </c>
      <c r="E464" t="s">
        <v>865</v>
      </c>
      <c r="F464" t="s">
        <v>1389</v>
      </c>
      <c r="G464" t="s">
        <v>1061</v>
      </c>
      <c r="I464" t="s">
        <v>896</v>
      </c>
      <c r="J464" t="s">
        <v>1390</v>
      </c>
      <c r="K464" t="s">
        <v>908</v>
      </c>
      <c r="L464" t="s">
        <v>868</v>
      </c>
      <c r="M464" s="34" t="s">
        <v>1</v>
      </c>
      <c r="N464" s="34" t="e">
        <f>VLOOKUP(M464,#REF!,14)</f>
        <v>#REF!</v>
      </c>
      <c r="O464" t="s">
        <v>913</v>
      </c>
      <c r="Q464" t="s">
        <v>875</v>
      </c>
      <c r="R464" t="s">
        <v>869</v>
      </c>
      <c r="S464" t="s">
        <v>869</v>
      </c>
      <c r="T464" t="s">
        <v>874</v>
      </c>
      <c r="U464" t="s">
        <v>869</v>
      </c>
      <c r="V464" t="s">
        <v>874</v>
      </c>
      <c r="W464" t="s">
        <v>874</v>
      </c>
    </row>
    <row r="465" spans="1:23" ht="29" x14ac:dyDescent="0.35">
      <c r="A465" t="s">
        <v>1391</v>
      </c>
      <c r="B465" s="1" t="s">
        <v>2492</v>
      </c>
      <c r="C465" t="s">
        <v>864</v>
      </c>
      <c r="E465" t="s">
        <v>865</v>
      </c>
      <c r="K465" t="s">
        <v>873</v>
      </c>
      <c r="L465" t="s">
        <v>868</v>
      </c>
      <c r="M465" s="34" t="s">
        <v>2241</v>
      </c>
      <c r="N465" s="34" t="e">
        <f>VLOOKUP(M465,#REF!,14)</f>
        <v>#REF!</v>
      </c>
      <c r="Q465" t="s">
        <v>869</v>
      </c>
      <c r="R465" t="s">
        <v>869</v>
      </c>
      <c r="S465" t="s">
        <v>875</v>
      </c>
      <c r="T465" t="s">
        <v>869</v>
      </c>
      <c r="U465" t="s">
        <v>869</v>
      </c>
      <c r="V465" t="s">
        <v>874</v>
      </c>
      <c r="W465" t="s">
        <v>874</v>
      </c>
    </row>
    <row r="466" spans="1:23" x14ac:dyDescent="0.35">
      <c r="A466" t="s">
        <v>338</v>
      </c>
      <c r="B466" s="1" t="s">
        <v>339</v>
      </c>
      <c r="C466" t="s">
        <v>864</v>
      </c>
      <c r="E466" t="s">
        <v>865</v>
      </c>
      <c r="K466" t="s">
        <v>912</v>
      </c>
      <c r="L466" t="s">
        <v>868</v>
      </c>
      <c r="M466" s="34" t="s">
        <v>1</v>
      </c>
      <c r="N466" s="34" t="e">
        <f>VLOOKUP(M466,#REF!,14)</f>
        <v>#REF!</v>
      </c>
      <c r="Q466" t="s">
        <v>869</v>
      </c>
      <c r="R466" t="s">
        <v>869</v>
      </c>
      <c r="S466" t="s">
        <v>875</v>
      </c>
      <c r="T466" t="s">
        <v>869</v>
      </c>
      <c r="U466" t="s">
        <v>869</v>
      </c>
      <c r="V466" t="s">
        <v>874</v>
      </c>
      <c r="W466">
        <v>0</v>
      </c>
    </row>
    <row r="467" spans="1:23" x14ac:dyDescent="0.35">
      <c r="A467" t="s">
        <v>340</v>
      </c>
      <c r="B467" s="1" t="s">
        <v>341</v>
      </c>
      <c r="C467" t="s">
        <v>864</v>
      </c>
      <c r="E467" t="s">
        <v>865</v>
      </c>
      <c r="K467" t="s">
        <v>873</v>
      </c>
      <c r="L467" t="s">
        <v>868</v>
      </c>
      <c r="M467" t="s">
        <v>2566</v>
      </c>
      <c r="N467" s="34" t="e">
        <f>VLOOKUP(M467,#REF!,14)</f>
        <v>#REF!</v>
      </c>
      <c r="Q467" t="s">
        <v>869</v>
      </c>
      <c r="R467" t="s">
        <v>869</v>
      </c>
      <c r="S467" t="s">
        <v>874</v>
      </c>
      <c r="T467" t="s">
        <v>869</v>
      </c>
      <c r="U467" t="s">
        <v>869</v>
      </c>
      <c r="V467" t="s">
        <v>874</v>
      </c>
      <c r="W467" t="s">
        <v>874</v>
      </c>
    </row>
    <row r="468" spans="1:23" x14ac:dyDescent="0.35">
      <c r="A468" t="s">
        <v>342</v>
      </c>
      <c r="B468" s="1" t="s">
        <v>343</v>
      </c>
      <c r="C468" t="s">
        <v>864</v>
      </c>
      <c r="E468" t="s">
        <v>865</v>
      </c>
      <c r="K468" t="s">
        <v>912</v>
      </c>
      <c r="L468" t="s">
        <v>868</v>
      </c>
      <c r="M468" s="34" t="s">
        <v>1</v>
      </c>
      <c r="N468" s="34" t="e">
        <f>VLOOKUP(M468,#REF!,14)</f>
        <v>#REF!</v>
      </c>
      <c r="P468" t="s">
        <v>1285</v>
      </c>
      <c r="T468" t="s">
        <v>869</v>
      </c>
      <c r="U468" t="s">
        <v>869</v>
      </c>
      <c r="V468" t="s">
        <v>874</v>
      </c>
      <c r="W468" t="s">
        <v>875</v>
      </c>
    </row>
    <row r="469" spans="1:23" ht="29" x14ac:dyDescent="0.35">
      <c r="A469" t="s">
        <v>1392</v>
      </c>
      <c r="B469" s="1" t="s">
        <v>2360</v>
      </c>
      <c r="C469" t="s">
        <v>864</v>
      </c>
      <c r="E469" t="s">
        <v>865</v>
      </c>
      <c r="K469" t="s">
        <v>908</v>
      </c>
      <c r="L469" t="s">
        <v>868</v>
      </c>
      <c r="M469" s="34" t="s">
        <v>2249</v>
      </c>
      <c r="N469" s="34" t="e">
        <f>VLOOKUP(M469,#REF!,14)</f>
        <v>#REF!</v>
      </c>
      <c r="Q469" t="s">
        <v>869</v>
      </c>
      <c r="R469" t="s">
        <v>869</v>
      </c>
      <c r="S469" t="s">
        <v>869</v>
      </c>
      <c r="T469" t="s">
        <v>869</v>
      </c>
      <c r="U469" t="s">
        <v>869</v>
      </c>
      <c r="V469" t="s">
        <v>874</v>
      </c>
      <c r="W469" t="s">
        <v>874</v>
      </c>
    </row>
    <row r="470" spans="1:23" x14ac:dyDescent="0.35">
      <c r="A470" t="s">
        <v>344</v>
      </c>
      <c r="B470" s="1" t="s">
        <v>345</v>
      </c>
      <c r="C470" t="s">
        <v>864</v>
      </c>
      <c r="E470" t="s">
        <v>865</v>
      </c>
      <c r="K470" t="s">
        <v>912</v>
      </c>
      <c r="L470" t="s">
        <v>868</v>
      </c>
      <c r="M470" s="34" t="s">
        <v>1</v>
      </c>
      <c r="N470" s="34" t="e">
        <f>VLOOKUP(M470,#REF!,14)</f>
        <v>#REF!</v>
      </c>
      <c r="Q470" t="s">
        <v>875</v>
      </c>
      <c r="R470" t="s">
        <v>869</v>
      </c>
      <c r="S470" t="s">
        <v>875</v>
      </c>
      <c r="T470" t="s">
        <v>874</v>
      </c>
      <c r="U470" t="s">
        <v>869</v>
      </c>
      <c r="V470" t="s">
        <v>875</v>
      </c>
      <c r="W470" t="s">
        <v>874</v>
      </c>
    </row>
    <row r="471" spans="1:23" x14ac:dyDescent="0.35">
      <c r="A471" t="s">
        <v>346</v>
      </c>
      <c r="B471" s="1" t="s">
        <v>347</v>
      </c>
      <c r="C471" t="s">
        <v>864</v>
      </c>
      <c r="E471" t="s">
        <v>865</v>
      </c>
      <c r="K471" t="s">
        <v>912</v>
      </c>
      <c r="L471" t="s">
        <v>868</v>
      </c>
      <c r="M471" s="34" t="s">
        <v>1</v>
      </c>
      <c r="N471" s="34" t="e">
        <f>VLOOKUP(M471,#REF!,14)</f>
        <v>#REF!</v>
      </c>
      <c r="Q471" t="s">
        <v>875</v>
      </c>
      <c r="R471" t="s">
        <v>869</v>
      </c>
      <c r="S471" t="s">
        <v>875</v>
      </c>
      <c r="T471" t="s">
        <v>874</v>
      </c>
      <c r="U471" t="s">
        <v>869</v>
      </c>
      <c r="V471" t="s">
        <v>875</v>
      </c>
      <c r="W471" t="s">
        <v>874</v>
      </c>
    </row>
    <row r="472" spans="1:23" x14ac:dyDescent="0.35">
      <c r="A472" t="s">
        <v>348</v>
      </c>
      <c r="B472" s="1" t="s">
        <v>349</v>
      </c>
      <c r="C472" t="s">
        <v>864</v>
      </c>
      <c r="E472" t="s">
        <v>865</v>
      </c>
      <c r="K472" t="s">
        <v>912</v>
      </c>
      <c r="L472" t="s">
        <v>868</v>
      </c>
      <c r="M472" s="34" t="s">
        <v>1</v>
      </c>
      <c r="N472" s="34" t="e">
        <f>VLOOKUP(M472,#REF!,14)</f>
        <v>#REF!</v>
      </c>
      <c r="Q472" t="s">
        <v>875</v>
      </c>
      <c r="R472" t="s">
        <v>869</v>
      </c>
      <c r="S472" t="s">
        <v>875</v>
      </c>
      <c r="T472" t="s">
        <v>874</v>
      </c>
      <c r="U472" t="s">
        <v>869</v>
      </c>
      <c r="V472" t="s">
        <v>875</v>
      </c>
      <c r="W472" t="s">
        <v>874</v>
      </c>
    </row>
    <row r="473" spans="1:23" x14ac:dyDescent="0.35">
      <c r="A473" t="s">
        <v>350</v>
      </c>
      <c r="B473" s="1" t="s">
        <v>351</v>
      </c>
      <c r="C473" t="s">
        <v>864</v>
      </c>
      <c r="E473" t="s">
        <v>865</v>
      </c>
      <c r="K473" t="s">
        <v>912</v>
      </c>
      <c r="L473" t="s">
        <v>868</v>
      </c>
      <c r="M473" s="34" t="s">
        <v>1</v>
      </c>
      <c r="N473" s="34" t="e">
        <f>VLOOKUP(M473,#REF!,14)</f>
        <v>#REF!</v>
      </c>
      <c r="Q473" t="s">
        <v>875</v>
      </c>
      <c r="R473" t="s">
        <v>869</v>
      </c>
      <c r="S473" t="s">
        <v>875</v>
      </c>
      <c r="T473" t="s">
        <v>874</v>
      </c>
      <c r="U473" t="s">
        <v>869</v>
      </c>
      <c r="V473" t="s">
        <v>875</v>
      </c>
      <c r="W473" t="s">
        <v>874</v>
      </c>
    </row>
    <row r="474" spans="1:23" x14ac:dyDescent="0.35">
      <c r="A474" t="s">
        <v>352</v>
      </c>
      <c r="B474" s="1" t="s">
        <v>353</v>
      </c>
      <c r="C474" t="s">
        <v>864</v>
      </c>
      <c r="E474" t="s">
        <v>865</v>
      </c>
      <c r="K474" t="s">
        <v>912</v>
      </c>
      <c r="L474" t="s">
        <v>868</v>
      </c>
      <c r="M474" s="34" t="s">
        <v>1</v>
      </c>
      <c r="N474" s="34" t="e">
        <f>VLOOKUP(M474,#REF!,14)</f>
        <v>#REF!</v>
      </c>
      <c r="Q474" t="s">
        <v>875</v>
      </c>
      <c r="R474" t="s">
        <v>869</v>
      </c>
      <c r="S474" t="s">
        <v>875</v>
      </c>
      <c r="T474" t="s">
        <v>874</v>
      </c>
      <c r="U474" t="s">
        <v>869</v>
      </c>
      <c r="V474" t="s">
        <v>875</v>
      </c>
      <c r="W474" t="s">
        <v>874</v>
      </c>
    </row>
    <row r="475" spans="1:23" x14ac:dyDescent="0.35">
      <c r="A475" t="s">
        <v>354</v>
      </c>
      <c r="B475" s="1" t="s">
        <v>355</v>
      </c>
      <c r="C475" t="s">
        <v>864</v>
      </c>
      <c r="E475" t="s">
        <v>865</v>
      </c>
      <c r="K475" t="s">
        <v>912</v>
      </c>
      <c r="L475" t="s">
        <v>868</v>
      </c>
      <c r="M475" s="34" t="s">
        <v>1</v>
      </c>
      <c r="N475" s="34" t="e">
        <f>VLOOKUP(M475,#REF!,14)</f>
        <v>#REF!</v>
      </c>
      <c r="Q475" t="s">
        <v>875</v>
      </c>
      <c r="R475" t="s">
        <v>869</v>
      </c>
      <c r="S475" t="s">
        <v>875</v>
      </c>
      <c r="T475" t="s">
        <v>874</v>
      </c>
      <c r="U475" t="s">
        <v>869</v>
      </c>
      <c r="V475" t="s">
        <v>875</v>
      </c>
      <c r="W475" t="s">
        <v>874</v>
      </c>
    </row>
    <row r="476" spans="1:23" ht="43.5" x14ac:dyDescent="0.35">
      <c r="A476" t="s">
        <v>356</v>
      </c>
      <c r="B476" s="1" t="s">
        <v>357</v>
      </c>
      <c r="C476" t="s">
        <v>864</v>
      </c>
      <c r="E476" t="s">
        <v>865</v>
      </c>
      <c r="K476" t="s">
        <v>912</v>
      </c>
      <c r="L476" t="s">
        <v>868</v>
      </c>
      <c r="M476" s="34" t="s">
        <v>1</v>
      </c>
      <c r="N476" s="34" t="e">
        <f>VLOOKUP(M476,#REF!,14)</f>
        <v>#REF!</v>
      </c>
      <c r="Q476" t="s">
        <v>875</v>
      </c>
      <c r="R476" t="s">
        <v>869</v>
      </c>
      <c r="S476" t="s">
        <v>875</v>
      </c>
      <c r="T476" t="s">
        <v>874</v>
      </c>
      <c r="U476" t="s">
        <v>869</v>
      </c>
      <c r="V476" t="s">
        <v>875</v>
      </c>
      <c r="W476" t="s">
        <v>874</v>
      </c>
    </row>
    <row r="477" spans="1:23" x14ac:dyDescent="0.35">
      <c r="A477" t="s">
        <v>358</v>
      </c>
      <c r="B477" s="1" t="s">
        <v>359</v>
      </c>
      <c r="C477" t="s">
        <v>864</v>
      </c>
      <c r="E477" t="s">
        <v>865</v>
      </c>
      <c r="K477" t="s">
        <v>912</v>
      </c>
      <c r="L477" t="s">
        <v>868</v>
      </c>
      <c r="M477" s="34" t="s">
        <v>1</v>
      </c>
      <c r="N477" s="34" t="e">
        <f>VLOOKUP(M477,#REF!,14)</f>
        <v>#REF!</v>
      </c>
      <c r="Q477" t="s">
        <v>875</v>
      </c>
      <c r="R477" t="s">
        <v>869</v>
      </c>
      <c r="S477" t="s">
        <v>875</v>
      </c>
      <c r="T477" t="s">
        <v>874</v>
      </c>
      <c r="U477" t="s">
        <v>869</v>
      </c>
      <c r="V477" t="s">
        <v>875</v>
      </c>
      <c r="W477" t="s">
        <v>874</v>
      </c>
    </row>
    <row r="478" spans="1:23" ht="29" x14ac:dyDescent="0.35">
      <c r="A478" t="s">
        <v>360</v>
      </c>
      <c r="B478" s="1" t="s">
        <v>361</v>
      </c>
      <c r="C478" t="s">
        <v>864</v>
      </c>
      <c r="E478" t="s">
        <v>865</v>
      </c>
      <c r="K478" t="s">
        <v>912</v>
      </c>
      <c r="L478" t="s">
        <v>868</v>
      </c>
      <c r="M478" s="34" t="s">
        <v>1</v>
      </c>
      <c r="N478" s="34" t="e">
        <f>VLOOKUP(M478,#REF!,14)</f>
        <v>#REF!</v>
      </c>
      <c r="Q478" t="s">
        <v>875</v>
      </c>
      <c r="R478" t="s">
        <v>869</v>
      </c>
      <c r="S478" t="s">
        <v>875</v>
      </c>
      <c r="T478" t="s">
        <v>874</v>
      </c>
      <c r="U478" t="s">
        <v>869</v>
      </c>
      <c r="V478" t="s">
        <v>874</v>
      </c>
      <c r="W478" t="s">
        <v>874</v>
      </c>
    </row>
    <row r="479" spans="1:23" x14ac:dyDescent="0.35">
      <c r="A479" t="s">
        <v>362</v>
      </c>
      <c r="B479" s="1" t="s">
        <v>363</v>
      </c>
      <c r="C479" t="s">
        <v>864</v>
      </c>
      <c r="E479" t="s">
        <v>865</v>
      </c>
      <c r="K479" t="s">
        <v>912</v>
      </c>
      <c r="L479" t="s">
        <v>868</v>
      </c>
      <c r="M479" s="34" t="s">
        <v>1</v>
      </c>
      <c r="N479" s="34" t="e">
        <f>VLOOKUP(M479,#REF!,14)</f>
        <v>#REF!</v>
      </c>
      <c r="Q479" t="s">
        <v>875</v>
      </c>
      <c r="R479" t="s">
        <v>869</v>
      </c>
      <c r="S479" t="s">
        <v>875</v>
      </c>
      <c r="T479" t="s">
        <v>874</v>
      </c>
      <c r="U479" t="s">
        <v>869</v>
      </c>
      <c r="V479" t="s">
        <v>875</v>
      </c>
      <c r="W479" t="s">
        <v>874</v>
      </c>
    </row>
    <row r="480" spans="1:23" x14ac:dyDescent="0.35">
      <c r="A480" t="s">
        <v>364</v>
      </c>
      <c r="B480" s="1" t="s">
        <v>365</v>
      </c>
      <c r="C480" t="s">
        <v>864</v>
      </c>
      <c r="E480" t="s">
        <v>865</v>
      </c>
      <c r="K480" t="s">
        <v>873</v>
      </c>
      <c r="L480" t="s">
        <v>868</v>
      </c>
      <c r="M480" s="34" t="s">
        <v>1</v>
      </c>
      <c r="N480" s="34" t="e">
        <f>VLOOKUP(M480,#REF!,14)</f>
        <v>#REF!</v>
      </c>
      <c r="Q480" t="s">
        <v>875</v>
      </c>
      <c r="R480" t="s">
        <v>869</v>
      </c>
      <c r="S480" t="s">
        <v>875</v>
      </c>
      <c r="T480" t="s">
        <v>874</v>
      </c>
      <c r="U480" t="s">
        <v>869</v>
      </c>
      <c r="V480" t="s">
        <v>874</v>
      </c>
      <c r="W480" t="s">
        <v>874</v>
      </c>
    </row>
    <row r="481" spans="1:23" ht="29" x14ac:dyDescent="0.35">
      <c r="A481" t="s">
        <v>1393</v>
      </c>
      <c r="B481" s="1" t="s">
        <v>1394</v>
      </c>
      <c r="C481" t="s">
        <v>864</v>
      </c>
      <c r="E481" t="s">
        <v>865</v>
      </c>
      <c r="K481" t="s">
        <v>908</v>
      </c>
      <c r="L481" t="s">
        <v>868</v>
      </c>
      <c r="M481" s="34" t="s">
        <v>2240</v>
      </c>
      <c r="N481" s="34" t="e">
        <f>VLOOKUP(M481,#REF!,14)</f>
        <v>#REF!</v>
      </c>
      <c r="Q481" t="s">
        <v>875</v>
      </c>
      <c r="R481" t="s">
        <v>869</v>
      </c>
      <c r="S481" t="s">
        <v>869</v>
      </c>
      <c r="T481" t="s">
        <v>874</v>
      </c>
      <c r="U481" t="s">
        <v>869</v>
      </c>
      <c r="V481" t="s">
        <v>869</v>
      </c>
      <c r="W481" t="s">
        <v>874</v>
      </c>
    </row>
    <row r="482" spans="1:23" x14ac:dyDescent="0.35">
      <c r="A482" t="s">
        <v>366</v>
      </c>
      <c r="B482" s="1" t="s">
        <v>367</v>
      </c>
      <c r="C482" t="s">
        <v>864</v>
      </c>
      <c r="D482">
        <v>0</v>
      </c>
      <c r="E482" t="s">
        <v>865</v>
      </c>
      <c r="K482" t="s">
        <v>1267</v>
      </c>
      <c r="L482" t="s">
        <v>868</v>
      </c>
      <c r="M482" s="34" t="s">
        <v>2558</v>
      </c>
      <c r="N482" s="34" t="e">
        <f>VLOOKUP(M482,#REF!,14)</f>
        <v>#REF!</v>
      </c>
      <c r="P482" t="s">
        <v>1395</v>
      </c>
      <c r="R482" t="s">
        <v>931</v>
      </c>
      <c r="T482" t="s">
        <v>869</v>
      </c>
      <c r="U482" t="s">
        <v>869</v>
      </c>
      <c r="V482" t="s">
        <v>869</v>
      </c>
      <c r="W482" t="s">
        <v>875</v>
      </c>
    </row>
    <row r="483" spans="1:23" x14ac:dyDescent="0.35">
      <c r="A483" t="s">
        <v>2267</v>
      </c>
      <c r="B483" s="1" t="s">
        <v>510</v>
      </c>
      <c r="C483" t="s">
        <v>864</v>
      </c>
      <c r="D483">
        <v>1</v>
      </c>
      <c r="E483" t="s">
        <v>865</v>
      </c>
      <c r="K483" t="s">
        <v>1267</v>
      </c>
      <c r="L483" t="s">
        <v>868</v>
      </c>
      <c r="M483" t="s">
        <v>861</v>
      </c>
      <c r="N483" s="34" t="e">
        <f>VLOOKUP(M483,#REF!,14)</f>
        <v>#REF!</v>
      </c>
      <c r="P483" t="s">
        <v>1396</v>
      </c>
      <c r="R483" t="s">
        <v>931</v>
      </c>
      <c r="S483" t="s">
        <v>874</v>
      </c>
      <c r="T483" t="s">
        <v>869</v>
      </c>
      <c r="U483" t="s">
        <v>869</v>
      </c>
      <c r="V483" t="s">
        <v>874</v>
      </c>
      <c r="W483">
        <v>0</v>
      </c>
    </row>
    <row r="484" spans="1:23" x14ac:dyDescent="0.35">
      <c r="A484" t="s">
        <v>2352</v>
      </c>
      <c r="B484" s="1" t="s">
        <v>521</v>
      </c>
      <c r="C484" t="s">
        <v>864</v>
      </c>
      <c r="D484">
        <v>1</v>
      </c>
      <c r="E484" t="s">
        <v>865</v>
      </c>
      <c r="K484" t="s">
        <v>1267</v>
      </c>
      <c r="L484" t="s">
        <v>868</v>
      </c>
      <c r="M484" s="34" t="s">
        <v>2556</v>
      </c>
      <c r="N484" s="34" t="e">
        <f>VLOOKUP(M484,#REF!,14)</f>
        <v>#REF!</v>
      </c>
      <c r="P484" t="s">
        <v>1397</v>
      </c>
      <c r="R484" t="s">
        <v>931</v>
      </c>
      <c r="S484" t="s">
        <v>874</v>
      </c>
      <c r="T484" t="s">
        <v>869</v>
      </c>
      <c r="U484" t="s">
        <v>869</v>
      </c>
      <c r="V484" t="s">
        <v>874</v>
      </c>
      <c r="W484">
        <v>0</v>
      </c>
    </row>
    <row r="485" spans="1:23" x14ac:dyDescent="0.35">
      <c r="A485" t="s">
        <v>368</v>
      </c>
      <c r="B485" s="1" t="s">
        <v>369</v>
      </c>
      <c r="C485" t="s">
        <v>864</v>
      </c>
      <c r="D485">
        <v>0</v>
      </c>
      <c r="E485" t="s">
        <v>865</v>
      </c>
      <c r="K485" t="s">
        <v>1267</v>
      </c>
      <c r="L485" t="s">
        <v>868</v>
      </c>
      <c r="M485" s="34" t="s">
        <v>1</v>
      </c>
      <c r="N485" s="34" t="e">
        <f>VLOOKUP(M485,#REF!,14)</f>
        <v>#REF!</v>
      </c>
      <c r="P485" t="s">
        <v>1398</v>
      </c>
      <c r="R485" t="s">
        <v>931</v>
      </c>
      <c r="T485" t="s">
        <v>869</v>
      </c>
      <c r="U485" t="s">
        <v>869</v>
      </c>
      <c r="V485" t="s">
        <v>869</v>
      </c>
      <c r="W485">
        <v>0</v>
      </c>
    </row>
    <row r="486" spans="1:23" x14ac:dyDescent="0.35">
      <c r="A486" t="s">
        <v>370</v>
      </c>
      <c r="B486" s="1" t="s">
        <v>371</v>
      </c>
      <c r="C486" t="s">
        <v>864</v>
      </c>
      <c r="D486">
        <v>2</v>
      </c>
      <c r="E486" t="s">
        <v>865</v>
      </c>
      <c r="K486" t="s">
        <v>1267</v>
      </c>
      <c r="L486" t="s">
        <v>868</v>
      </c>
      <c r="M486" s="34" t="s">
        <v>1</v>
      </c>
      <c r="N486" s="34" t="e">
        <f>VLOOKUP(M486,#REF!,14)</f>
        <v>#REF!</v>
      </c>
      <c r="P486" t="s">
        <v>1399</v>
      </c>
      <c r="R486" t="s">
        <v>931</v>
      </c>
      <c r="T486" t="s">
        <v>869</v>
      </c>
      <c r="U486" t="s">
        <v>869</v>
      </c>
      <c r="V486" t="s">
        <v>869</v>
      </c>
      <c r="W486" t="s">
        <v>875</v>
      </c>
    </row>
    <row r="487" spans="1:23" x14ac:dyDescent="0.35">
      <c r="A487" t="s">
        <v>372</v>
      </c>
      <c r="B487" s="1" t="s">
        <v>373</v>
      </c>
      <c r="C487" t="s">
        <v>864</v>
      </c>
      <c r="D487">
        <v>2</v>
      </c>
      <c r="E487" t="s">
        <v>865</v>
      </c>
      <c r="K487" t="s">
        <v>1267</v>
      </c>
      <c r="L487" t="s">
        <v>868</v>
      </c>
      <c r="M487" s="34" t="s">
        <v>1</v>
      </c>
      <c r="N487" s="34" t="e">
        <f>VLOOKUP(M487,#REF!,14)</f>
        <v>#REF!</v>
      </c>
      <c r="P487" t="s">
        <v>1400</v>
      </c>
      <c r="R487" t="s">
        <v>931</v>
      </c>
      <c r="T487" t="s">
        <v>869</v>
      </c>
      <c r="U487" t="s">
        <v>869</v>
      </c>
      <c r="V487" t="s">
        <v>869</v>
      </c>
      <c r="W487">
        <v>0</v>
      </c>
    </row>
    <row r="488" spans="1:23" ht="29" x14ac:dyDescent="0.35">
      <c r="A488" t="s">
        <v>374</v>
      </c>
      <c r="B488" s="1" t="s">
        <v>375</v>
      </c>
      <c r="C488" t="s">
        <v>864</v>
      </c>
      <c r="E488" t="s">
        <v>865</v>
      </c>
      <c r="K488" t="s">
        <v>1000</v>
      </c>
      <c r="L488" t="s">
        <v>868</v>
      </c>
      <c r="M488" s="34" t="s">
        <v>1</v>
      </c>
      <c r="N488" s="34" t="e">
        <f>VLOOKUP(M488,#REF!,14)</f>
        <v>#REF!</v>
      </c>
      <c r="T488" t="s">
        <v>869</v>
      </c>
      <c r="U488" t="s">
        <v>869</v>
      </c>
      <c r="V488" t="s">
        <v>869</v>
      </c>
      <c r="W488">
        <v>0</v>
      </c>
    </row>
    <row r="489" spans="1:23" x14ac:dyDescent="0.35">
      <c r="A489" t="s">
        <v>376</v>
      </c>
      <c r="B489" s="1" t="s">
        <v>377</v>
      </c>
      <c r="C489" t="s">
        <v>864</v>
      </c>
      <c r="D489">
        <v>1</v>
      </c>
      <c r="E489" t="s">
        <v>865</v>
      </c>
      <c r="K489" t="s">
        <v>1267</v>
      </c>
      <c r="L489" t="s">
        <v>868</v>
      </c>
      <c r="M489" s="34" t="s">
        <v>1</v>
      </c>
      <c r="N489" s="34" t="e">
        <f>VLOOKUP(M489,#REF!,14)</f>
        <v>#REF!</v>
      </c>
      <c r="P489" t="s">
        <v>1401</v>
      </c>
      <c r="R489" t="s">
        <v>931</v>
      </c>
      <c r="T489" t="s">
        <v>869</v>
      </c>
      <c r="U489" t="s">
        <v>869</v>
      </c>
      <c r="V489" t="s">
        <v>869</v>
      </c>
      <c r="W489" t="s">
        <v>875</v>
      </c>
    </row>
    <row r="490" spans="1:23" x14ac:dyDescent="0.35">
      <c r="A490" t="s">
        <v>2271</v>
      </c>
      <c r="B490" s="1" t="s">
        <v>378</v>
      </c>
      <c r="C490" t="s">
        <v>864</v>
      </c>
      <c r="D490">
        <v>1</v>
      </c>
      <c r="E490" t="s">
        <v>865</v>
      </c>
      <c r="K490" t="s">
        <v>1267</v>
      </c>
      <c r="L490" t="s">
        <v>868</v>
      </c>
      <c r="M490" s="34" t="s">
        <v>2558</v>
      </c>
      <c r="N490" s="34" t="e">
        <f>VLOOKUP(M490,#REF!,14)</f>
        <v>#REF!</v>
      </c>
      <c r="P490" t="s">
        <v>1402</v>
      </c>
      <c r="R490" t="s">
        <v>931</v>
      </c>
      <c r="T490" t="s">
        <v>869</v>
      </c>
      <c r="U490" t="s">
        <v>869</v>
      </c>
      <c r="V490" t="s">
        <v>869</v>
      </c>
      <c r="W490" t="s">
        <v>875</v>
      </c>
    </row>
    <row r="491" spans="1:23" x14ac:dyDescent="0.35">
      <c r="A491" t="s">
        <v>2269</v>
      </c>
      <c r="B491" s="1" t="s">
        <v>664</v>
      </c>
      <c r="C491" t="s">
        <v>864</v>
      </c>
      <c r="D491">
        <v>1</v>
      </c>
      <c r="E491" t="s">
        <v>865</v>
      </c>
      <c r="K491" t="s">
        <v>1267</v>
      </c>
      <c r="L491" t="s">
        <v>868</v>
      </c>
      <c r="M491" s="34" t="s">
        <v>2558</v>
      </c>
      <c r="N491" s="34" t="e">
        <f>VLOOKUP(M491,#REF!,14)</f>
        <v>#REF!</v>
      </c>
      <c r="P491" t="s">
        <v>1403</v>
      </c>
      <c r="R491" t="s">
        <v>931</v>
      </c>
      <c r="T491" t="s">
        <v>869</v>
      </c>
      <c r="U491" t="s">
        <v>869</v>
      </c>
      <c r="V491" t="s">
        <v>869</v>
      </c>
      <c r="W491" t="s">
        <v>875</v>
      </c>
    </row>
    <row r="492" spans="1:23" x14ac:dyDescent="0.35">
      <c r="A492" t="s">
        <v>2268</v>
      </c>
      <c r="B492" s="1" t="s">
        <v>379</v>
      </c>
      <c r="C492" t="s">
        <v>864</v>
      </c>
      <c r="D492">
        <v>1</v>
      </c>
      <c r="E492" t="s">
        <v>865</v>
      </c>
      <c r="K492" t="s">
        <v>1267</v>
      </c>
      <c r="L492" t="s">
        <v>868</v>
      </c>
      <c r="M492" s="34" t="s">
        <v>2559</v>
      </c>
      <c r="N492" s="34" t="e">
        <f>VLOOKUP(M492,#REF!,14)</f>
        <v>#REF!</v>
      </c>
      <c r="P492" t="s">
        <v>1404</v>
      </c>
      <c r="R492" t="s">
        <v>931</v>
      </c>
      <c r="T492" t="s">
        <v>869</v>
      </c>
      <c r="U492" t="s">
        <v>869</v>
      </c>
      <c r="V492" t="s">
        <v>869</v>
      </c>
      <c r="W492" t="s">
        <v>875</v>
      </c>
    </row>
    <row r="493" spans="1:23" x14ac:dyDescent="0.35">
      <c r="A493" t="s">
        <v>380</v>
      </c>
      <c r="B493" s="1" t="s">
        <v>381</v>
      </c>
      <c r="C493" t="s">
        <v>864</v>
      </c>
      <c r="D493">
        <v>2</v>
      </c>
      <c r="E493" t="s">
        <v>865</v>
      </c>
      <c r="K493" t="s">
        <v>1267</v>
      </c>
      <c r="L493" t="s">
        <v>868</v>
      </c>
      <c r="M493" s="34" t="s">
        <v>1</v>
      </c>
      <c r="N493" s="34" t="e">
        <f>VLOOKUP(M493,#REF!,14)</f>
        <v>#REF!</v>
      </c>
      <c r="P493" t="s">
        <v>1405</v>
      </c>
      <c r="R493" t="s">
        <v>931</v>
      </c>
      <c r="T493" t="s">
        <v>869</v>
      </c>
      <c r="U493" t="s">
        <v>869</v>
      </c>
      <c r="V493" t="s">
        <v>869</v>
      </c>
      <c r="W493" t="s">
        <v>875</v>
      </c>
    </row>
    <row r="494" spans="1:23" x14ac:dyDescent="0.35">
      <c r="A494" t="s">
        <v>2275</v>
      </c>
      <c r="B494" s="1" t="s">
        <v>681</v>
      </c>
      <c r="C494" t="s">
        <v>864</v>
      </c>
      <c r="D494">
        <v>1</v>
      </c>
      <c r="E494" t="s">
        <v>865</v>
      </c>
      <c r="K494" t="s">
        <v>1267</v>
      </c>
      <c r="L494" t="s">
        <v>868</v>
      </c>
      <c r="M494" t="s">
        <v>861</v>
      </c>
      <c r="N494" s="34" t="e">
        <f>VLOOKUP(M494,#REF!,14)</f>
        <v>#REF!</v>
      </c>
      <c r="P494" t="s">
        <v>1406</v>
      </c>
      <c r="R494" t="s">
        <v>931</v>
      </c>
      <c r="S494" t="s">
        <v>874</v>
      </c>
      <c r="T494" t="s">
        <v>869</v>
      </c>
      <c r="U494" t="s">
        <v>869</v>
      </c>
      <c r="V494" t="s">
        <v>874</v>
      </c>
      <c r="W494" t="s">
        <v>875</v>
      </c>
    </row>
    <row r="495" spans="1:23" ht="29" x14ac:dyDescent="0.35">
      <c r="A495" t="s">
        <v>382</v>
      </c>
      <c r="B495" s="1" t="s">
        <v>383</v>
      </c>
      <c r="C495" t="s">
        <v>864</v>
      </c>
      <c r="D495">
        <v>0</v>
      </c>
      <c r="E495" t="s">
        <v>865</v>
      </c>
      <c r="K495" t="s">
        <v>1267</v>
      </c>
      <c r="L495" t="s">
        <v>868</v>
      </c>
      <c r="M495" s="34" t="s">
        <v>1</v>
      </c>
      <c r="N495" s="34" t="e">
        <f>VLOOKUP(M495,#REF!,14)</f>
        <v>#REF!</v>
      </c>
      <c r="P495" t="s">
        <v>1407</v>
      </c>
      <c r="R495" t="s">
        <v>931</v>
      </c>
      <c r="T495" t="s">
        <v>869</v>
      </c>
      <c r="U495" t="s">
        <v>869</v>
      </c>
      <c r="V495" t="s">
        <v>869</v>
      </c>
      <c r="W495" t="s">
        <v>875</v>
      </c>
    </row>
    <row r="496" spans="1:23" x14ac:dyDescent="0.35">
      <c r="A496" t="s">
        <v>2274</v>
      </c>
      <c r="B496" s="1" t="s">
        <v>737</v>
      </c>
      <c r="C496" t="s">
        <v>864</v>
      </c>
      <c r="D496">
        <v>1</v>
      </c>
      <c r="E496" t="s">
        <v>865</v>
      </c>
      <c r="K496" t="s">
        <v>1267</v>
      </c>
      <c r="L496" t="s">
        <v>868</v>
      </c>
      <c r="M496" t="s">
        <v>861</v>
      </c>
      <c r="N496" s="34" t="e">
        <f>VLOOKUP(M496,#REF!,14)</f>
        <v>#REF!</v>
      </c>
      <c r="P496" t="s">
        <v>1408</v>
      </c>
      <c r="R496" t="s">
        <v>931</v>
      </c>
      <c r="S496" t="s">
        <v>874</v>
      </c>
      <c r="T496" t="s">
        <v>869</v>
      </c>
      <c r="U496" t="s">
        <v>869</v>
      </c>
      <c r="V496" t="s">
        <v>874</v>
      </c>
      <c r="W496" t="s">
        <v>875</v>
      </c>
    </row>
    <row r="497" spans="1:23" x14ac:dyDescent="0.35">
      <c r="A497" t="s">
        <v>2273</v>
      </c>
      <c r="B497" s="1" t="s">
        <v>384</v>
      </c>
      <c r="C497" t="s">
        <v>864</v>
      </c>
      <c r="D497">
        <v>1</v>
      </c>
      <c r="E497" t="s">
        <v>865</v>
      </c>
      <c r="K497" t="s">
        <v>1267</v>
      </c>
      <c r="L497" t="s">
        <v>868</v>
      </c>
      <c r="M497" s="34" t="s">
        <v>1</v>
      </c>
      <c r="N497" s="34" t="e">
        <f>VLOOKUP(M497,#REF!,14)</f>
        <v>#REF!</v>
      </c>
      <c r="P497" t="s">
        <v>1409</v>
      </c>
      <c r="R497" t="s">
        <v>931</v>
      </c>
      <c r="T497" t="s">
        <v>869</v>
      </c>
      <c r="U497" t="s">
        <v>869</v>
      </c>
      <c r="V497" t="s">
        <v>869</v>
      </c>
      <c r="W497" t="s">
        <v>875</v>
      </c>
    </row>
    <row r="498" spans="1:23" x14ac:dyDescent="0.35">
      <c r="A498" t="s">
        <v>385</v>
      </c>
      <c r="B498" s="1" t="s">
        <v>386</v>
      </c>
      <c r="C498" t="s">
        <v>864</v>
      </c>
      <c r="D498">
        <v>2</v>
      </c>
      <c r="E498" t="s">
        <v>865</v>
      </c>
      <c r="K498" t="s">
        <v>1267</v>
      </c>
      <c r="L498" t="s">
        <v>868</v>
      </c>
      <c r="M498" s="34" t="s">
        <v>2558</v>
      </c>
      <c r="N498" s="34" t="e">
        <f>VLOOKUP(M498,#REF!,14)</f>
        <v>#REF!</v>
      </c>
      <c r="P498" t="s">
        <v>1410</v>
      </c>
      <c r="R498" t="s">
        <v>931</v>
      </c>
      <c r="T498" t="s">
        <v>869</v>
      </c>
      <c r="U498" t="s">
        <v>869</v>
      </c>
      <c r="V498" t="s">
        <v>869</v>
      </c>
      <c r="W498" t="s">
        <v>875</v>
      </c>
    </row>
    <row r="499" spans="1:23" x14ac:dyDescent="0.35">
      <c r="A499" t="s">
        <v>387</v>
      </c>
      <c r="B499" s="1" t="s">
        <v>388</v>
      </c>
      <c r="C499" t="s">
        <v>864</v>
      </c>
      <c r="D499">
        <v>0</v>
      </c>
      <c r="E499" t="s">
        <v>865</v>
      </c>
      <c r="K499" t="s">
        <v>1267</v>
      </c>
      <c r="L499" t="s">
        <v>868</v>
      </c>
      <c r="M499" t="s">
        <v>861</v>
      </c>
      <c r="N499" s="34" t="e">
        <f>VLOOKUP(M499,#REF!,14)</f>
        <v>#REF!</v>
      </c>
      <c r="P499" t="s">
        <v>1411</v>
      </c>
      <c r="R499" t="s">
        <v>931</v>
      </c>
      <c r="S499" t="s">
        <v>874</v>
      </c>
      <c r="T499" t="s">
        <v>869</v>
      </c>
      <c r="U499" t="s">
        <v>869</v>
      </c>
      <c r="V499" t="s">
        <v>874</v>
      </c>
      <c r="W499" t="s">
        <v>875</v>
      </c>
    </row>
    <row r="500" spans="1:23" x14ac:dyDescent="0.35">
      <c r="A500" t="s">
        <v>2276</v>
      </c>
      <c r="B500" s="1" t="s">
        <v>389</v>
      </c>
      <c r="C500" t="s">
        <v>864</v>
      </c>
      <c r="D500">
        <v>1</v>
      </c>
      <c r="E500" t="s">
        <v>865</v>
      </c>
      <c r="K500" t="s">
        <v>1267</v>
      </c>
      <c r="L500" t="s">
        <v>868</v>
      </c>
      <c r="M500" s="34" t="s">
        <v>1</v>
      </c>
      <c r="N500" s="34" t="e">
        <f>VLOOKUP(M500,#REF!,14)</f>
        <v>#REF!</v>
      </c>
      <c r="P500" t="s">
        <v>1412</v>
      </c>
      <c r="R500" t="s">
        <v>931</v>
      </c>
      <c r="T500" t="s">
        <v>869</v>
      </c>
      <c r="U500" t="s">
        <v>869</v>
      </c>
      <c r="V500" t="s">
        <v>869</v>
      </c>
      <c r="W500">
        <v>0</v>
      </c>
    </row>
    <row r="501" spans="1:23" x14ac:dyDescent="0.35">
      <c r="A501" t="s">
        <v>390</v>
      </c>
      <c r="B501" s="1" t="s">
        <v>391</v>
      </c>
      <c r="C501" t="s">
        <v>864</v>
      </c>
      <c r="D501">
        <v>1</v>
      </c>
      <c r="E501" t="s">
        <v>865</v>
      </c>
      <c r="K501" t="s">
        <v>1267</v>
      </c>
      <c r="L501" t="s">
        <v>868</v>
      </c>
      <c r="M501" s="34" t="s">
        <v>2560</v>
      </c>
      <c r="N501" s="34" t="e">
        <f>VLOOKUP(M501,#REF!,14)</f>
        <v>#REF!</v>
      </c>
      <c r="P501" t="s">
        <v>1413</v>
      </c>
      <c r="R501" t="s">
        <v>931</v>
      </c>
      <c r="T501" t="s">
        <v>869</v>
      </c>
      <c r="U501" t="s">
        <v>869</v>
      </c>
      <c r="V501" t="s">
        <v>869</v>
      </c>
      <c r="W501" t="s">
        <v>875</v>
      </c>
    </row>
    <row r="502" spans="1:23" x14ac:dyDescent="0.35">
      <c r="A502" t="s">
        <v>2561</v>
      </c>
      <c r="B502" s="1" t="s">
        <v>392</v>
      </c>
      <c r="C502" t="s">
        <v>864</v>
      </c>
      <c r="D502">
        <v>2</v>
      </c>
      <c r="E502" t="s">
        <v>865</v>
      </c>
      <c r="K502" t="s">
        <v>1267</v>
      </c>
      <c r="L502" t="s">
        <v>868</v>
      </c>
      <c r="M502" s="34" t="s">
        <v>1</v>
      </c>
      <c r="N502" s="34" t="e">
        <f>VLOOKUP(M502,#REF!,14)</f>
        <v>#REF!</v>
      </c>
      <c r="P502" t="s">
        <v>1414</v>
      </c>
      <c r="R502" t="s">
        <v>931</v>
      </c>
      <c r="T502" t="s">
        <v>869</v>
      </c>
      <c r="U502" t="s">
        <v>869</v>
      </c>
      <c r="V502" t="s">
        <v>869</v>
      </c>
      <c r="W502">
        <v>0</v>
      </c>
    </row>
    <row r="503" spans="1:23" x14ac:dyDescent="0.35">
      <c r="A503" t="s">
        <v>2270</v>
      </c>
      <c r="B503" s="1" t="s">
        <v>393</v>
      </c>
      <c r="C503" t="s">
        <v>864</v>
      </c>
      <c r="D503">
        <v>1</v>
      </c>
      <c r="E503" t="s">
        <v>865</v>
      </c>
      <c r="K503" t="s">
        <v>1267</v>
      </c>
      <c r="L503" t="s">
        <v>868</v>
      </c>
      <c r="M503" s="34" t="s">
        <v>1</v>
      </c>
      <c r="N503" s="34" t="e">
        <f>VLOOKUP(M503,#REF!,14)</f>
        <v>#REF!</v>
      </c>
      <c r="P503" t="s">
        <v>1415</v>
      </c>
      <c r="R503" t="s">
        <v>931</v>
      </c>
      <c r="T503" t="s">
        <v>869</v>
      </c>
      <c r="U503" t="s">
        <v>869</v>
      </c>
      <c r="V503" t="s">
        <v>869</v>
      </c>
      <c r="W503">
        <v>0</v>
      </c>
    </row>
    <row r="504" spans="1:23" x14ac:dyDescent="0.35">
      <c r="A504" t="s">
        <v>394</v>
      </c>
      <c r="B504" s="1" t="s">
        <v>395</v>
      </c>
      <c r="C504" t="s">
        <v>864</v>
      </c>
      <c r="D504">
        <v>2</v>
      </c>
      <c r="E504" t="s">
        <v>865</v>
      </c>
      <c r="K504" t="s">
        <v>1267</v>
      </c>
      <c r="L504" t="s">
        <v>868</v>
      </c>
      <c r="M504" s="34" t="s">
        <v>1</v>
      </c>
      <c r="N504" s="34" t="e">
        <f>VLOOKUP(M504,#REF!,14)</f>
        <v>#REF!</v>
      </c>
      <c r="P504" t="s">
        <v>1416</v>
      </c>
      <c r="R504" t="s">
        <v>931</v>
      </c>
      <c r="T504" t="s">
        <v>869</v>
      </c>
      <c r="U504" t="s">
        <v>869</v>
      </c>
      <c r="V504" t="s">
        <v>869</v>
      </c>
      <c r="W504">
        <v>0</v>
      </c>
    </row>
    <row r="505" spans="1:23" x14ac:dyDescent="0.35">
      <c r="A505" t="s">
        <v>396</v>
      </c>
      <c r="B505" s="1" t="s">
        <v>397</v>
      </c>
      <c r="C505" t="s">
        <v>864</v>
      </c>
      <c r="D505">
        <v>2</v>
      </c>
      <c r="E505" t="s">
        <v>865</v>
      </c>
      <c r="K505" t="s">
        <v>1267</v>
      </c>
      <c r="L505" t="s">
        <v>868</v>
      </c>
      <c r="M505" s="34" t="s">
        <v>1</v>
      </c>
      <c r="N505" s="34" t="e">
        <f>VLOOKUP(M505,#REF!,14)</f>
        <v>#REF!</v>
      </c>
      <c r="P505" t="s">
        <v>1417</v>
      </c>
      <c r="R505" t="s">
        <v>931</v>
      </c>
      <c r="T505" t="s">
        <v>869</v>
      </c>
      <c r="U505" t="s">
        <v>869</v>
      </c>
      <c r="V505" t="s">
        <v>869</v>
      </c>
      <c r="W505">
        <v>0</v>
      </c>
    </row>
    <row r="506" spans="1:23" x14ac:dyDescent="0.35">
      <c r="A506" t="s">
        <v>398</v>
      </c>
      <c r="B506" s="1" t="s">
        <v>399</v>
      </c>
      <c r="C506" t="s">
        <v>864</v>
      </c>
      <c r="D506">
        <v>1</v>
      </c>
      <c r="E506" t="s">
        <v>865</v>
      </c>
      <c r="K506" t="s">
        <v>1267</v>
      </c>
      <c r="L506" t="s">
        <v>868</v>
      </c>
      <c r="M506" s="34" t="s">
        <v>1</v>
      </c>
      <c r="N506" s="34" t="e">
        <f>VLOOKUP(M506,#REF!,14)</f>
        <v>#REF!</v>
      </c>
      <c r="R506" t="s">
        <v>931</v>
      </c>
      <c r="T506" t="s">
        <v>869</v>
      </c>
      <c r="U506" t="s">
        <v>869</v>
      </c>
      <c r="V506" t="s">
        <v>869</v>
      </c>
      <c r="W506">
        <v>0</v>
      </c>
    </row>
    <row r="507" spans="1:23" x14ac:dyDescent="0.35">
      <c r="A507" t="s">
        <v>2279</v>
      </c>
      <c r="B507" s="1" t="s">
        <v>400</v>
      </c>
      <c r="C507" t="s">
        <v>864</v>
      </c>
      <c r="D507">
        <v>1</v>
      </c>
      <c r="E507" t="s">
        <v>865</v>
      </c>
      <c r="K507" t="s">
        <v>1267</v>
      </c>
      <c r="L507" t="s">
        <v>868</v>
      </c>
      <c r="M507" t="s">
        <v>861</v>
      </c>
      <c r="N507" s="34" t="e">
        <f>VLOOKUP(M507,#REF!,14)</f>
        <v>#REF!</v>
      </c>
      <c r="P507" t="s">
        <v>1418</v>
      </c>
      <c r="R507" t="s">
        <v>931</v>
      </c>
      <c r="S507" t="s">
        <v>874</v>
      </c>
      <c r="T507" t="s">
        <v>869</v>
      </c>
      <c r="U507" t="s">
        <v>869</v>
      </c>
      <c r="V507" t="s">
        <v>874</v>
      </c>
      <c r="W507">
        <v>0</v>
      </c>
    </row>
    <row r="508" spans="1:23" x14ac:dyDescent="0.35">
      <c r="A508" t="s">
        <v>2280</v>
      </c>
      <c r="B508" s="1" t="s">
        <v>401</v>
      </c>
      <c r="C508" t="s">
        <v>864</v>
      </c>
      <c r="D508">
        <v>1</v>
      </c>
      <c r="E508" t="s">
        <v>865</v>
      </c>
      <c r="K508" t="s">
        <v>1267</v>
      </c>
      <c r="L508" t="s">
        <v>868</v>
      </c>
      <c r="M508" t="s">
        <v>861</v>
      </c>
      <c r="N508" s="34" t="e">
        <f>VLOOKUP(M508,#REF!,14)</f>
        <v>#REF!</v>
      </c>
      <c r="P508" t="s">
        <v>1419</v>
      </c>
      <c r="R508" t="s">
        <v>931</v>
      </c>
      <c r="S508" t="s">
        <v>874</v>
      </c>
      <c r="T508" t="s">
        <v>869</v>
      </c>
      <c r="U508" t="s">
        <v>869</v>
      </c>
      <c r="V508" t="s">
        <v>874</v>
      </c>
      <c r="W508">
        <v>0</v>
      </c>
    </row>
    <row r="509" spans="1:23" x14ac:dyDescent="0.35">
      <c r="A509" t="s">
        <v>402</v>
      </c>
      <c r="B509" s="1" t="s">
        <v>403</v>
      </c>
      <c r="C509" t="s">
        <v>864</v>
      </c>
      <c r="D509">
        <v>2</v>
      </c>
      <c r="E509" t="s">
        <v>865</v>
      </c>
      <c r="K509" t="s">
        <v>1267</v>
      </c>
      <c r="L509" t="s">
        <v>868</v>
      </c>
      <c r="M509" s="34" t="s">
        <v>1</v>
      </c>
      <c r="N509" s="34" t="e">
        <f>VLOOKUP(M509,#REF!,14)</f>
        <v>#REF!</v>
      </c>
      <c r="P509" t="s">
        <v>1420</v>
      </c>
      <c r="R509" t="s">
        <v>931</v>
      </c>
      <c r="T509" t="s">
        <v>869</v>
      </c>
      <c r="U509" t="s">
        <v>869</v>
      </c>
      <c r="V509" t="s">
        <v>869</v>
      </c>
      <c r="W509">
        <v>0</v>
      </c>
    </row>
    <row r="510" spans="1:23" x14ac:dyDescent="0.35">
      <c r="A510" t="s">
        <v>404</v>
      </c>
      <c r="B510" s="1" t="s">
        <v>405</v>
      </c>
      <c r="C510" t="s">
        <v>864</v>
      </c>
      <c r="D510">
        <v>2</v>
      </c>
      <c r="E510" t="s">
        <v>865</v>
      </c>
      <c r="K510" t="s">
        <v>1267</v>
      </c>
      <c r="L510" t="s">
        <v>868</v>
      </c>
      <c r="M510" s="34" t="s">
        <v>1</v>
      </c>
      <c r="N510" s="34" t="e">
        <f>VLOOKUP(M510,#REF!,14)</f>
        <v>#REF!</v>
      </c>
      <c r="P510" t="s">
        <v>1421</v>
      </c>
      <c r="R510" t="s">
        <v>931</v>
      </c>
      <c r="T510" t="s">
        <v>869</v>
      </c>
      <c r="U510" t="s">
        <v>869</v>
      </c>
      <c r="V510" t="s">
        <v>869</v>
      </c>
      <c r="W510">
        <v>0</v>
      </c>
    </row>
    <row r="511" spans="1:23" x14ac:dyDescent="0.35">
      <c r="A511" t="s">
        <v>406</v>
      </c>
      <c r="B511" s="1" t="s">
        <v>407</v>
      </c>
      <c r="C511" t="s">
        <v>864</v>
      </c>
      <c r="D511">
        <v>2</v>
      </c>
      <c r="E511" t="s">
        <v>865</v>
      </c>
      <c r="K511" t="s">
        <v>1267</v>
      </c>
      <c r="L511" t="s">
        <v>868</v>
      </c>
      <c r="M511" s="34" t="s">
        <v>1</v>
      </c>
      <c r="N511" s="34" t="e">
        <f>VLOOKUP(M511,#REF!,14)</f>
        <v>#REF!</v>
      </c>
      <c r="P511" t="s">
        <v>1422</v>
      </c>
      <c r="R511" t="s">
        <v>931</v>
      </c>
      <c r="T511" t="s">
        <v>869</v>
      </c>
      <c r="U511" t="s">
        <v>869</v>
      </c>
      <c r="V511" t="s">
        <v>869</v>
      </c>
      <c r="W511">
        <v>0</v>
      </c>
    </row>
    <row r="512" spans="1:23" x14ac:dyDescent="0.35">
      <c r="A512" t="s">
        <v>408</v>
      </c>
      <c r="B512" s="1" t="s">
        <v>409</v>
      </c>
      <c r="C512" t="s">
        <v>864</v>
      </c>
      <c r="D512">
        <v>2</v>
      </c>
      <c r="E512" t="s">
        <v>865</v>
      </c>
      <c r="K512" t="s">
        <v>1267</v>
      </c>
      <c r="L512" t="s">
        <v>868</v>
      </c>
      <c r="M512" s="34" t="s">
        <v>1</v>
      </c>
      <c r="N512" s="34" t="e">
        <f>VLOOKUP(M512,#REF!,14)</f>
        <v>#REF!</v>
      </c>
      <c r="P512" t="s">
        <v>1423</v>
      </c>
      <c r="R512" t="s">
        <v>931</v>
      </c>
      <c r="T512" t="s">
        <v>869</v>
      </c>
      <c r="U512" t="s">
        <v>869</v>
      </c>
      <c r="V512" t="s">
        <v>869</v>
      </c>
      <c r="W512">
        <v>0</v>
      </c>
    </row>
    <row r="513" spans="1:23" x14ac:dyDescent="0.35">
      <c r="A513" t="s">
        <v>410</v>
      </c>
      <c r="B513" s="1" t="s">
        <v>411</v>
      </c>
      <c r="C513" t="s">
        <v>864</v>
      </c>
      <c r="D513">
        <v>2</v>
      </c>
      <c r="E513" t="s">
        <v>865</v>
      </c>
      <c r="K513" t="s">
        <v>1267</v>
      </c>
      <c r="L513" t="s">
        <v>868</v>
      </c>
      <c r="M513" s="34" t="s">
        <v>1</v>
      </c>
      <c r="N513" s="34" t="e">
        <f>VLOOKUP(M513,#REF!,14)</f>
        <v>#REF!</v>
      </c>
      <c r="P513" t="s">
        <v>1424</v>
      </c>
      <c r="R513" t="s">
        <v>931</v>
      </c>
      <c r="T513" t="s">
        <v>869</v>
      </c>
      <c r="U513" t="s">
        <v>869</v>
      </c>
      <c r="V513" t="s">
        <v>869</v>
      </c>
      <c r="W513">
        <v>0</v>
      </c>
    </row>
    <row r="514" spans="1:23" ht="29" x14ac:dyDescent="0.35">
      <c r="A514" t="s">
        <v>412</v>
      </c>
      <c r="B514" s="1" t="s">
        <v>413</v>
      </c>
      <c r="C514" t="s">
        <v>864</v>
      </c>
      <c r="D514">
        <v>2</v>
      </c>
      <c r="E514" t="s">
        <v>865</v>
      </c>
      <c r="K514" t="s">
        <v>1267</v>
      </c>
      <c r="L514" t="s">
        <v>868</v>
      </c>
      <c r="M514" s="34" t="s">
        <v>1</v>
      </c>
      <c r="N514" s="34" t="e">
        <f>VLOOKUP(M514,#REF!,14)</f>
        <v>#REF!</v>
      </c>
      <c r="P514" t="s">
        <v>1425</v>
      </c>
      <c r="R514" t="s">
        <v>931</v>
      </c>
      <c r="T514" t="s">
        <v>869</v>
      </c>
      <c r="U514" t="s">
        <v>869</v>
      </c>
      <c r="V514" t="s">
        <v>869</v>
      </c>
      <c r="W514">
        <v>0</v>
      </c>
    </row>
    <row r="515" spans="1:23" ht="29" x14ac:dyDescent="0.35">
      <c r="A515" t="s">
        <v>414</v>
      </c>
      <c r="B515" s="1" t="s">
        <v>415</v>
      </c>
      <c r="C515" t="s">
        <v>864</v>
      </c>
      <c r="D515">
        <v>2</v>
      </c>
      <c r="E515" t="s">
        <v>865</v>
      </c>
      <c r="K515" t="s">
        <v>1267</v>
      </c>
      <c r="L515" t="s">
        <v>868</v>
      </c>
      <c r="M515" s="34" t="s">
        <v>1</v>
      </c>
      <c r="N515" s="34" t="e">
        <f>VLOOKUP(M515,#REF!,14)</f>
        <v>#REF!</v>
      </c>
      <c r="P515" t="s">
        <v>1426</v>
      </c>
      <c r="R515" t="s">
        <v>931</v>
      </c>
      <c r="T515" t="s">
        <v>869</v>
      </c>
      <c r="U515" t="s">
        <v>869</v>
      </c>
      <c r="V515" t="s">
        <v>869</v>
      </c>
      <c r="W515">
        <v>0</v>
      </c>
    </row>
    <row r="516" spans="1:23" x14ac:dyDescent="0.35">
      <c r="A516" t="s">
        <v>416</v>
      </c>
      <c r="B516" s="1" t="s">
        <v>417</v>
      </c>
      <c r="C516" t="s">
        <v>864</v>
      </c>
      <c r="D516">
        <v>2</v>
      </c>
      <c r="E516" t="s">
        <v>865</v>
      </c>
      <c r="K516" t="s">
        <v>912</v>
      </c>
      <c r="L516" t="s">
        <v>868</v>
      </c>
      <c r="M516" s="34" t="s">
        <v>1</v>
      </c>
      <c r="N516" s="34" t="e">
        <f>VLOOKUP(M516,#REF!,14)</f>
        <v>#REF!</v>
      </c>
      <c r="W516">
        <v>0</v>
      </c>
    </row>
    <row r="517" spans="1:23" x14ac:dyDescent="0.35">
      <c r="A517" t="s">
        <v>418</v>
      </c>
      <c r="B517" s="1" t="s">
        <v>419</v>
      </c>
      <c r="C517" t="s">
        <v>864</v>
      </c>
      <c r="D517">
        <v>2</v>
      </c>
      <c r="E517" t="s">
        <v>865</v>
      </c>
      <c r="K517" t="s">
        <v>1267</v>
      </c>
      <c r="L517" t="s">
        <v>868</v>
      </c>
      <c r="M517" s="34" t="s">
        <v>1</v>
      </c>
      <c r="N517" s="34" t="e">
        <f>VLOOKUP(M517,#REF!,14)</f>
        <v>#REF!</v>
      </c>
      <c r="P517" t="s">
        <v>1427</v>
      </c>
      <c r="R517" t="s">
        <v>931</v>
      </c>
      <c r="T517" t="s">
        <v>869</v>
      </c>
      <c r="U517" t="s">
        <v>869</v>
      </c>
      <c r="V517" t="s">
        <v>869</v>
      </c>
      <c r="W517">
        <v>0</v>
      </c>
    </row>
    <row r="518" spans="1:23" x14ac:dyDescent="0.35">
      <c r="A518" t="s">
        <v>420</v>
      </c>
      <c r="B518" s="1" t="s">
        <v>421</v>
      </c>
      <c r="C518" t="s">
        <v>864</v>
      </c>
      <c r="D518">
        <v>2</v>
      </c>
      <c r="E518" t="s">
        <v>865</v>
      </c>
      <c r="K518" t="s">
        <v>1267</v>
      </c>
      <c r="L518" t="s">
        <v>868</v>
      </c>
      <c r="M518" s="34" t="s">
        <v>1</v>
      </c>
      <c r="N518" s="34" t="e">
        <f>VLOOKUP(M518,#REF!,14)</f>
        <v>#REF!</v>
      </c>
      <c r="P518" t="s">
        <v>1428</v>
      </c>
      <c r="R518" t="s">
        <v>931</v>
      </c>
      <c r="T518" t="s">
        <v>869</v>
      </c>
      <c r="U518" t="s">
        <v>869</v>
      </c>
      <c r="V518" t="s">
        <v>869</v>
      </c>
      <c r="W518">
        <v>0</v>
      </c>
    </row>
    <row r="519" spans="1:23" x14ac:dyDescent="0.35">
      <c r="A519" t="s">
        <v>422</v>
      </c>
      <c r="B519" s="1" t="s">
        <v>423</v>
      </c>
      <c r="C519" t="s">
        <v>864</v>
      </c>
      <c r="D519">
        <v>2</v>
      </c>
      <c r="E519" t="s">
        <v>865</v>
      </c>
      <c r="K519" t="s">
        <v>1267</v>
      </c>
      <c r="L519" t="s">
        <v>868</v>
      </c>
      <c r="M519" s="34" t="s">
        <v>1</v>
      </c>
      <c r="N519" s="34" t="e">
        <f>VLOOKUP(M519,#REF!,14)</f>
        <v>#REF!</v>
      </c>
      <c r="P519" t="s">
        <v>1429</v>
      </c>
      <c r="R519" t="s">
        <v>931</v>
      </c>
      <c r="T519" t="s">
        <v>869</v>
      </c>
      <c r="U519" t="s">
        <v>869</v>
      </c>
      <c r="V519" t="s">
        <v>869</v>
      </c>
      <c r="W519">
        <v>0</v>
      </c>
    </row>
    <row r="520" spans="1:23" ht="29" x14ac:dyDescent="0.35">
      <c r="A520" t="s">
        <v>424</v>
      </c>
      <c r="B520" s="1" t="s">
        <v>425</v>
      </c>
      <c r="C520" t="s">
        <v>864</v>
      </c>
      <c r="D520">
        <v>2</v>
      </c>
      <c r="E520" t="s">
        <v>865</v>
      </c>
      <c r="K520" t="s">
        <v>1267</v>
      </c>
      <c r="L520" t="s">
        <v>868</v>
      </c>
      <c r="M520" s="34" t="s">
        <v>1</v>
      </c>
      <c r="N520" s="34" t="e">
        <f>VLOOKUP(M520,#REF!,14)</f>
        <v>#REF!</v>
      </c>
      <c r="P520" t="s">
        <v>1430</v>
      </c>
      <c r="R520" t="s">
        <v>931</v>
      </c>
      <c r="T520" t="s">
        <v>869</v>
      </c>
      <c r="U520" t="s">
        <v>869</v>
      </c>
      <c r="V520" t="s">
        <v>869</v>
      </c>
      <c r="W520">
        <v>0</v>
      </c>
    </row>
    <row r="521" spans="1:23" x14ac:dyDescent="0.35">
      <c r="A521" t="s">
        <v>426</v>
      </c>
      <c r="B521" s="1" t="s">
        <v>427</v>
      </c>
      <c r="C521" t="s">
        <v>864</v>
      </c>
      <c r="D521">
        <v>2</v>
      </c>
      <c r="E521" t="s">
        <v>865</v>
      </c>
      <c r="K521" t="s">
        <v>1267</v>
      </c>
      <c r="L521" t="s">
        <v>868</v>
      </c>
      <c r="M521" s="34" t="s">
        <v>1</v>
      </c>
      <c r="N521" s="34" t="e">
        <f>VLOOKUP(M521,#REF!,14)</f>
        <v>#REF!</v>
      </c>
      <c r="P521" t="s">
        <v>1431</v>
      </c>
      <c r="R521" t="s">
        <v>931</v>
      </c>
      <c r="T521" t="s">
        <v>869</v>
      </c>
      <c r="U521" t="s">
        <v>869</v>
      </c>
      <c r="V521" t="s">
        <v>869</v>
      </c>
      <c r="W521">
        <v>0</v>
      </c>
    </row>
    <row r="522" spans="1:23" x14ac:dyDescent="0.35">
      <c r="A522" t="s">
        <v>428</v>
      </c>
      <c r="B522" s="1" t="s">
        <v>429</v>
      </c>
      <c r="C522" t="s">
        <v>864</v>
      </c>
      <c r="D522">
        <v>2</v>
      </c>
      <c r="E522" t="s">
        <v>865</v>
      </c>
      <c r="K522" t="s">
        <v>1267</v>
      </c>
      <c r="L522" t="s">
        <v>868</v>
      </c>
      <c r="M522" s="34" t="s">
        <v>1</v>
      </c>
      <c r="N522" s="34" t="e">
        <f>VLOOKUP(M522,#REF!,14)</f>
        <v>#REF!</v>
      </c>
      <c r="P522" t="s">
        <v>1432</v>
      </c>
      <c r="R522" t="s">
        <v>931</v>
      </c>
      <c r="T522" t="s">
        <v>869</v>
      </c>
      <c r="U522" t="s">
        <v>869</v>
      </c>
      <c r="V522" t="s">
        <v>869</v>
      </c>
      <c r="W522">
        <v>0</v>
      </c>
    </row>
    <row r="523" spans="1:23" x14ac:dyDescent="0.35">
      <c r="A523" t="s">
        <v>2562</v>
      </c>
      <c r="B523" s="1" t="s">
        <v>430</v>
      </c>
      <c r="C523" t="s">
        <v>864</v>
      </c>
      <c r="D523">
        <v>2</v>
      </c>
      <c r="E523" t="s">
        <v>865</v>
      </c>
      <c r="K523" t="s">
        <v>1267</v>
      </c>
      <c r="L523" t="s">
        <v>868</v>
      </c>
      <c r="M523" s="34" t="s">
        <v>2558</v>
      </c>
      <c r="N523" s="34" t="e">
        <f>VLOOKUP(M523,#REF!,14)</f>
        <v>#REF!</v>
      </c>
      <c r="P523" t="s">
        <v>1433</v>
      </c>
      <c r="R523" t="s">
        <v>931</v>
      </c>
      <c r="T523" t="s">
        <v>869</v>
      </c>
      <c r="U523" t="s">
        <v>869</v>
      </c>
      <c r="V523" t="s">
        <v>869</v>
      </c>
      <c r="W523">
        <v>0</v>
      </c>
    </row>
    <row r="524" spans="1:23" x14ac:dyDescent="0.35">
      <c r="A524" t="s">
        <v>431</v>
      </c>
      <c r="B524" s="1" t="s">
        <v>432</v>
      </c>
      <c r="C524" t="s">
        <v>864</v>
      </c>
      <c r="D524">
        <v>2</v>
      </c>
      <c r="E524" t="s">
        <v>865</v>
      </c>
      <c r="K524" t="s">
        <v>1267</v>
      </c>
      <c r="L524" t="s">
        <v>868</v>
      </c>
      <c r="M524" s="34" t="s">
        <v>1</v>
      </c>
      <c r="N524" s="34" t="e">
        <f>VLOOKUP(M524,#REF!,14)</f>
        <v>#REF!</v>
      </c>
      <c r="P524" t="s">
        <v>1434</v>
      </c>
      <c r="R524" t="s">
        <v>931</v>
      </c>
      <c r="T524" t="s">
        <v>869</v>
      </c>
      <c r="U524" t="s">
        <v>869</v>
      </c>
      <c r="V524" t="s">
        <v>869</v>
      </c>
      <c r="W524">
        <v>0</v>
      </c>
    </row>
    <row r="525" spans="1:23" ht="29" x14ac:dyDescent="0.35">
      <c r="A525" t="s">
        <v>433</v>
      </c>
      <c r="B525" s="1" t="s">
        <v>434</v>
      </c>
      <c r="C525" t="s">
        <v>864</v>
      </c>
      <c r="D525">
        <v>2</v>
      </c>
      <c r="E525" t="s">
        <v>865</v>
      </c>
      <c r="K525" t="s">
        <v>1267</v>
      </c>
      <c r="L525" t="s">
        <v>868</v>
      </c>
      <c r="M525" s="34" t="s">
        <v>1</v>
      </c>
      <c r="N525" s="34" t="e">
        <f>VLOOKUP(M525,#REF!,14)</f>
        <v>#REF!</v>
      </c>
      <c r="P525" t="s">
        <v>1435</v>
      </c>
      <c r="R525" t="s">
        <v>931</v>
      </c>
      <c r="T525" t="s">
        <v>869</v>
      </c>
      <c r="U525" t="s">
        <v>869</v>
      </c>
      <c r="V525" t="s">
        <v>869</v>
      </c>
      <c r="W525">
        <v>0</v>
      </c>
    </row>
    <row r="526" spans="1:23" x14ac:dyDescent="0.35">
      <c r="A526" t="s">
        <v>435</v>
      </c>
      <c r="B526" s="1" t="s">
        <v>436</v>
      </c>
      <c r="C526" t="s">
        <v>864</v>
      </c>
      <c r="D526">
        <v>2</v>
      </c>
      <c r="E526" t="s">
        <v>865</v>
      </c>
      <c r="K526" t="s">
        <v>1267</v>
      </c>
      <c r="L526" t="s">
        <v>868</v>
      </c>
      <c r="M526" s="34" t="s">
        <v>1</v>
      </c>
      <c r="N526" s="34" t="e">
        <f>VLOOKUP(M526,#REF!,14)</f>
        <v>#REF!</v>
      </c>
      <c r="P526" t="s">
        <v>1436</v>
      </c>
      <c r="R526" t="s">
        <v>931</v>
      </c>
      <c r="T526" t="s">
        <v>869</v>
      </c>
      <c r="U526" t="s">
        <v>869</v>
      </c>
      <c r="V526" t="s">
        <v>869</v>
      </c>
      <c r="W526">
        <v>0</v>
      </c>
    </row>
    <row r="527" spans="1:23" x14ac:dyDescent="0.35">
      <c r="A527" t="s">
        <v>437</v>
      </c>
      <c r="B527" s="1" t="s">
        <v>438</v>
      </c>
      <c r="C527" t="s">
        <v>864</v>
      </c>
      <c r="D527">
        <v>2</v>
      </c>
      <c r="E527" t="s">
        <v>865</v>
      </c>
      <c r="K527" t="s">
        <v>1267</v>
      </c>
      <c r="L527" t="s">
        <v>868</v>
      </c>
      <c r="M527" s="34" t="s">
        <v>1</v>
      </c>
      <c r="N527" s="34" t="e">
        <f>VLOOKUP(M527,#REF!,14)</f>
        <v>#REF!</v>
      </c>
      <c r="P527" t="s">
        <v>1437</v>
      </c>
      <c r="R527" t="s">
        <v>931</v>
      </c>
      <c r="T527" t="s">
        <v>869</v>
      </c>
      <c r="U527" t="s">
        <v>869</v>
      </c>
      <c r="V527" t="s">
        <v>869</v>
      </c>
      <c r="W527">
        <v>0</v>
      </c>
    </row>
    <row r="528" spans="1:23" x14ac:dyDescent="0.35">
      <c r="A528" t="s">
        <v>439</v>
      </c>
      <c r="B528" s="1" t="s">
        <v>440</v>
      </c>
      <c r="C528" t="s">
        <v>864</v>
      </c>
      <c r="D528">
        <v>2</v>
      </c>
      <c r="E528" t="s">
        <v>865</v>
      </c>
      <c r="K528" t="s">
        <v>1267</v>
      </c>
      <c r="L528" t="s">
        <v>868</v>
      </c>
      <c r="M528" s="34" t="s">
        <v>1</v>
      </c>
      <c r="N528" s="34" t="e">
        <f>VLOOKUP(M528,#REF!,14)</f>
        <v>#REF!</v>
      </c>
      <c r="P528" t="s">
        <v>1437</v>
      </c>
      <c r="R528" t="s">
        <v>931</v>
      </c>
      <c r="T528" t="s">
        <v>869</v>
      </c>
      <c r="U528" t="s">
        <v>869</v>
      </c>
      <c r="V528" t="s">
        <v>869</v>
      </c>
      <c r="W528">
        <v>0</v>
      </c>
    </row>
    <row r="529" spans="1:23" x14ac:dyDescent="0.35">
      <c r="A529" t="s">
        <v>441</v>
      </c>
      <c r="B529" s="1" t="s">
        <v>442</v>
      </c>
      <c r="C529" t="s">
        <v>864</v>
      </c>
      <c r="D529">
        <v>2</v>
      </c>
      <c r="E529" t="s">
        <v>865</v>
      </c>
      <c r="K529" t="s">
        <v>1267</v>
      </c>
      <c r="L529" t="s">
        <v>868</v>
      </c>
      <c r="M529" s="34" t="s">
        <v>1</v>
      </c>
      <c r="N529" s="34" t="e">
        <f>VLOOKUP(M529,#REF!,14)</f>
        <v>#REF!</v>
      </c>
      <c r="P529" t="s">
        <v>1438</v>
      </c>
      <c r="R529" t="s">
        <v>931</v>
      </c>
      <c r="T529" t="s">
        <v>869</v>
      </c>
      <c r="U529" t="s">
        <v>869</v>
      </c>
      <c r="V529" t="s">
        <v>869</v>
      </c>
      <c r="W529">
        <v>0</v>
      </c>
    </row>
    <row r="530" spans="1:23" x14ac:dyDescent="0.35">
      <c r="A530" t="s">
        <v>443</v>
      </c>
      <c r="B530" s="1" t="s">
        <v>444</v>
      </c>
      <c r="C530" t="s">
        <v>864</v>
      </c>
      <c r="D530">
        <v>2</v>
      </c>
      <c r="E530" t="s">
        <v>865</v>
      </c>
      <c r="K530" t="s">
        <v>1267</v>
      </c>
      <c r="L530" t="s">
        <v>868</v>
      </c>
      <c r="M530" s="34" t="s">
        <v>1</v>
      </c>
      <c r="N530" s="34" t="e">
        <f>VLOOKUP(M530,#REF!,14)</f>
        <v>#REF!</v>
      </c>
      <c r="P530" t="s">
        <v>1439</v>
      </c>
      <c r="R530" t="s">
        <v>931</v>
      </c>
      <c r="T530" t="s">
        <v>869</v>
      </c>
      <c r="U530" t="s">
        <v>869</v>
      </c>
      <c r="V530" t="s">
        <v>869</v>
      </c>
      <c r="W530">
        <v>0</v>
      </c>
    </row>
    <row r="531" spans="1:23" ht="29" x14ac:dyDescent="0.35">
      <c r="A531" t="s">
        <v>445</v>
      </c>
      <c r="B531" s="1" t="s">
        <v>446</v>
      </c>
      <c r="C531" t="s">
        <v>864</v>
      </c>
      <c r="D531">
        <v>2</v>
      </c>
      <c r="E531" t="s">
        <v>865</v>
      </c>
      <c r="K531" t="s">
        <v>1267</v>
      </c>
      <c r="L531" t="s">
        <v>868</v>
      </c>
      <c r="M531" s="34" t="s">
        <v>1</v>
      </c>
      <c r="N531" s="34" t="e">
        <f>VLOOKUP(M531,#REF!,14)</f>
        <v>#REF!</v>
      </c>
      <c r="P531" t="s">
        <v>1440</v>
      </c>
      <c r="R531" t="s">
        <v>931</v>
      </c>
      <c r="T531" t="s">
        <v>869</v>
      </c>
      <c r="U531" t="s">
        <v>869</v>
      </c>
      <c r="V531" t="s">
        <v>869</v>
      </c>
      <c r="W531">
        <v>0</v>
      </c>
    </row>
    <row r="532" spans="1:23" x14ac:dyDescent="0.35">
      <c r="A532" t="s">
        <v>447</v>
      </c>
      <c r="B532" s="1" t="s">
        <v>448</v>
      </c>
      <c r="C532" t="s">
        <v>864</v>
      </c>
      <c r="D532">
        <v>2</v>
      </c>
      <c r="E532" t="s">
        <v>865</v>
      </c>
      <c r="K532" t="s">
        <v>1267</v>
      </c>
      <c r="L532" t="s">
        <v>868</v>
      </c>
      <c r="M532" s="34" t="s">
        <v>1</v>
      </c>
      <c r="N532" s="34" t="e">
        <f>VLOOKUP(M532,#REF!,14)</f>
        <v>#REF!</v>
      </c>
      <c r="P532" t="s">
        <v>1441</v>
      </c>
      <c r="R532" t="s">
        <v>931</v>
      </c>
      <c r="T532" t="s">
        <v>869</v>
      </c>
      <c r="U532" t="s">
        <v>869</v>
      </c>
      <c r="V532" t="s">
        <v>869</v>
      </c>
      <c r="W532">
        <v>0</v>
      </c>
    </row>
    <row r="533" spans="1:23" x14ac:dyDescent="0.35">
      <c r="A533" t="s">
        <v>449</v>
      </c>
      <c r="B533" s="1" t="s">
        <v>450</v>
      </c>
      <c r="C533" t="s">
        <v>864</v>
      </c>
      <c r="D533">
        <v>2</v>
      </c>
      <c r="E533" t="s">
        <v>865</v>
      </c>
      <c r="K533" t="s">
        <v>1267</v>
      </c>
      <c r="L533" t="s">
        <v>868</v>
      </c>
      <c r="M533" s="34" t="s">
        <v>1</v>
      </c>
      <c r="N533" s="34" t="e">
        <f>VLOOKUP(M533,#REF!,14)</f>
        <v>#REF!</v>
      </c>
      <c r="P533" t="s">
        <v>1442</v>
      </c>
      <c r="R533" t="s">
        <v>931</v>
      </c>
      <c r="T533" t="s">
        <v>869</v>
      </c>
      <c r="U533" t="s">
        <v>869</v>
      </c>
      <c r="V533" t="s">
        <v>869</v>
      </c>
      <c r="W533">
        <v>0</v>
      </c>
    </row>
    <row r="534" spans="1:23" x14ac:dyDescent="0.35">
      <c r="A534" t="s">
        <v>451</v>
      </c>
      <c r="B534" s="1" t="s">
        <v>452</v>
      </c>
      <c r="C534" t="s">
        <v>864</v>
      </c>
      <c r="D534">
        <v>2</v>
      </c>
      <c r="E534" t="s">
        <v>865</v>
      </c>
      <c r="K534" t="s">
        <v>1267</v>
      </c>
      <c r="L534" t="s">
        <v>868</v>
      </c>
      <c r="M534" s="34" t="s">
        <v>1</v>
      </c>
      <c r="N534" s="34" t="e">
        <f>VLOOKUP(M534,#REF!,14)</f>
        <v>#REF!</v>
      </c>
      <c r="P534" t="s">
        <v>1443</v>
      </c>
      <c r="R534" t="s">
        <v>931</v>
      </c>
      <c r="T534" t="s">
        <v>869</v>
      </c>
      <c r="U534" t="s">
        <v>869</v>
      </c>
      <c r="V534" t="s">
        <v>869</v>
      </c>
      <c r="W534">
        <v>0</v>
      </c>
    </row>
    <row r="535" spans="1:23" x14ac:dyDescent="0.35">
      <c r="A535" t="s">
        <v>453</v>
      </c>
      <c r="B535" s="1" t="s">
        <v>454</v>
      </c>
      <c r="C535" t="s">
        <v>864</v>
      </c>
      <c r="D535">
        <v>2</v>
      </c>
      <c r="E535" t="s">
        <v>865</v>
      </c>
      <c r="K535" t="s">
        <v>1267</v>
      </c>
      <c r="L535" t="s">
        <v>868</v>
      </c>
      <c r="M535" s="34" t="s">
        <v>1</v>
      </c>
      <c r="N535" s="34" t="e">
        <f>VLOOKUP(M535,#REF!,14)</f>
        <v>#REF!</v>
      </c>
      <c r="P535" t="s">
        <v>1444</v>
      </c>
      <c r="R535" t="s">
        <v>931</v>
      </c>
      <c r="T535" t="s">
        <v>869</v>
      </c>
      <c r="U535" t="s">
        <v>869</v>
      </c>
      <c r="V535" t="s">
        <v>869</v>
      </c>
      <c r="W535">
        <v>0</v>
      </c>
    </row>
    <row r="536" spans="1:23" x14ac:dyDescent="0.35">
      <c r="A536" t="s">
        <v>455</v>
      </c>
      <c r="B536" s="1" t="s">
        <v>456</v>
      </c>
      <c r="C536" t="s">
        <v>864</v>
      </c>
      <c r="D536">
        <v>1</v>
      </c>
      <c r="E536" t="s">
        <v>865</v>
      </c>
      <c r="K536" t="s">
        <v>1267</v>
      </c>
      <c r="L536" t="s">
        <v>868</v>
      </c>
      <c r="M536" s="34" t="s">
        <v>1</v>
      </c>
      <c r="N536" s="34" t="e">
        <f>VLOOKUP(M536,#REF!,14)</f>
        <v>#REF!</v>
      </c>
      <c r="P536" t="s">
        <v>1445</v>
      </c>
      <c r="R536" t="s">
        <v>931</v>
      </c>
      <c r="T536" t="s">
        <v>869</v>
      </c>
      <c r="U536" t="s">
        <v>869</v>
      </c>
      <c r="V536" t="s">
        <v>869</v>
      </c>
      <c r="W536">
        <v>0</v>
      </c>
    </row>
    <row r="537" spans="1:23" x14ac:dyDescent="0.35">
      <c r="A537" t="s">
        <v>457</v>
      </c>
      <c r="B537" s="1" t="s">
        <v>458</v>
      </c>
      <c r="C537" t="s">
        <v>864</v>
      </c>
      <c r="D537">
        <v>1</v>
      </c>
      <c r="E537" t="s">
        <v>865</v>
      </c>
      <c r="K537" t="s">
        <v>1267</v>
      </c>
      <c r="L537" t="s">
        <v>868</v>
      </c>
      <c r="M537" s="34" t="s">
        <v>1</v>
      </c>
      <c r="N537" s="34" t="e">
        <f>VLOOKUP(M537,#REF!,14)</f>
        <v>#REF!</v>
      </c>
      <c r="P537" t="s">
        <v>1446</v>
      </c>
      <c r="R537" t="s">
        <v>931</v>
      </c>
      <c r="T537" t="s">
        <v>869</v>
      </c>
      <c r="U537" t="s">
        <v>869</v>
      </c>
      <c r="V537" t="s">
        <v>869</v>
      </c>
      <c r="W537">
        <v>0</v>
      </c>
    </row>
    <row r="538" spans="1:23" x14ac:dyDescent="0.35">
      <c r="A538" t="s">
        <v>459</v>
      </c>
      <c r="B538" s="1" t="s">
        <v>460</v>
      </c>
      <c r="C538" t="s">
        <v>864</v>
      </c>
      <c r="D538">
        <v>1</v>
      </c>
      <c r="E538" t="s">
        <v>865</v>
      </c>
      <c r="K538" t="s">
        <v>1267</v>
      </c>
      <c r="L538" t="s">
        <v>868</v>
      </c>
      <c r="M538" s="34" t="s">
        <v>50</v>
      </c>
      <c r="N538" s="34" t="e">
        <f>VLOOKUP(M538,#REF!,14)</f>
        <v>#REF!</v>
      </c>
      <c r="P538" t="s">
        <v>1447</v>
      </c>
      <c r="R538" t="s">
        <v>931</v>
      </c>
      <c r="T538" t="s">
        <v>869</v>
      </c>
      <c r="U538" t="s">
        <v>869</v>
      </c>
      <c r="V538" t="s">
        <v>869</v>
      </c>
      <c r="W538">
        <v>0</v>
      </c>
    </row>
    <row r="539" spans="1:23" ht="29" x14ac:dyDescent="0.35">
      <c r="A539" t="s">
        <v>461</v>
      </c>
      <c r="B539" s="1" t="s">
        <v>462</v>
      </c>
      <c r="C539" t="s">
        <v>864</v>
      </c>
      <c r="D539">
        <v>1</v>
      </c>
      <c r="E539" t="s">
        <v>865</v>
      </c>
      <c r="K539" t="s">
        <v>1267</v>
      </c>
      <c r="L539" t="s">
        <v>868</v>
      </c>
      <c r="M539" s="34" t="s">
        <v>1</v>
      </c>
      <c r="N539" s="34" t="e">
        <f>VLOOKUP(M539,#REF!,14)</f>
        <v>#REF!</v>
      </c>
      <c r="P539" t="s">
        <v>1448</v>
      </c>
      <c r="R539" t="s">
        <v>931</v>
      </c>
      <c r="T539" t="s">
        <v>869</v>
      </c>
      <c r="U539" t="s">
        <v>869</v>
      </c>
      <c r="V539" t="s">
        <v>869</v>
      </c>
      <c r="W539">
        <v>0</v>
      </c>
    </row>
    <row r="540" spans="1:23" x14ac:dyDescent="0.35">
      <c r="A540" t="s">
        <v>463</v>
      </c>
      <c r="B540" s="1" t="s">
        <v>2356</v>
      </c>
      <c r="C540" t="s">
        <v>864</v>
      </c>
      <c r="D540">
        <v>1</v>
      </c>
      <c r="E540" t="s">
        <v>865</v>
      </c>
      <c r="K540" t="s">
        <v>1267</v>
      </c>
      <c r="L540" t="s">
        <v>868</v>
      </c>
      <c r="M540" t="s">
        <v>50</v>
      </c>
      <c r="N540" s="34" t="e">
        <f>VLOOKUP(M540,#REF!,14)</f>
        <v>#REF!</v>
      </c>
      <c r="P540" t="s">
        <v>1449</v>
      </c>
      <c r="R540" t="s">
        <v>931</v>
      </c>
      <c r="S540" t="s">
        <v>874</v>
      </c>
      <c r="T540" t="s">
        <v>869</v>
      </c>
      <c r="U540" t="s">
        <v>869</v>
      </c>
      <c r="V540" t="s">
        <v>874</v>
      </c>
      <c r="W540">
        <v>0</v>
      </c>
    </row>
    <row r="541" spans="1:23" x14ac:dyDescent="0.35">
      <c r="A541" t="s">
        <v>464</v>
      </c>
      <c r="B541" s="1" t="s">
        <v>465</v>
      </c>
      <c r="C541" t="s">
        <v>864</v>
      </c>
      <c r="E541" t="s">
        <v>865</v>
      </c>
      <c r="K541" t="s">
        <v>1000</v>
      </c>
      <c r="L541" t="s">
        <v>868</v>
      </c>
      <c r="M541" s="34" t="s">
        <v>1</v>
      </c>
      <c r="N541" s="34" t="e">
        <f>VLOOKUP(M541,#REF!,14)</f>
        <v>#REF!</v>
      </c>
      <c r="T541" t="s">
        <v>869</v>
      </c>
      <c r="U541" t="s">
        <v>869</v>
      </c>
      <c r="V541" t="s">
        <v>869</v>
      </c>
      <c r="W541">
        <v>0</v>
      </c>
    </row>
    <row r="542" spans="1:23" x14ac:dyDescent="0.35">
      <c r="A542" t="s">
        <v>466</v>
      </c>
      <c r="B542" s="1" t="s">
        <v>467</v>
      </c>
      <c r="C542" t="s">
        <v>864</v>
      </c>
      <c r="E542" t="s">
        <v>865</v>
      </c>
      <c r="K542" t="s">
        <v>912</v>
      </c>
      <c r="L542" t="s">
        <v>868</v>
      </c>
      <c r="M542" s="34" t="s">
        <v>1</v>
      </c>
      <c r="N542" s="34" t="e">
        <f>VLOOKUP(M542,#REF!,14)</f>
        <v>#REF!</v>
      </c>
      <c r="W542">
        <v>0</v>
      </c>
    </row>
    <row r="543" spans="1:23" x14ac:dyDescent="0.35">
      <c r="A543" t="s">
        <v>468</v>
      </c>
      <c r="B543" s="1" t="s">
        <v>469</v>
      </c>
      <c r="C543" t="s">
        <v>864</v>
      </c>
      <c r="E543" t="s">
        <v>865</v>
      </c>
      <c r="K543" t="s">
        <v>912</v>
      </c>
      <c r="L543" t="s">
        <v>868</v>
      </c>
      <c r="M543" s="34" t="s">
        <v>1</v>
      </c>
      <c r="N543" s="34" t="e">
        <f>VLOOKUP(M543,#REF!,14)</f>
        <v>#REF!</v>
      </c>
      <c r="W543">
        <v>0</v>
      </c>
    </row>
    <row r="544" spans="1:23" x14ac:dyDescent="0.35">
      <c r="A544" t="s">
        <v>470</v>
      </c>
      <c r="B544" s="1" t="s">
        <v>471</v>
      </c>
      <c r="C544" t="s">
        <v>864</v>
      </c>
      <c r="E544" t="s">
        <v>865</v>
      </c>
      <c r="K544" t="s">
        <v>873</v>
      </c>
      <c r="L544" t="s">
        <v>868</v>
      </c>
      <c r="M544" s="34" t="s">
        <v>1</v>
      </c>
      <c r="N544" s="34" t="e">
        <f>VLOOKUP(M544,#REF!,14)</f>
        <v>#REF!</v>
      </c>
      <c r="T544" t="s">
        <v>874</v>
      </c>
      <c r="U544" t="s">
        <v>875</v>
      </c>
      <c r="V544" t="s">
        <v>875</v>
      </c>
      <c r="W544">
        <v>0</v>
      </c>
    </row>
    <row r="545" spans="1:23" x14ac:dyDescent="0.35">
      <c r="A545" t="s">
        <v>472</v>
      </c>
      <c r="B545" s="1" t="s">
        <v>473</v>
      </c>
      <c r="C545" t="s">
        <v>864</v>
      </c>
      <c r="E545" t="s">
        <v>865</v>
      </c>
      <c r="K545" t="s">
        <v>873</v>
      </c>
      <c r="L545" t="s">
        <v>868</v>
      </c>
      <c r="M545" s="34" t="s">
        <v>2573</v>
      </c>
      <c r="N545" s="34" t="e">
        <f>VLOOKUP(M545,#REF!,14)</f>
        <v>#REF!</v>
      </c>
      <c r="T545" t="s">
        <v>869</v>
      </c>
      <c r="U545" t="s">
        <v>869</v>
      </c>
      <c r="V545" t="s">
        <v>874</v>
      </c>
      <c r="W545">
        <v>0</v>
      </c>
    </row>
    <row r="546" spans="1:23" x14ac:dyDescent="0.35">
      <c r="A546" t="s">
        <v>474</v>
      </c>
      <c r="B546" s="1" t="s">
        <v>2499</v>
      </c>
      <c r="C546" t="s">
        <v>864</v>
      </c>
      <c r="E546" t="s">
        <v>865</v>
      </c>
      <c r="K546" t="s">
        <v>873</v>
      </c>
      <c r="L546" t="s">
        <v>868</v>
      </c>
      <c r="M546" s="34" t="s">
        <v>1</v>
      </c>
      <c r="N546" s="34" t="e">
        <f>VLOOKUP(M546,#REF!,14)</f>
        <v>#REF!</v>
      </c>
      <c r="T546" t="s">
        <v>869</v>
      </c>
      <c r="U546" t="s">
        <v>869</v>
      </c>
      <c r="V546" t="s">
        <v>874</v>
      </c>
      <c r="W546">
        <v>0</v>
      </c>
    </row>
    <row r="547" spans="1:23" x14ac:dyDescent="0.35">
      <c r="A547" t="s">
        <v>475</v>
      </c>
      <c r="B547" s="1" t="s">
        <v>2237</v>
      </c>
      <c r="C547" t="s">
        <v>864</v>
      </c>
      <c r="E547" t="s">
        <v>865</v>
      </c>
      <c r="K547" t="s">
        <v>873</v>
      </c>
      <c r="L547" t="s">
        <v>868</v>
      </c>
      <c r="M547" s="34" t="s">
        <v>1</v>
      </c>
      <c r="N547" s="34" t="e">
        <f>VLOOKUP(M547,#REF!,14)</f>
        <v>#REF!</v>
      </c>
      <c r="T547" t="s">
        <v>869</v>
      </c>
      <c r="U547" t="s">
        <v>869</v>
      </c>
      <c r="V547" t="s">
        <v>874</v>
      </c>
      <c r="W547">
        <v>0</v>
      </c>
    </row>
    <row r="548" spans="1:23" x14ac:dyDescent="0.35">
      <c r="A548" t="s">
        <v>476</v>
      </c>
      <c r="B548" s="1" t="s">
        <v>477</v>
      </c>
      <c r="C548" t="s">
        <v>864</v>
      </c>
      <c r="E548" t="s">
        <v>865</v>
      </c>
      <c r="K548" t="s">
        <v>867</v>
      </c>
      <c r="L548" t="s">
        <v>868</v>
      </c>
      <c r="M548" s="34" t="s">
        <v>1</v>
      </c>
      <c r="N548" s="34" t="e">
        <f>VLOOKUP(M548,#REF!,14)</f>
        <v>#REF!</v>
      </c>
      <c r="T548" t="s">
        <v>869</v>
      </c>
      <c r="U548" t="s">
        <v>869</v>
      </c>
      <c r="V548" t="s">
        <v>869</v>
      </c>
      <c r="W548">
        <v>0</v>
      </c>
    </row>
    <row r="549" spans="1:23" x14ac:dyDescent="0.35">
      <c r="A549" t="s">
        <v>478</v>
      </c>
      <c r="B549" s="1" t="s">
        <v>2575</v>
      </c>
      <c r="C549" t="s">
        <v>864</v>
      </c>
      <c r="E549" t="s">
        <v>865</v>
      </c>
      <c r="K549" t="s">
        <v>908</v>
      </c>
      <c r="L549" t="s">
        <v>868</v>
      </c>
      <c r="M549" s="34" t="s">
        <v>2573</v>
      </c>
      <c r="N549" s="34" t="e">
        <f>VLOOKUP(M549,#REF!,14)</f>
        <v>#REF!</v>
      </c>
      <c r="T549" t="s">
        <v>869</v>
      </c>
      <c r="U549" t="s">
        <v>869</v>
      </c>
      <c r="V549" t="s">
        <v>874</v>
      </c>
      <c r="W549">
        <v>0</v>
      </c>
    </row>
    <row r="550" spans="1:23" ht="29" x14ac:dyDescent="0.35">
      <c r="A550" t="s">
        <v>479</v>
      </c>
      <c r="B550" s="1" t="s">
        <v>480</v>
      </c>
      <c r="C550" t="s">
        <v>864</v>
      </c>
      <c r="E550" t="s">
        <v>865</v>
      </c>
      <c r="K550" t="s">
        <v>912</v>
      </c>
      <c r="L550" t="s">
        <v>868</v>
      </c>
      <c r="M550" s="34" t="s">
        <v>1</v>
      </c>
      <c r="N550" s="34" t="e">
        <f>VLOOKUP(M550,#REF!,14)</f>
        <v>#REF!</v>
      </c>
      <c r="W550">
        <v>0</v>
      </c>
    </row>
    <row r="551" spans="1:23" x14ac:dyDescent="0.35">
      <c r="A551" t="s">
        <v>481</v>
      </c>
      <c r="B551" s="1" t="s">
        <v>482</v>
      </c>
      <c r="C551" t="s">
        <v>864</v>
      </c>
      <c r="E551" t="s">
        <v>865</v>
      </c>
      <c r="K551" t="s">
        <v>908</v>
      </c>
      <c r="L551" t="s">
        <v>868</v>
      </c>
      <c r="M551" s="34" t="s">
        <v>2236</v>
      </c>
      <c r="N551" s="34" t="s">
        <v>2700</v>
      </c>
      <c r="T551" t="s">
        <v>869</v>
      </c>
      <c r="U551" t="s">
        <v>869</v>
      </c>
      <c r="V551" t="s">
        <v>874</v>
      </c>
      <c r="W551">
        <v>0</v>
      </c>
    </row>
    <row r="552" spans="1:23" x14ac:dyDescent="0.35">
      <c r="A552" t="s">
        <v>2228</v>
      </c>
      <c r="B552" s="1" t="s">
        <v>2039</v>
      </c>
      <c r="C552" t="s">
        <v>864</v>
      </c>
      <c r="E552" t="s">
        <v>865</v>
      </c>
      <c r="K552" t="s">
        <v>908</v>
      </c>
      <c r="L552" t="s">
        <v>868</v>
      </c>
      <c r="M552" s="34" t="s">
        <v>2236</v>
      </c>
      <c r="N552" s="34" t="s">
        <v>2700</v>
      </c>
      <c r="W552">
        <v>0</v>
      </c>
    </row>
    <row r="553" spans="1:23" x14ac:dyDescent="0.35">
      <c r="A553" t="s">
        <v>2255</v>
      </c>
      <c r="B553" s="1" t="s">
        <v>2618</v>
      </c>
      <c r="C553" t="s">
        <v>864</v>
      </c>
      <c r="E553" t="s">
        <v>865</v>
      </c>
      <c r="K553" t="s">
        <v>867</v>
      </c>
      <c r="M553" t="s">
        <v>2600</v>
      </c>
      <c r="N553" s="34" t="e">
        <f>VLOOKUP(M553,#REF!,14)</f>
        <v>#REF!</v>
      </c>
    </row>
    <row r="554" spans="1:23" x14ac:dyDescent="0.35">
      <c r="A554" t="s">
        <v>2256</v>
      </c>
      <c r="B554" s="1" t="s">
        <v>2258</v>
      </c>
      <c r="C554" t="s">
        <v>864</v>
      </c>
      <c r="E554" t="s">
        <v>865</v>
      </c>
      <c r="K554" t="s">
        <v>908</v>
      </c>
      <c r="M554" s="34" t="s">
        <v>1</v>
      </c>
      <c r="N554" s="34" t="e">
        <f>VLOOKUP(M554,#REF!,14)</f>
        <v>#REF!</v>
      </c>
    </row>
    <row r="555" spans="1:23" ht="29" x14ac:dyDescent="0.35">
      <c r="A555" t="s">
        <v>2257</v>
      </c>
      <c r="B555" s="1" t="s">
        <v>2259</v>
      </c>
      <c r="C555" t="s">
        <v>864</v>
      </c>
      <c r="D555">
        <v>1</v>
      </c>
      <c r="E555" t="s">
        <v>865</v>
      </c>
      <c r="K555" t="s">
        <v>908</v>
      </c>
      <c r="M555" s="34" t="s">
        <v>1</v>
      </c>
      <c r="N555" s="34" t="e">
        <f>VLOOKUP(M555,#REF!,14)</f>
        <v>#REF!</v>
      </c>
    </row>
    <row r="556" spans="1:23" x14ac:dyDescent="0.35">
      <c r="A556" t="s">
        <v>2261</v>
      </c>
      <c r="B556" s="1" t="s">
        <v>2260</v>
      </c>
      <c r="C556" t="s">
        <v>864</v>
      </c>
      <c r="D556">
        <v>1</v>
      </c>
      <c r="E556" t="s">
        <v>865</v>
      </c>
      <c r="K556" t="s">
        <v>908</v>
      </c>
      <c r="M556" s="34" t="s">
        <v>1</v>
      </c>
      <c r="N556" s="34" t="e">
        <f>VLOOKUP(M556,#REF!,14)</f>
        <v>#REF!</v>
      </c>
    </row>
    <row r="557" spans="1:23" x14ac:dyDescent="0.35">
      <c r="A557" t="s">
        <v>2277</v>
      </c>
      <c r="B557" s="1" t="s">
        <v>2278</v>
      </c>
      <c r="C557" t="s">
        <v>864</v>
      </c>
      <c r="E557" t="s">
        <v>865</v>
      </c>
      <c r="K557" t="s">
        <v>1267</v>
      </c>
      <c r="L557" t="s">
        <v>868</v>
      </c>
      <c r="M557" s="34" t="s">
        <v>1</v>
      </c>
      <c r="N557" s="34" t="e">
        <f>VLOOKUP(M557,#REF!,14)</f>
        <v>#REF!</v>
      </c>
      <c r="R557" t="s">
        <v>931</v>
      </c>
      <c r="T557" t="s">
        <v>869</v>
      </c>
      <c r="U557" t="s">
        <v>869</v>
      </c>
      <c r="V557" t="s">
        <v>869</v>
      </c>
    </row>
    <row r="558" spans="1:23" x14ac:dyDescent="0.35">
      <c r="A558" t="s">
        <v>2307</v>
      </c>
      <c r="B558" s="1" t="s">
        <v>2281</v>
      </c>
      <c r="C558" t="s">
        <v>864</v>
      </c>
      <c r="E558" t="s">
        <v>865</v>
      </c>
      <c r="K558" t="s">
        <v>1267</v>
      </c>
      <c r="L558" t="s">
        <v>868</v>
      </c>
      <c r="M558" t="s">
        <v>861</v>
      </c>
      <c r="N558" s="34" t="e">
        <f>VLOOKUP(M558,#REF!,14)</f>
        <v>#REF!</v>
      </c>
      <c r="R558" t="s">
        <v>931</v>
      </c>
      <c r="S558" t="s">
        <v>874</v>
      </c>
      <c r="T558" t="s">
        <v>869</v>
      </c>
      <c r="U558" t="s">
        <v>869</v>
      </c>
      <c r="V558" t="s">
        <v>874</v>
      </c>
    </row>
    <row r="559" spans="1:23" x14ac:dyDescent="0.35">
      <c r="A559" t="s">
        <v>2308</v>
      </c>
      <c r="B559" s="1" t="s">
        <v>2282</v>
      </c>
      <c r="C559" t="s">
        <v>864</v>
      </c>
      <c r="E559" t="s">
        <v>865</v>
      </c>
      <c r="K559" t="s">
        <v>1267</v>
      </c>
      <c r="L559" t="s">
        <v>868</v>
      </c>
      <c r="M559" t="s">
        <v>861</v>
      </c>
      <c r="N559" s="34" t="e">
        <f>VLOOKUP(M559,#REF!,14)</f>
        <v>#REF!</v>
      </c>
      <c r="R559" t="s">
        <v>931</v>
      </c>
      <c r="S559" t="s">
        <v>874</v>
      </c>
      <c r="T559" t="s">
        <v>869</v>
      </c>
      <c r="U559" t="s">
        <v>869</v>
      </c>
      <c r="V559" t="s">
        <v>874</v>
      </c>
    </row>
    <row r="560" spans="1:23" x14ac:dyDescent="0.35">
      <c r="A560" t="s">
        <v>2309</v>
      </c>
      <c r="B560" s="1" t="s">
        <v>2283</v>
      </c>
      <c r="C560" t="s">
        <v>864</v>
      </c>
      <c r="E560" t="s">
        <v>865</v>
      </c>
      <c r="K560" t="s">
        <v>1267</v>
      </c>
      <c r="L560" t="s">
        <v>868</v>
      </c>
      <c r="M560" s="34" t="s">
        <v>2558</v>
      </c>
      <c r="N560" s="34" t="e">
        <f>VLOOKUP(M560,#REF!,14)</f>
        <v>#REF!</v>
      </c>
      <c r="R560" t="s">
        <v>931</v>
      </c>
      <c r="T560" t="s">
        <v>869</v>
      </c>
      <c r="U560" t="s">
        <v>869</v>
      </c>
      <c r="V560" t="s">
        <v>869</v>
      </c>
    </row>
    <row r="561" spans="1:22" x14ac:dyDescent="0.35">
      <c r="A561" t="s">
        <v>2310</v>
      </c>
      <c r="B561" s="1" t="s">
        <v>2284</v>
      </c>
      <c r="C561" t="s">
        <v>864</v>
      </c>
      <c r="E561" t="s">
        <v>865</v>
      </c>
      <c r="K561" t="s">
        <v>1267</v>
      </c>
      <c r="L561" t="s">
        <v>868</v>
      </c>
      <c r="M561" t="s">
        <v>861</v>
      </c>
      <c r="N561" s="34" t="e">
        <f>VLOOKUP(M561,#REF!,14)</f>
        <v>#REF!</v>
      </c>
      <c r="R561" t="s">
        <v>931</v>
      </c>
      <c r="S561" t="s">
        <v>874</v>
      </c>
      <c r="T561" t="s">
        <v>869</v>
      </c>
      <c r="U561" t="s">
        <v>869</v>
      </c>
      <c r="V561" t="s">
        <v>874</v>
      </c>
    </row>
    <row r="562" spans="1:22" x14ac:dyDescent="0.35">
      <c r="A562" t="s">
        <v>2311</v>
      </c>
      <c r="B562" s="1" t="s">
        <v>2285</v>
      </c>
      <c r="C562" t="s">
        <v>864</v>
      </c>
      <c r="E562" t="s">
        <v>865</v>
      </c>
      <c r="K562" t="s">
        <v>1267</v>
      </c>
      <c r="L562" t="s">
        <v>868</v>
      </c>
      <c r="M562" s="34" t="s">
        <v>2558</v>
      </c>
      <c r="N562" s="34" t="e">
        <f>VLOOKUP(M562,#REF!,14)</f>
        <v>#REF!</v>
      </c>
      <c r="R562" t="s">
        <v>931</v>
      </c>
      <c r="T562" t="s">
        <v>869</v>
      </c>
      <c r="U562" t="s">
        <v>869</v>
      </c>
      <c r="V562" t="s">
        <v>869</v>
      </c>
    </row>
    <row r="563" spans="1:22" x14ac:dyDescent="0.35">
      <c r="A563" t="s">
        <v>2314</v>
      </c>
      <c r="B563" s="1" t="s">
        <v>2286</v>
      </c>
      <c r="C563" t="s">
        <v>864</v>
      </c>
      <c r="E563" t="s">
        <v>865</v>
      </c>
      <c r="K563" t="s">
        <v>1267</v>
      </c>
      <c r="L563" t="s">
        <v>868</v>
      </c>
      <c r="M563" s="34" t="s">
        <v>1</v>
      </c>
      <c r="N563" s="34" t="e">
        <f>VLOOKUP(M563,#REF!,14)</f>
        <v>#REF!</v>
      </c>
      <c r="R563" t="s">
        <v>931</v>
      </c>
      <c r="T563" t="s">
        <v>869</v>
      </c>
      <c r="U563" t="s">
        <v>869</v>
      </c>
      <c r="V563" t="s">
        <v>869</v>
      </c>
    </row>
    <row r="564" spans="1:22" x14ac:dyDescent="0.35">
      <c r="A564" t="s">
        <v>2315</v>
      </c>
      <c r="B564" s="1" t="s">
        <v>2287</v>
      </c>
      <c r="C564" t="s">
        <v>864</v>
      </c>
      <c r="E564" t="s">
        <v>865</v>
      </c>
      <c r="K564" t="s">
        <v>1267</v>
      </c>
      <c r="L564" t="s">
        <v>868</v>
      </c>
      <c r="M564" s="34" t="s">
        <v>2560</v>
      </c>
      <c r="N564" s="34" t="e">
        <f>VLOOKUP(M564,#REF!,14)</f>
        <v>#REF!</v>
      </c>
      <c r="R564" t="s">
        <v>931</v>
      </c>
      <c r="T564" t="s">
        <v>869</v>
      </c>
      <c r="U564" t="s">
        <v>869</v>
      </c>
      <c r="V564" t="s">
        <v>869</v>
      </c>
    </row>
    <row r="565" spans="1:22" x14ac:dyDescent="0.35">
      <c r="A565" t="s">
        <v>2316</v>
      </c>
      <c r="B565" s="1" t="s">
        <v>2288</v>
      </c>
      <c r="C565" t="s">
        <v>864</v>
      </c>
      <c r="E565" t="s">
        <v>865</v>
      </c>
      <c r="K565" t="s">
        <v>1267</v>
      </c>
      <c r="L565" t="s">
        <v>868</v>
      </c>
      <c r="M565" s="34" t="s">
        <v>1</v>
      </c>
      <c r="N565" s="34" t="e">
        <f>VLOOKUP(M565,#REF!,14)</f>
        <v>#REF!</v>
      </c>
      <c r="R565" t="s">
        <v>931</v>
      </c>
      <c r="T565" t="s">
        <v>869</v>
      </c>
      <c r="U565" t="s">
        <v>869</v>
      </c>
      <c r="V565" t="s">
        <v>869</v>
      </c>
    </row>
    <row r="566" spans="1:22" x14ac:dyDescent="0.35">
      <c r="A566" t="s">
        <v>2317</v>
      </c>
      <c r="B566" s="1" t="s">
        <v>2289</v>
      </c>
      <c r="C566" t="s">
        <v>864</v>
      </c>
      <c r="E566" t="s">
        <v>865</v>
      </c>
      <c r="K566" t="s">
        <v>1267</v>
      </c>
      <c r="L566" t="s">
        <v>868</v>
      </c>
      <c r="M566" s="34" t="s">
        <v>1</v>
      </c>
      <c r="N566" s="34" t="e">
        <f>VLOOKUP(M566,#REF!,14)</f>
        <v>#REF!</v>
      </c>
      <c r="R566" t="s">
        <v>931</v>
      </c>
      <c r="T566" t="s">
        <v>869</v>
      </c>
      <c r="U566" t="s">
        <v>869</v>
      </c>
      <c r="V566" t="s">
        <v>869</v>
      </c>
    </row>
    <row r="567" spans="1:22" x14ac:dyDescent="0.35">
      <c r="A567" t="s">
        <v>2318</v>
      </c>
      <c r="B567" s="1" t="s">
        <v>2290</v>
      </c>
      <c r="C567" t="s">
        <v>864</v>
      </c>
      <c r="E567" t="s">
        <v>865</v>
      </c>
      <c r="K567" t="s">
        <v>1267</v>
      </c>
      <c r="L567" t="s">
        <v>868</v>
      </c>
      <c r="M567" s="34" t="s">
        <v>2555</v>
      </c>
      <c r="N567" s="34" t="e">
        <f>VLOOKUP(M567,#REF!,14)</f>
        <v>#REF!</v>
      </c>
      <c r="R567" t="s">
        <v>931</v>
      </c>
      <c r="T567" t="s">
        <v>869</v>
      </c>
      <c r="U567" t="s">
        <v>869</v>
      </c>
      <c r="V567" t="s">
        <v>869</v>
      </c>
    </row>
    <row r="568" spans="1:22" x14ac:dyDescent="0.35">
      <c r="A568" t="s">
        <v>2319</v>
      </c>
      <c r="B568" s="1" t="s">
        <v>2291</v>
      </c>
      <c r="C568" t="s">
        <v>864</v>
      </c>
      <c r="E568" t="s">
        <v>865</v>
      </c>
      <c r="K568" t="s">
        <v>1267</v>
      </c>
      <c r="L568" t="s">
        <v>868</v>
      </c>
      <c r="M568" s="34" t="s">
        <v>1</v>
      </c>
      <c r="N568" s="34" t="e">
        <f>VLOOKUP(M568,#REF!,14)</f>
        <v>#REF!</v>
      </c>
      <c r="R568" t="s">
        <v>931</v>
      </c>
      <c r="T568" t="s">
        <v>869</v>
      </c>
      <c r="U568" t="s">
        <v>869</v>
      </c>
      <c r="V568" t="s">
        <v>869</v>
      </c>
    </row>
    <row r="569" spans="1:22" x14ac:dyDescent="0.35">
      <c r="A569" t="s">
        <v>2320</v>
      </c>
      <c r="B569" s="1" t="s">
        <v>2292</v>
      </c>
      <c r="C569" t="s">
        <v>864</v>
      </c>
      <c r="E569" t="s">
        <v>865</v>
      </c>
      <c r="K569" t="s">
        <v>1267</v>
      </c>
      <c r="L569" t="s">
        <v>868</v>
      </c>
      <c r="M569" s="34" t="s">
        <v>1</v>
      </c>
      <c r="N569" s="34" t="e">
        <f>VLOOKUP(M569,#REF!,14)</f>
        <v>#REF!</v>
      </c>
      <c r="R569" t="s">
        <v>931</v>
      </c>
      <c r="T569" t="s">
        <v>869</v>
      </c>
      <c r="U569" t="s">
        <v>869</v>
      </c>
      <c r="V569" t="s">
        <v>869</v>
      </c>
    </row>
    <row r="570" spans="1:22" x14ac:dyDescent="0.35">
      <c r="A570" t="s">
        <v>2321</v>
      </c>
      <c r="B570" s="1" t="s">
        <v>2293</v>
      </c>
      <c r="C570" t="s">
        <v>864</v>
      </c>
      <c r="E570" t="s">
        <v>865</v>
      </c>
      <c r="K570" t="s">
        <v>1267</v>
      </c>
      <c r="L570" t="s">
        <v>868</v>
      </c>
      <c r="M570" s="34" t="s">
        <v>1</v>
      </c>
      <c r="N570" s="34" t="e">
        <f>VLOOKUP(M570,#REF!,14)</f>
        <v>#REF!</v>
      </c>
      <c r="R570" t="s">
        <v>931</v>
      </c>
      <c r="T570" t="s">
        <v>869</v>
      </c>
      <c r="U570" t="s">
        <v>869</v>
      </c>
      <c r="V570" t="s">
        <v>869</v>
      </c>
    </row>
    <row r="571" spans="1:22" x14ac:dyDescent="0.35">
      <c r="A571" t="s">
        <v>2322</v>
      </c>
      <c r="B571" s="1" t="s">
        <v>2294</v>
      </c>
      <c r="C571" t="s">
        <v>864</v>
      </c>
      <c r="E571" t="s">
        <v>865</v>
      </c>
      <c r="K571" t="s">
        <v>1267</v>
      </c>
      <c r="L571" t="s">
        <v>868</v>
      </c>
      <c r="M571" s="34" t="s">
        <v>1</v>
      </c>
      <c r="N571" s="34" t="e">
        <f>VLOOKUP(M571,#REF!,14)</f>
        <v>#REF!</v>
      </c>
      <c r="R571" t="s">
        <v>931</v>
      </c>
      <c r="T571" t="s">
        <v>869</v>
      </c>
      <c r="U571" t="s">
        <v>869</v>
      </c>
      <c r="V571" t="s">
        <v>869</v>
      </c>
    </row>
    <row r="572" spans="1:22" x14ac:dyDescent="0.35">
      <c r="A572" t="s">
        <v>2323</v>
      </c>
      <c r="B572" s="1" t="s">
        <v>2295</v>
      </c>
      <c r="C572" t="s">
        <v>864</v>
      </c>
      <c r="E572" t="s">
        <v>865</v>
      </c>
      <c r="K572" t="s">
        <v>1267</v>
      </c>
      <c r="L572" t="s">
        <v>868</v>
      </c>
      <c r="M572" s="34" t="s">
        <v>1</v>
      </c>
      <c r="N572" s="34" t="e">
        <f>VLOOKUP(M572,#REF!,14)</f>
        <v>#REF!</v>
      </c>
      <c r="R572" t="s">
        <v>931</v>
      </c>
      <c r="T572" t="s">
        <v>869</v>
      </c>
      <c r="U572" t="s">
        <v>869</v>
      </c>
      <c r="V572" t="s">
        <v>869</v>
      </c>
    </row>
    <row r="573" spans="1:22" x14ac:dyDescent="0.35">
      <c r="A573" t="s">
        <v>2324</v>
      </c>
      <c r="B573" s="1" t="s">
        <v>2296</v>
      </c>
      <c r="C573" t="s">
        <v>864</v>
      </c>
      <c r="E573" t="s">
        <v>865</v>
      </c>
      <c r="K573" t="s">
        <v>1267</v>
      </c>
      <c r="L573" t="s">
        <v>868</v>
      </c>
      <c r="M573" s="34" t="s">
        <v>1</v>
      </c>
      <c r="N573" s="34" t="e">
        <f>VLOOKUP(M573,#REF!,14)</f>
        <v>#REF!</v>
      </c>
      <c r="R573" t="s">
        <v>931</v>
      </c>
      <c r="T573" t="s">
        <v>869</v>
      </c>
      <c r="U573" t="s">
        <v>869</v>
      </c>
      <c r="V573" t="s">
        <v>869</v>
      </c>
    </row>
    <row r="574" spans="1:22" x14ac:dyDescent="0.35">
      <c r="A574" t="s">
        <v>2325</v>
      </c>
      <c r="B574" s="1" t="s">
        <v>2297</v>
      </c>
      <c r="C574" t="s">
        <v>864</v>
      </c>
      <c r="E574" t="s">
        <v>865</v>
      </c>
      <c r="K574" t="s">
        <v>1267</v>
      </c>
      <c r="L574" t="s">
        <v>868</v>
      </c>
      <c r="M574" s="34" t="s">
        <v>1</v>
      </c>
      <c r="N574" s="34" t="e">
        <f>VLOOKUP(M574,#REF!,14)</f>
        <v>#REF!</v>
      </c>
      <c r="R574" t="s">
        <v>931</v>
      </c>
      <c r="T574" t="s">
        <v>869</v>
      </c>
      <c r="U574" t="s">
        <v>869</v>
      </c>
      <c r="V574" t="s">
        <v>869</v>
      </c>
    </row>
    <row r="575" spans="1:22" x14ac:dyDescent="0.35">
      <c r="A575" t="s">
        <v>2326</v>
      </c>
      <c r="B575" s="1" t="s">
        <v>2298</v>
      </c>
      <c r="C575" t="s">
        <v>864</v>
      </c>
      <c r="E575" t="s">
        <v>865</v>
      </c>
      <c r="K575" t="s">
        <v>1267</v>
      </c>
      <c r="L575" t="s">
        <v>868</v>
      </c>
      <c r="M575" s="34" t="s">
        <v>1</v>
      </c>
      <c r="N575" s="34" t="e">
        <f>VLOOKUP(M575,#REF!,14)</f>
        <v>#REF!</v>
      </c>
      <c r="R575" t="s">
        <v>931</v>
      </c>
      <c r="T575" t="s">
        <v>869</v>
      </c>
      <c r="U575" t="s">
        <v>869</v>
      </c>
      <c r="V575" t="s">
        <v>869</v>
      </c>
    </row>
    <row r="576" spans="1:22" x14ac:dyDescent="0.35">
      <c r="A576" t="s">
        <v>2327</v>
      </c>
      <c r="B576" s="1" t="s">
        <v>2299</v>
      </c>
      <c r="C576" t="s">
        <v>864</v>
      </c>
      <c r="E576" t="s">
        <v>865</v>
      </c>
      <c r="K576" t="s">
        <v>1267</v>
      </c>
      <c r="L576" t="s">
        <v>868</v>
      </c>
      <c r="M576" s="34" t="s">
        <v>1</v>
      </c>
      <c r="N576" s="34" t="e">
        <f>VLOOKUP(M576,#REF!,14)</f>
        <v>#REF!</v>
      </c>
      <c r="R576" t="s">
        <v>931</v>
      </c>
      <c r="T576" t="s">
        <v>869</v>
      </c>
      <c r="U576" t="s">
        <v>869</v>
      </c>
      <c r="V576" t="s">
        <v>869</v>
      </c>
    </row>
    <row r="577" spans="1:22" x14ac:dyDescent="0.35">
      <c r="A577" t="s">
        <v>2328</v>
      </c>
      <c r="B577" s="1" t="s">
        <v>2300</v>
      </c>
      <c r="C577" t="s">
        <v>864</v>
      </c>
      <c r="E577" t="s">
        <v>865</v>
      </c>
      <c r="K577" t="s">
        <v>1267</v>
      </c>
      <c r="L577" t="s">
        <v>868</v>
      </c>
      <c r="M577" s="34" t="s">
        <v>1</v>
      </c>
      <c r="N577" s="34" t="e">
        <f>VLOOKUP(M577,#REF!,14)</f>
        <v>#REF!</v>
      </c>
      <c r="R577" t="s">
        <v>931</v>
      </c>
      <c r="T577" t="s">
        <v>869</v>
      </c>
      <c r="U577" t="s">
        <v>869</v>
      </c>
      <c r="V577" t="s">
        <v>869</v>
      </c>
    </row>
    <row r="578" spans="1:22" x14ac:dyDescent="0.35">
      <c r="A578" t="s">
        <v>2329</v>
      </c>
      <c r="B578" s="1" t="s">
        <v>2301</v>
      </c>
      <c r="C578" t="s">
        <v>864</v>
      </c>
      <c r="E578" t="s">
        <v>865</v>
      </c>
      <c r="K578" t="s">
        <v>1267</v>
      </c>
      <c r="L578" t="s">
        <v>868</v>
      </c>
      <c r="M578" s="34" t="s">
        <v>1</v>
      </c>
      <c r="N578" s="34" t="e">
        <f>VLOOKUP(M578,#REF!,14)</f>
        <v>#REF!</v>
      </c>
      <c r="R578" t="s">
        <v>931</v>
      </c>
      <c r="T578" t="s">
        <v>869</v>
      </c>
      <c r="U578" t="s">
        <v>869</v>
      </c>
      <c r="V578" t="s">
        <v>869</v>
      </c>
    </row>
    <row r="579" spans="1:22" x14ac:dyDescent="0.35">
      <c r="A579" t="s">
        <v>2330</v>
      </c>
      <c r="B579" s="1" t="s">
        <v>2302</v>
      </c>
      <c r="C579" t="s">
        <v>864</v>
      </c>
      <c r="E579" t="s">
        <v>865</v>
      </c>
      <c r="K579" t="s">
        <v>1267</v>
      </c>
      <c r="L579" t="s">
        <v>868</v>
      </c>
      <c r="M579" s="34" t="s">
        <v>1</v>
      </c>
      <c r="N579" s="34" t="e">
        <f>VLOOKUP(M579,#REF!,14)</f>
        <v>#REF!</v>
      </c>
      <c r="R579" t="s">
        <v>931</v>
      </c>
      <c r="T579" t="s">
        <v>869</v>
      </c>
      <c r="U579" t="s">
        <v>869</v>
      </c>
      <c r="V579" t="s">
        <v>869</v>
      </c>
    </row>
    <row r="580" spans="1:22" x14ac:dyDescent="0.35">
      <c r="A580" t="s">
        <v>2331</v>
      </c>
      <c r="B580" s="1" t="s">
        <v>2303</v>
      </c>
      <c r="C580" t="s">
        <v>864</v>
      </c>
      <c r="E580" t="s">
        <v>865</v>
      </c>
      <c r="K580" t="s">
        <v>1267</v>
      </c>
      <c r="L580" t="s">
        <v>868</v>
      </c>
      <c r="M580" s="34" t="s">
        <v>1</v>
      </c>
      <c r="N580" s="34" t="e">
        <f>VLOOKUP(M580,#REF!,14)</f>
        <v>#REF!</v>
      </c>
      <c r="R580" t="s">
        <v>931</v>
      </c>
      <c r="T580" t="s">
        <v>869</v>
      </c>
      <c r="U580" t="s">
        <v>869</v>
      </c>
      <c r="V580" t="s">
        <v>869</v>
      </c>
    </row>
    <row r="581" spans="1:22" x14ac:dyDescent="0.35">
      <c r="A581" t="s">
        <v>2332</v>
      </c>
      <c r="B581" s="1" t="s">
        <v>2304</v>
      </c>
      <c r="C581" t="s">
        <v>864</v>
      </c>
      <c r="E581" t="s">
        <v>865</v>
      </c>
      <c r="K581" t="s">
        <v>1267</v>
      </c>
      <c r="L581" t="s">
        <v>868</v>
      </c>
      <c r="M581" s="34" t="s">
        <v>1</v>
      </c>
      <c r="N581" s="34" t="e">
        <f>VLOOKUP(M581,#REF!,14)</f>
        <v>#REF!</v>
      </c>
      <c r="R581" t="s">
        <v>931</v>
      </c>
      <c r="T581" t="s">
        <v>869</v>
      </c>
      <c r="U581" t="s">
        <v>869</v>
      </c>
      <c r="V581" t="s">
        <v>869</v>
      </c>
    </row>
    <row r="582" spans="1:22" x14ac:dyDescent="0.35">
      <c r="A582" t="s">
        <v>2333</v>
      </c>
      <c r="B582" s="1" t="s">
        <v>2305</v>
      </c>
      <c r="C582" t="s">
        <v>864</v>
      </c>
      <c r="E582" t="s">
        <v>865</v>
      </c>
      <c r="K582" t="s">
        <v>1267</v>
      </c>
      <c r="L582" t="s">
        <v>868</v>
      </c>
      <c r="M582" s="34" t="s">
        <v>1</v>
      </c>
      <c r="N582" s="34" t="e">
        <f>VLOOKUP(M582,#REF!,14)</f>
        <v>#REF!</v>
      </c>
      <c r="R582" t="s">
        <v>931</v>
      </c>
      <c r="T582" t="s">
        <v>869</v>
      </c>
      <c r="U582" t="s">
        <v>869</v>
      </c>
      <c r="V582" t="s">
        <v>869</v>
      </c>
    </row>
    <row r="583" spans="1:22" x14ac:dyDescent="0.35">
      <c r="A583" t="s">
        <v>2334</v>
      </c>
      <c r="B583" s="1" t="s">
        <v>2306</v>
      </c>
      <c r="C583" t="s">
        <v>864</v>
      </c>
      <c r="E583" t="s">
        <v>865</v>
      </c>
      <c r="K583" t="s">
        <v>1267</v>
      </c>
      <c r="L583" t="s">
        <v>868</v>
      </c>
      <c r="M583" s="34" t="s">
        <v>2555</v>
      </c>
      <c r="N583" s="34" t="e">
        <f>VLOOKUP(M583,#REF!,14)</f>
        <v>#REF!</v>
      </c>
      <c r="R583" t="s">
        <v>931</v>
      </c>
      <c r="T583" t="s">
        <v>869</v>
      </c>
      <c r="U583" t="s">
        <v>869</v>
      </c>
      <c r="V583" t="s">
        <v>869</v>
      </c>
    </row>
    <row r="584" spans="1:22" x14ac:dyDescent="0.35">
      <c r="A584" t="s">
        <v>2345</v>
      </c>
      <c r="B584" s="1" t="s">
        <v>2346</v>
      </c>
      <c r="C584" t="s">
        <v>864</v>
      </c>
      <c r="E584" t="s">
        <v>865</v>
      </c>
      <c r="K584" t="s">
        <v>1267</v>
      </c>
      <c r="L584" t="s">
        <v>868</v>
      </c>
      <c r="M584" s="34" t="s">
        <v>861</v>
      </c>
      <c r="N584" s="34" t="e">
        <f>VLOOKUP(M584,#REF!,14)</f>
        <v>#REF!</v>
      </c>
      <c r="R584" t="s">
        <v>931</v>
      </c>
      <c r="T584" t="s">
        <v>869</v>
      </c>
      <c r="U584" t="s">
        <v>869</v>
      </c>
      <c r="V584" t="s">
        <v>869</v>
      </c>
    </row>
    <row r="585" spans="1:22" x14ac:dyDescent="0.35">
      <c r="A585" t="s">
        <v>2351</v>
      </c>
      <c r="B585" s="1" t="s">
        <v>2488</v>
      </c>
      <c r="C585" t="s">
        <v>864</v>
      </c>
      <c r="E585" t="s">
        <v>865</v>
      </c>
      <c r="K585" t="s">
        <v>1267</v>
      </c>
      <c r="L585" t="s">
        <v>868</v>
      </c>
      <c r="M585" t="s">
        <v>861</v>
      </c>
      <c r="N585" s="34" t="e">
        <f>VLOOKUP(M585,#REF!,14)</f>
        <v>#REF!</v>
      </c>
      <c r="R585" t="s">
        <v>931</v>
      </c>
      <c r="S585" t="s">
        <v>874</v>
      </c>
      <c r="T585" t="s">
        <v>869</v>
      </c>
      <c r="U585" t="s">
        <v>869</v>
      </c>
    </row>
    <row r="586" spans="1:22" ht="29" x14ac:dyDescent="0.35">
      <c r="A586" s="14" t="s">
        <v>2349</v>
      </c>
      <c r="B586" s="1" t="s">
        <v>2350</v>
      </c>
      <c r="C586" t="s">
        <v>864</v>
      </c>
      <c r="E586" t="s">
        <v>865</v>
      </c>
      <c r="K586" t="s">
        <v>912</v>
      </c>
      <c r="L586" t="s">
        <v>868</v>
      </c>
      <c r="M586" s="34" t="s">
        <v>2599</v>
      </c>
      <c r="N586" s="34" t="e">
        <f>VLOOKUP(M586,#REF!,14)</f>
        <v>#REF!</v>
      </c>
    </row>
    <row r="587" spans="1:22" x14ac:dyDescent="0.35">
      <c r="A587" s="14" t="s">
        <v>2353</v>
      </c>
      <c r="B587" s="1" t="s">
        <v>2358</v>
      </c>
      <c r="C587" t="s">
        <v>864</v>
      </c>
      <c r="E587" t="s">
        <v>865</v>
      </c>
      <c r="K587" t="s">
        <v>908</v>
      </c>
      <c r="M587" s="34" t="s">
        <v>1</v>
      </c>
      <c r="N587" s="34" t="e">
        <f>VLOOKUP(M587,#REF!,14)</f>
        <v>#REF!</v>
      </c>
    </row>
    <row r="588" spans="1:22" x14ac:dyDescent="0.35">
      <c r="A588" t="s">
        <v>2363</v>
      </c>
      <c r="B588" s="1" t="s">
        <v>2487</v>
      </c>
      <c r="C588" t="s">
        <v>864</v>
      </c>
      <c r="E588" t="s">
        <v>865</v>
      </c>
      <c r="K588" t="s">
        <v>1267</v>
      </c>
      <c r="L588" t="s">
        <v>868</v>
      </c>
      <c r="M588" s="34" t="s">
        <v>2560</v>
      </c>
      <c r="N588" s="34" t="e">
        <f>VLOOKUP(M588,#REF!,14)</f>
        <v>#REF!</v>
      </c>
      <c r="T588" t="s">
        <v>869</v>
      </c>
      <c r="U588" t="s">
        <v>869</v>
      </c>
      <c r="V588" t="s">
        <v>931</v>
      </c>
    </row>
    <row r="589" spans="1:22" x14ac:dyDescent="0.35">
      <c r="A589" s="14" t="s">
        <v>2364</v>
      </c>
      <c r="B589" s="1" t="s">
        <v>2365</v>
      </c>
      <c r="C589" t="s">
        <v>864</v>
      </c>
      <c r="E589" t="s">
        <v>865</v>
      </c>
      <c r="K589" t="s">
        <v>912</v>
      </c>
      <c r="L589" t="s">
        <v>868</v>
      </c>
      <c r="M589" s="34" t="s">
        <v>2582</v>
      </c>
      <c r="N589" s="34" t="e">
        <f>VLOOKUP(M589,#REF!,14)</f>
        <v>#REF!</v>
      </c>
    </row>
    <row r="590" spans="1:22" x14ac:dyDescent="0.35">
      <c r="A590" s="14" t="s">
        <v>2366</v>
      </c>
      <c r="B590" s="1" t="s">
        <v>2367</v>
      </c>
      <c r="C590" t="s">
        <v>864</v>
      </c>
      <c r="E590" t="s">
        <v>865</v>
      </c>
      <c r="K590" t="s">
        <v>1000</v>
      </c>
      <c r="L590" t="s">
        <v>868</v>
      </c>
      <c r="M590" s="34" t="s">
        <v>2583</v>
      </c>
      <c r="N590" s="34" t="e">
        <f>VLOOKUP(M590,#REF!,14)</f>
        <v>#REF!</v>
      </c>
      <c r="Q590" t="s">
        <v>874</v>
      </c>
    </row>
    <row r="591" spans="1:22" x14ac:dyDescent="0.35">
      <c r="A591" s="14" t="s">
        <v>2369</v>
      </c>
      <c r="B591" s="1" t="s">
        <v>2370</v>
      </c>
      <c r="C591" t="s">
        <v>864</v>
      </c>
      <c r="E591" t="s">
        <v>865</v>
      </c>
      <c r="K591" t="s">
        <v>1000</v>
      </c>
      <c r="L591" t="s">
        <v>868</v>
      </c>
      <c r="M591" t="s">
        <v>2246</v>
      </c>
      <c r="N591" s="34" t="e">
        <f>VLOOKUP(M591,#REF!,14)</f>
        <v>#REF!</v>
      </c>
      <c r="Q591" t="s">
        <v>874</v>
      </c>
    </row>
    <row r="592" spans="1:22" ht="29" x14ac:dyDescent="0.35">
      <c r="A592" s="14" t="s">
        <v>2371</v>
      </c>
      <c r="B592" s="1" t="s">
        <v>2454</v>
      </c>
      <c r="C592" t="s">
        <v>864</v>
      </c>
      <c r="E592" t="s">
        <v>865</v>
      </c>
      <c r="K592" t="s">
        <v>1000</v>
      </c>
      <c r="L592" t="s">
        <v>868</v>
      </c>
      <c r="M592" t="s">
        <v>2246</v>
      </c>
      <c r="N592" s="34" t="e">
        <f>VLOOKUP(M592,#REF!,14)</f>
        <v>#REF!</v>
      </c>
      <c r="Q592" t="s">
        <v>874</v>
      </c>
    </row>
    <row r="593" spans="1:20" ht="29" x14ac:dyDescent="0.35">
      <c r="A593" s="14" t="s">
        <v>2373</v>
      </c>
      <c r="B593" s="1" t="s">
        <v>2451</v>
      </c>
      <c r="C593" t="s">
        <v>864</v>
      </c>
      <c r="E593" t="s">
        <v>865</v>
      </c>
      <c r="K593" t="s">
        <v>1000</v>
      </c>
      <c r="L593" t="s">
        <v>868</v>
      </c>
      <c r="M593" t="s">
        <v>2246</v>
      </c>
      <c r="N593" s="34" t="e">
        <f>VLOOKUP(M593,#REF!,14)</f>
        <v>#REF!</v>
      </c>
      <c r="Q593" t="s">
        <v>874</v>
      </c>
    </row>
    <row r="594" spans="1:20" ht="29" x14ac:dyDescent="0.35">
      <c r="A594" s="14" t="s">
        <v>2374</v>
      </c>
      <c r="B594" s="1" t="s">
        <v>2437</v>
      </c>
      <c r="C594" t="s">
        <v>864</v>
      </c>
      <c r="E594" t="s">
        <v>865</v>
      </c>
      <c r="K594" t="s">
        <v>1000</v>
      </c>
      <c r="L594" t="s">
        <v>868</v>
      </c>
      <c r="M594" t="s">
        <v>2246</v>
      </c>
      <c r="N594" s="34" t="e">
        <f>VLOOKUP(M594,#REF!,14)</f>
        <v>#REF!</v>
      </c>
      <c r="Q594" t="s">
        <v>874</v>
      </c>
    </row>
    <row r="595" spans="1:20" ht="29" x14ac:dyDescent="0.35">
      <c r="A595" s="14" t="s">
        <v>2375</v>
      </c>
      <c r="B595" s="1" t="s">
        <v>2440</v>
      </c>
      <c r="C595" t="s">
        <v>864</v>
      </c>
      <c r="E595" t="s">
        <v>865</v>
      </c>
      <c r="K595" t="s">
        <v>1000</v>
      </c>
      <c r="L595" t="s">
        <v>868</v>
      </c>
      <c r="M595" t="s">
        <v>2246</v>
      </c>
      <c r="N595" s="34" t="e">
        <f>VLOOKUP(M595,#REF!,14)</f>
        <v>#REF!</v>
      </c>
      <c r="Q595" t="s">
        <v>874</v>
      </c>
    </row>
    <row r="596" spans="1:20" ht="29" x14ac:dyDescent="0.35">
      <c r="A596" s="14" t="s">
        <v>2376</v>
      </c>
      <c r="B596" s="1" t="s">
        <v>2448</v>
      </c>
      <c r="C596" t="s">
        <v>864</v>
      </c>
      <c r="E596" t="s">
        <v>865</v>
      </c>
      <c r="K596" t="s">
        <v>1000</v>
      </c>
      <c r="L596" t="s">
        <v>868</v>
      </c>
      <c r="M596" t="s">
        <v>2246</v>
      </c>
      <c r="N596" s="34" t="e">
        <f>VLOOKUP(M596,#REF!,14)</f>
        <v>#REF!</v>
      </c>
      <c r="Q596" t="s">
        <v>874</v>
      </c>
    </row>
    <row r="597" spans="1:20" x14ac:dyDescent="0.35">
      <c r="A597" s="14" t="s">
        <v>2378</v>
      </c>
      <c r="B597" s="1" t="s">
        <v>2379</v>
      </c>
      <c r="C597" t="s">
        <v>864</v>
      </c>
      <c r="E597" t="s">
        <v>865</v>
      </c>
      <c r="K597" t="s">
        <v>912</v>
      </c>
      <c r="L597" t="s">
        <v>868</v>
      </c>
      <c r="M597" t="s">
        <v>2556</v>
      </c>
      <c r="N597" s="34" t="e">
        <f>VLOOKUP(M597,#REF!,14)</f>
        <v>#REF!</v>
      </c>
      <c r="Q597" t="s">
        <v>874</v>
      </c>
    </row>
    <row r="598" spans="1:20" x14ac:dyDescent="0.35">
      <c r="A598" s="14" t="s">
        <v>2380</v>
      </c>
      <c r="B598" s="1" t="s">
        <v>2381</v>
      </c>
      <c r="C598" t="s">
        <v>864</v>
      </c>
      <c r="E598" t="s">
        <v>865</v>
      </c>
      <c r="K598" t="s">
        <v>912</v>
      </c>
      <c r="L598" t="s">
        <v>868</v>
      </c>
      <c r="M598" t="s">
        <v>2246</v>
      </c>
      <c r="N598" s="34" t="e">
        <f>VLOOKUP(M598,#REF!,14)</f>
        <v>#REF!</v>
      </c>
      <c r="Q598" t="s">
        <v>874</v>
      </c>
      <c r="T598" t="s">
        <v>874</v>
      </c>
    </row>
    <row r="599" spans="1:20" x14ac:dyDescent="0.35">
      <c r="A599" s="14" t="s">
        <v>2384</v>
      </c>
      <c r="B599" s="1" t="s">
        <v>2383</v>
      </c>
      <c r="C599" t="s">
        <v>864</v>
      </c>
      <c r="E599" t="s">
        <v>865</v>
      </c>
      <c r="K599" t="s">
        <v>912</v>
      </c>
      <c r="L599" t="s">
        <v>868</v>
      </c>
      <c r="M599" s="34" t="s">
        <v>1</v>
      </c>
      <c r="N599" s="34" t="e">
        <f>VLOOKUP(M599,#REF!,14)</f>
        <v>#REF!</v>
      </c>
    </row>
    <row r="600" spans="1:20" x14ac:dyDescent="0.35">
      <c r="A600" s="14" t="s">
        <v>2386</v>
      </c>
      <c r="B600" s="1" t="s">
        <v>2385</v>
      </c>
      <c r="C600" t="s">
        <v>864</v>
      </c>
      <c r="E600" t="s">
        <v>865</v>
      </c>
      <c r="K600" t="s">
        <v>912</v>
      </c>
      <c r="L600" t="s">
        <v>868</v>
      </c>
      <c r="M600" s="34" t="s">
        <v>1</v>
      </c>
      <c r="N600" s="34" t="e">
        <f>VLOOKUP(M600,#REF!,14)</f>
        <v>#REF!</v>
      </c>
    </row>
    <row r="601" spans="1:20" ht="29" x14ac:dyDescent="0.35">
      <c r="A601" s="14" t="s">
        <v>2388</v>
      </c>
      <c r="B601" s="1" t="s">
        <v>2387</v>
      </c>
      <c r="C601" t="s">
        <v>864</v>
      </c>
      <c r="E601" t="s">
        <v>865</v>
      </c>
      <c r="K601" t="s">
        <v>912</v>
      </c>
      <c r="L601" t="s">
        <v>868</v>
      </c>
      <c r="M601" s="34" t="s">
        <v>1</v>
      </c>
      <c r="N601" s="34" t="e">
        <f>VLOOKUP(M601,#REF!,14)</f>
        <v>#REF!</v>
      </c>
    </row>
    <row r="602" spans="1:20" x14ac:dyDescent="0.35">
      <c r="A602" s="14" t="s">
        <v>2389</v>
      </c>
      <c r="B602" s="1" t="s">
        <v>2390</v>
      </c>
      <c r="C602" t="s">
        <v>864</v>
      </c>
      <c r="E602" t="s">
        <v>865</v>
      </c>
      <c r="K602" t="s">
        <v>912</v>
      </c>
      <c r="L602" t="s">
        <v>868</v>
      </c>
      <c r="M602" s="34" t="s">
        <v>1</v>
      </c>
      <c r="N602" s="34" t="e">
        <f>VLOOKUP(M602,#REF!,14)</f>
        <v>#REF!</v>
      </c>
    </row>
    <row r="603" spans="1:20" ht="29" x14ac:dyDescent="0.35">
      <c r="A603" s="14" t="s">
        <v>2391</v>
      </c>
      <c r="B603" s="1" t="s">
        <v>2392</v>
      </c>
      <c r="C603" t="s">
        <v>864</v>
      </c>
      <c r="E603" t="s">
        <v>865</v>
      </c>
      <c r="K603" t="s">
        <v>867</v>
      </c>
      <c r="L603" t="s">
        <v>868</v>
      </c>
      <c r="M603" s="34" t="s">
        <v>2567</v>
      </c>
      <c r="N603" s="34" t="e">
        <f>VLOOKUP(M603,#REF!,14)</f>
        <v>#REF!</v>
      </c>
    </row>
    <row r="604" spans="1:20" x14ac:dyDescent="0.35">
      <c r="A604" s="14" t="s">
        <v>2394</v>
      </c>
      <c r="B604" s="1" t="s">
        <v>2393</v>
      </c>
      <c r="C604" t="s">
        <v>864</v>
      </c>
      <c r="E604" t="s">
        <v>865</v>
      </c>
      <c r="K604" t="s">
        <v>1000</v>
      </c>
      <c r="L604" t="s">
        <v>868</v>
      </c>
      <c r="M604" s="34" t="s">
        <v>1</v>
      </c>
      <c r="N604" s="34" t="e">
        <f>VLOOKUP(M604,#REF!,14)</f>
        <v>#REF!</v>
      </c>
    </row>
    <row r="605" spans="1:20" x14ac:dyDescent="0.35">
      <c r="A605" s="14" t="s">
        <v>2402</v>
      </c>
      <c r="B605" s="1" t="s">
        <v>2395</v>
      </c>
      <c r="C605" t="s">
        <v>864</v>
      </c>
      <c r="E605" t="s">
        <v>865</v>
      </c>
      <c r="K605" t="s">
        <v>912</v>
      </c>
      <c r="L605" t="s">
        <v>868</v>
      </c>
      <c r="M605" s="34" t="s">
        <v>2566</v>
      </c>
      <c r="N605" s="34" t="e">
        <f>VLOOKUP(M605,#REF!,14)</f>
        <v>#REF!</v>
      </c>
    </row>
    <row r="606" spans="1:20" x14ac:dyDescent="0.35">
      <c r="A606" s="14" t="s">
        <v>2403</v>
      </c>
      <c r="B606" s="1" t="s">
        <v>2396</v>
      </c>
      <c r="C606" t="s">
        <v>864</v>
      </c>
      <c r="E606" t="s">
        <v>865</v>
      </c>
      <c r="K606" t="s">
        <v>912</v>
      </c>
      <c r="L606" t="s">
        <v>868</v>
      </c>
      <c r="M606" s="34" t="s">
        <v>2565</v>
      </c>
      <c r="N606" s="34" t="e">
        <f>VLOOKUP(M606,#REF!,14)</f>
        <v>#REF!</v>
      </c>
    </row>
    <row r="607" spans="1:20" x14ac:dyDescent="0.35">
      <c r="A607" s="14" t="s">
        <v>2404</v>
      </c>
      <c r="B607" s="1" t="s">
        <v>2397</v>
      </c>
      <c r="C607" t="s">
        <v>864</v>
      </c>
      <c r="E607" t="s">
        <v>865</v>
      </c>
      <c r="K607" t="s">
        <v>912</v>
      </c>
      <c r="L607" t="s">
        <v>868</v>
      </c>
      <c r="M607" s="34" t="s">
        <v>2565</v>
      </c>
      <c r="N607" s="34" t="e">
        <f>VLOOKUP(M607,#REF!,14)</f>
        <v>#REF!</v>
      </c>
    </row>
    <row r="608" spans="1:20" x14ac:dyDescent="0.35">
      <c r="A608" s="14" t="s">
        <v>2405</v>
      </c>
      <c r="B608" s="1" t="s">
        <v>2398</v>
      </c>
      <c r="C608" t="s">
        <v>864</v>
      </c>
      <c r="E608" t="s">
        <v>865</v>
      </c>
      <c r="K608" t="s">
        <v>912</v>
      </c>
      <c r="L608" t="s">
        <v>868</v>
      </c>
      <c r="M608" s="34" t="s">
        <v>2565</v>
      </c>
      <c r="N608" s="34" t="e">
        <f>VLOOKUP(M608,#REF!,14)</f>
        <v>#REF!</v>
      </c>
    </row>
    <row r="609" spans="1:19" x14ac:dyDescent="0.35">
      <c r="A609" s="14" t="s">
        <v>2406</v>
      </c>
      <c r="B609" s="1" t="s">
        <v>2399</v>
      </c>
      <c r="C609" t="s">
        <v>864</v>
      </c>
      <c r="E609" t="s">
        <v>865</v>
      </c>
      <c r="K609" t="s">
        <v>912</v>
      </c>
      <c r="L609" t="s">
        <v>868</v>
      </c>
      <c r="M609" s="34" t="s">
        <v>2565</v>
      </c>
      <c r="N609" s="34" t="e">
        <f>VLOOKUP(M609,#REF!,14)</f>
        <v>#REF!</v>
      </c>
    </row>
    <row r="610" spans="1:19" x14ac:dyDescent="0.35">
      <c r="A610" s="14" t="s">
        <v>2407</v>
      </c>
      <c r="B610" s="1" t="s">
        <v>2400</v>
      </c>
      <c r="C610" t="s">
        <v>864</v>
      </c>
      <c r="E610" t="s">
        <v>865</v>
      </c>
      <c r="K610" t="s">
        <v>908</v>
      </c>
      <c r="L610" t="s">
        <v>868</v>
      </c>
      <c r="M610" s="34" t="s">
        <v>2565</v>
      </c>
      <c r="N610" s="34" t="e">
        <f>VLOOKUP(M610,#REF!,14)</f>
        <v>#REF!</v>
      </c>
    </row>
    <row r="611" spans="1:19" x14ac:dyDescent="0.35">
      <c r="A611" s="14" t="s">
        <v>2408</v>
      </c>
      <c r="B611" s="1" t="s">
        <v>2401</v>
      </c>
      <c r="C611" t="s">
        <v>864</v>
      </c>
      <c r="E611" t="s">
        <v>865</v>
      </c>
      <c r="K611" t="s">
        <v>908</v>
      </c>
      <c r="L611" t="s">
        <v>868</v>
      </c>
      <c r="M611" s="34" t="s">
        <v>2565</v>
      </c>
      <c r="N611" s="34" t="e">
        <f>VLOOKUP(M611,#REF!,14)</f>
        <v>#REF!</v>
      </c>
    </row>
    <row r="612" spans="1:19" ht="29" x14ac:dyDescent="0.35">
      <c r="A612" s="14" t="s">
        <v>2409</v>
      </c>
      <c r="B612" s="1" t="s">
        <v>2410</v>
      </c>
      <c r="C612" t="s">
        <v>864</v>
      </c>
      <c r="E612" t="s">
        <v>865</v>
      </c>
      <c r="K612" t="s">
        <v>912</v>
      </c>
      <c r="L612" t="s">
        <v>868</v>
      </c>
      <c r="M612" s="34" t="s">
        <v>2570</v>
      </c>
      <c r="N612" s="34" t="e">
        <f>VLOOKUP(M612,#REF!,14)</f>
        <v>#REF!</v>
      </c>
    </row>
    <row r="613" spans="1:19" x14ac:dyDescent="0.35">
      <c r="A613" s="14" t="s">
        <v>2413</v>
      </c>
      <c r="B613" s="1" t="s">
        <v>2411</v>
      </c>
      <c r="C613" t="s">
        <v>864</v>
      </c>
      <c r="E613" t="s">
        <v>865</v>
      </c>
      <c r="K613" t="s">
        <v>912</v>
      </c>
      <c r="L613" t="s">
        <v>868</v>
      </c>
      <c r="M613" s="34" t="s">
        <v>2573</v>
      </c>
      <c r="N613" s="34" t="e">
        <f>VLOOKUP(M613,#REF!,14)</f>
        <v>#REF!</v>
      </c>
    </row>
    <row r="614" spans="1:19" x14ac:dyDescent="0.35">
      <c r="A614" s="14" t="s">
        <v>2414</v>
      </c>
      <c r="B614" s="1" t="s">
        <v>2412</v>
      </c>
      <c r="C614" t="s">
        <v>864</v>
      </c>
      <c r="E614" t="s">
        <v>865</v>
      </c>
      <c r="K614" t="s">
        <v>912</v>
      </c>
      <c r="L614" t="s">
        <v>868</v>
      </c>
      <c r="M614" s="34" t="s">
        <v>2566</v>
      </c>
      <c r="N614" s="34" t="e">
        <f>VLOOKUP(M614,#REF!,14)</f>
        <v>#REF!</v>
      </c>
    </row>
    <row r="615" spans="1:19" x14ac:dyDescent="0.35">
      <c r="A615" s="14" t="s">
        <v>2417</v>
      </c>
      <c r="B615" s="1" t="s">
        <v>2415</v>
      </c>
      <c r="C615" t="s">
        <v>864</v>
      </c>
      <c r="E615" t="s">
        <v>865</v>
      </c>
      <c r="K615" t="s">
        <v>912</v>
      </c>
      <c r="L615" t="s">
        <v>868</v>
      </c>
      <c r="M615" t="s">
        <v>2566</v>
      </c>
      <c r="N615" s="34" t="e">
        <f>VLOOKUP(M615,#REF!,14)</f>
        <v>#REF!</v>
      </c>
    </row>
    <row r="616" spans="1:19" ht="29" x14ac:dyDescent="0.35">
      <c r="A616" s="14" t="s">
        <v>2418</v>
      </c>
      <c r="B616" s="1" t="s">
        <v>2416</v>
      </c>
      <c r="C616" t="s">
        <v>864</v>
      </c>
      <c r="E616" t="s">
        <v>865</v>
      </c>
      <c r="K616" t="s">
        <v>912</v>
      </c>
      <c r="L616" t="s">
        <v>868</v>
      </c>
      <c r="M616" s="34" t="s">
        <v>2565</v>
      </c>
      <c r="N616" s="34" t="e">
        <f>VLOOKUP(M616,#REF!,14)</f>
        <v>#REF!</v>
      </c>
    </row>
    <row r="617" spans="1:19" ht="29" x14ac:dyDescent="0.35">
      <c r="A617" s="14" t="s">
        <v>2426</v>
      </c>
      <c r="B617" s="1" t="s">
        <v>2427</v>
      </c>
      <c r="C617" t="s">
        <v>864</v>
      </c>
      <c r="E617" t="s">
        <v>865</v>
      </c>
      <c r="K617" t="s">
        <v>912</v>
      </c>
      <c r="L617" t="s">
        <v>868</v>
      </c>
      <c r="M617" s="34" t="s">
        <v>2579</v>
      </c>
      <c r="N617" s="34" t="e">
        <f>VLOOKUP(M617,#REF!,14)</f>
        <v>#REF!</v>
      </c>
      <c r="S617" t="s">
        <v>931</v>
      </c>
    </row>
    <row r="618" spans="1:19" ht="29" x14ac:dyDescent="0.35">
      <c r="A618" s="14" t="s">
        <v>2428</v>
      </c>
      <c r="B618" s="1" t="s">
        <v>2438</v>
      </c>
      <c r="C618" t="s">
        <v>864</v>
      </c>
      <c r="E618" t="s">
        <v>865</v>
      </c>
      <c r="K618" t="s">
        <v>1000</v>
      </c>
      <c r="L618" t="s">
        <v>868</v>
      </c>
      <c r="M618" t="s">
        <v>2246</v>
      </c>
      <c r="N618" s="34" t="e">
        <f>VLOOKUP(M618,#REF!,14)</f>
        <v>#REF!</v>
      </c>
      <c r="Q618" t="s">
        <v>874</v>
      </c>
    </row>
    <row r="619" spans="1:19" ht="29" x14ac:dyDescent="0.35">
      <c r="A619" s="14" t="s">
        <v>2429</v>
      </c>
      <c r="B619" s="1" t="s">
        <v>2439</v>
      </c>
      <c r="C619" t="s">
        <v>864</v>
      </c>
      <c r="E619" t="s">
        <v>865</v>
      </c>
      <c r="K619" t="s">
        <v>1000</v>
      </c>
      <c r="L619" t="s">
        <v>868</v>
      </c>
      <c r="M619" t="s">
        <v>2246</v>
      </c>
      <c r="N619" s="34" t="e">
        <f>VLOOKUP(M619,#REF!,14)</f>
        <v>#REF!</v>
      </c>
      <c r="Q619" t="s">
        <v>874</v>
      </c>
    </row>
    <row r="620" spans="1:19" ht="29" x14ac:dyDescent="0.35">
      <c r="A620" s="14" t="s">
        <v>2430</v>
      </c>
      <c r="B620" s="1" t="s">
        <v>2441</v>
      </c>
      <c r="C620" t="s">
        <v>864</v>
      </c>
      <c r="E620" t="s">
        <v>865</v>
      </c>
      <c r="K620" t="s">
        <v>1000</v>
      </c>
      <c r="L620" t="s">
        <v>868</v>
      </c>
      <c r="M620" t="s">
        <v>2246</v>
      </c>
      <c r="N620" s="34" t="e">
        <f>VLOOKUP(M620,#REF!,14)</f>
        <v>#REF!</v>
      </c>
      <c r="Q620" t="s">
        <v>874</v>
      </c>
    </row>
    <row r="621" spans="1:19" ht="29" x14ac:dyDescent="0.35">
      <c r="A621" s="14" t="s">
        <v>2431</v>
      </c>
      <c r="B621" s="1" t="s">
        <v>2442</v>
      </c>
      <c r="C621" t="s">
        <v>864</v>
      </c>
      <c r="E621" t="s">
        <v>865</v>
      </c>
      <c r="K621" t="s">
        <v>1000</v>
      </c>
      <c r="L621" t="s">
        <v>868</v>
      </c>
      <c r="M621" t="s">
        <v>2246</v>
      </c>
      <c r="N621" s="34" t="e">
        <f>VLOOKUP(M621,#REF!,14)</f>
        <v>#REF!</v>
      </c>
      <c r="Q621" t="s">
        <v>874</v>
      </c>
    </row>
    <row r="622" spans="1:19" ht="29" x14ac:dyDescent="0.35">
      <c r="A622" s="14" t="s">
        <v>2368</v>
      </c>
      <c r="B622" s="1" t="s">
        <v>2443</v>
      </c>
      <c r="C622" t="s">
        <v>864</v>
      </c>
      <c r="E622" t="s">
        <v>865</v>
      </c>
      <c r="K622" t="s">
        <v>1000</v>
      </c>
      <c r="L622" t="s">
        <v>868</v>
      </c>
      <c r="M622" s="34" t="s">
        <v>2246</v>
      </c>
      <c r="N622" s="34" t="e">
        <f>VLOOKUP(M622,#REF!,14)</f>
        <v>#REF!</v>
      </c>
      <c r="Q622" t="s">
        <v>874</v>
      </c>
    </row>
    <row r="623" spans="1:19" ht="43.5" x14ac:dyDescent="0.35">
      <c r="A623" s="14" t="s">
        <v>2432</v>
      </c>
      <c r="B623" s="1" t="s">
        <v>2444</v>
      </c>
      <c r="C623" t="s">
        <v>864</v>
      </c>
      <c r="E623" t="s">
        <v>865</v>
      </c>
      <c r="K623" t="s">
        <v>1000</v>
      </c>
      <c r="L623" t="s">
        <v>868</v>
      </c>
      <c r="M623" t="s">
        <v>2246</v>
      </c>
      <c r="N623" s="34" t="e">
        <f>VLOOKUP(M623,#REF!,14)</f>
        <v>#REF!</v>
      </c>
      <c r="Q623" t="s">
        <v>874</v>
      </c>
    </row>
    <row r="624" spans="1:19" ht="29" x14ac:dyDescent="0.35">
      <c r="A624" s="14" t="s">
        <v>2377</v>
      </c>
      <c r="B624" s="1" t="s">
        <v>2445</v>
      </c>
      <c r="C624" t="s">
        <v>864</v>
      </c>
      <c r="E624" t="s">
        <v>865</v>
      </c>
      <c r="K624" t="s">
        <v>1000</v>
      </c>
      <c r="L624" t="s">
        <v>868</v>
      </c>
      <c r="M624" t="s">
        <v>2246</v>
      </c>
      <c r="N624" s="34" t="e">
        <f>VLOOKUP(M624,#REF!,14)</f>
        <v>#REF!</v>
      </c>
      <c r="Q624" t="s">
        <v>874</v>
      </c>
    </row>
    <row r="625" spans="1:20" ht="29" x14ac:dyDescent="0.35">
      <c r="A625" s="14" t="s">
        <v>2433</v>
      </c>
      <c r="B625" s="1" t="s">
        <v>2446</v>
      </c>
      <c r="C625" t="s">
        <v>864</v>
      </c>
      <c r="E625" t="s">
        <v>865</v>
      </c>
      <c r="K625" t="s">
        <v>1000</v>
      </c>
      <c r="L625" t="s">
        <v>868</v>
      </c>
      <c r="M625" t="s">
        <v>2246</v>
      </c>
      <c r="N625" s="34" t="e">
        <f>VLOOKUP(M625,#REF!,14)</f>
        <v>#REF!</v>
      </c>
      <c r="Q625" t="s">
        <v>874</v>
      </c>
    </row>
    <row r="626" spans="1:20" ht="29" x14ac:dyDescent="0.35">
      <c r="A626" s="14" t="s">
        <v>2372</v>
      </c>
      <c r="B626" s="1" t="s">
        <v>2447</v>
      </c>
      <c r="C626" t="s">
        <v>864</v>
      </c>
      <c r="E626" t="s">
        <v>865</v>
      </c>
      <c r="K626" t="s">
        <v>1000</v>
      </c>
      <c r="L626" t="s">
        <v>868</v>
      </c>
      <c r="M626" s="34" t="s">
        <v>2246</v>
      </c>
      <c r="N626" s="34" t="e">
        <f>VLOOKUP(M626,#REF!,14)</f>
        <v>#REF!</v>
      </c>
      <c r="Q626" t="s">
        <v>874</v>
      </c>
    </row>
    <row r="627" spans="1:20" ht="29" x14ac:dyDescent="0.35">
      <c r="A627" s="14" t="s">
        <v>2434</v>
      </c>
      <c r="B627" s="1" t="s">
        <v>2449</v>
      </c>
      <c r="C627" t="s">
        <v>864</v>
      </c>
      <c r="E627" t="s">
        <v>865</v>
      </c>
      <c r="K627" t="s">
        <v>1000</v>
      </c>
      <c r="L627" t="s">
        <v>868</v>
      </c>
      <c r="M627" t="s">
        <v>2246</v>
      </c>
      <c r="N627" s="34" t="e">
        <f>VLOOKUP(M627,#REF!,14)</f>
        <v>#REF!</v>
      </c>
      <c r="Q627" t="s">
        <v>874</v>
      </c>
    </row>
    <row r="628" spans="1:20" ht="29" x14ac:dyDescent="0.35">
      <c r="A628" s="14" t="s">
        <v>2435</v>
      </c>
      <c r="B628" s="1" t="s">
        <v>2452</v>
      </c>
      <c r="C628" t="s">
        <v>864</v>
      </c>
      <c r="E628" t="s">
        <v>865</v>
      </c>
      <c r="K628" t="s">
        <v>1000</v>
      </c>
      <c r="L628" t="s">
        <v>868</v>
      </c>
      <c r="M628" t="s">
        <v>2246</v>
      </c>
      <c r="N628" s="34" t="e">
        <f>VLOOKUP(M628,#REF!,14)</f>
        <v>#REF!</v>
      </c>
      <c r="Q628" t="s">
        <v>874</v>
      </c>
    </row>
    <row r="629" spans="1:20" ht="29" x14ac:dyDescent="0.35">
      <c r="A629" s="14" t="s">
        <v>2436</v>
      </c>
      <c r="B629" s="1" t="s">
        <v>2453</v>
      </c>
      <c r="C629" t="s">
        <v>864</v>
      </c>
      <c r="E629" t="s">
        <v>865</v>
      </c>
      <c r="K629" t="s">
        <v>1000</v>
      </c>
      <c r="L629" t="s">
        <v>868</v>
      </c>
      <c r="M629" t="s">
        <v>2246</v>
      </c>
      <c r="N629" s="34" t="e">
        <f>VLOOKUP(M629,#REF!,14)</f>
        <v>#REF!</v>
      </c>
      <c r="Q629" t="s">
        <v>874</v>
      </c>
    </row>
    <row r="630" spans="1:20" ht="29" x14ac:dyDescent="0.35">
      <c r="A630" s="14" t="s">
        <v>2455</v>
      </c>
      <c r="B630" s="1" t="s">
        <v>2456</v>
      </c>
      <c r="C630" t="s">
        <v>864</v>
      </c>
      <c r="E630" t="s">
        <v>865</v>
      </c>
      <c r="K630" t="s">
        <v>1000</v>
      </c>
      <c r="L630" t="s">
        <v>868</v>
      </c>
      <c r="M630" s="34" t="s">
        <v>2601</v>
      </c>
      <c r="N630" s="34" t="e">
        <f>VLOOKUP(M630,#REF!,14)</f>
        <v>#REF!</v>
      </c>
    </row>
    <row r="631" spans="1:20" x14ac:dyDescent="0.35">
      <c r="A631" s="14" t="s">
        <v>2457</v>
      </c>
      <c r="B631" s="1" t="s">
        <v>2458</v>
      </c>
      <c r="C631" t="s">
        <v>864</v>
      </c>
      <c r="E631" t="s">
        <v>865</v>
      </c>
      <c r="K631" t="s">
        <v>1000</v>
      </c>
      <c r="L631" t="s">
        <v>868</v>
      </c>
      <c r="M631" s="34" t="s">
        <v>2601</v>
      </c>
      <c r="N631" s="34" t="e">
        <f>VLOOKUP(M631,#REF!,14)</f>
        <v>#REF!</v>
      </c>
    </row>
    <row r="632" spans="1:20" x14ac:dyDescent="0.35">
      <c r="A632" s="14" t="s">
        <v>2459</v>
      </c>
      <c r="B632" s="1" t="s">
        <v>2460</v>
      </c>
      <c r="C632" t="s">
        <v>864</v>
      </c>
      <c r="E632" t="s">
        <v>865</v>
      </c>
      <c r="K632" t="s">
        <v>1000</v>
      </c>
      <c r="L632" t="s">
        <v>868</v>
      </c>
      <c r="M632" s="34" t="s">
        <v>2598</v>
      </c>
      <c r="N632" s="34" t="e">
        <f>VLOOKUP(M632,#REF!,14)</f>
        <v>#REF!</v>
      </c>
    </row>
    <row r="633" spans="1:20" x14ac:dyDescent="0.35">
      <c r="A633" s="14" t="s">
        <v>2421</v>
      </c>
      <c r="B633" s="1" t="s">
        <v>2486</v>
      </c>
      <c r="C633" t="s">
        <v>864</v>
      </c>
      <c r="E633" t="s">
        <v>865</v>
      </c>
      <c r="L633" t="s">
        <v>868</v>
      </c>
      <c r="M633" s="34" t="s">
        <v>2236</v>
      </c>
      <c r="N633" s="34" t="e">
        <f>VLOOKUP(M633,#REF!,14)</f>
        <v>#REF!</v>
      </c>
    </row>
    <row r="634" spans="1:20" x14ac:dyDescent="0.35">
      <c r="A634" s="14" t="s">
        <v>2461</v>
      </c>
      <c r="B634" s="1" t="s">
        <v>2462</v>
      </c>
      <c r="C634" t="s">
        <v>864</v>
      </c>
      <c r="E634" t="s">
        <v>865</v>
      </c>
      <c r="K634" t="s">
        <v>912</v>
      </c>
      <c r="L634" t="s">
        <v>868</v>
      </c>
      <c r="M634" s="34" t="s">
        <v>2602</v>
      </c>
      <c r="N634" s="34" t="e">
        <f>VLOOKUP(M634,#REF!,14)</f>
        <v>#REF!</v>
      </c>
    </row>
    <row r="635" spans="1:20" x14ac:dyDescent="0.35">
      <c r="A635" s="14" t="s">
        <v>2463</v>
      </c>
      <c r="B635" s="1" t="s">
        <v>2465</v>
      </c>
      <c r="C635" t="s">
        <v>864</v>
      </c>
      <c r="E635" t="s">
        <v>865</v>
      </c>
      <c r="K635" t="s">
        <v>912</v>
      </c>
      <c r="L635" t="s">
        <v>868</v>
      </c>
      <c r="M635" s="34" t="s">
        <v>2596</v>
      </c>
      <c r="N635" s="34" t="e">
        <f>VLOOKUP(M635,#REF!,14)</f>
        <v>#REF!</v>
      </c>
    </row>
    <row r="636" spans="1:20" ht="29" x14ac:dyDescent="0.35">
      <c r="A636" s="14" t="s">
        <v>2464</v>
      </c>
      <c r="B636" s="1" t="s">
        <v>2466</v>
      </c>
      <c r="C636" t="s">
        <v>864</v>
      </c>
      <c r="E636" t="s">
        <v>865</v>
      </c>
      <c r="K636" t="s">
        <v>912</v>
      </c>
      <c r="L636" t="s">
        <v>868</v>
      </c>
      <c r="M636" s="34" t="s">
        <v>2600</v>
      </c>
      <c r="N636" s="34" t="e">
        <f>VLOOKUP(M636,#REF!,14)</f>
        <v>#REF!</v>
      </c>
    </row>
    <row r="637" spans="1:20" x14ac:dyDescent="0.35">
      <c r="A637" s="14" t="s">
        <v>2467</v>
      </c>
      <c r="B637" s="1" t="s">
        <v>2476</v>
      </c>
      <c r="C637" t="s">
        <v>864</v>
      </c>
      <c r="E637" t="s">
        <v>865</v>
      </c>
      <c r="K637" t="s">
        <v>912</v>
      </c>
      <c r="L637" t="s">
        <v>868</v>
      </c>
      <c r="M637" t="s">
        <v>1</v>
      </c>
      <c r="N637" s="34" t="e">
        <f>VLOOKUP(M637,#REF!,14)</f>
        <v>#REF!</v>
      </c>
      <c r="Q637" t="s">
        <v>874</v>
      </c>
      <c r="T637" t="s">
        <v>874</v>
      </c>
    </row>
    <row r="638" spans="1:20" x14ac:dyDescent="0.35">
      <c r="A638" s="14" t="s">
        <v>2468</v>
      </c>
      <c r="B638" s="1" t="s">
        <v>2477</v>
      </c>
      <c r="C638" t="s">
        <v>864</v>
      </c>
      <c r="E638" t="s">
        <v>865</v>
      </c>
      <c r="K638" t="s">
        <v>912</v>
      </c>
      <c r="L638" t="s">
        <v>868</v>
      </c>
      <c r="M638" t="s">
        <v>2246</v>
      </c>
      <c r="N638" s="34" t="e">
        <f>VLOOKUP(M638,#REF!,14)</f>
        <v>#REF!</v>
      </c>
      <c r="Q638" t="s">
        <v>874</v>
      </c>
      <c r="T638" t="s">
        <v>874</v>
      </c>
    </row>
    <row r="639" spans="1:20" x14ac:dyDescent="0.35">
      <c r="A639" s="14" t="s">
        <v>2469</v>
      </c>
      <c r="B639" s="1" t="s">
        <v>2478</v>
      </c>
      <c r="C639" t="s">
        <v>864</v>
      </c>
      <c r="E639" t="s">
        <v>865</v>
      </c>
      <c r="K639" t="s">
        <v>912</v>
      </c>
      <c r="L639" t="s">
        <v>868</v>
      </c>
      <c r="M639" t="s">
        <v>2246</v>
      </c>
      <c r="N639" s="34" t="e">
        <f>VLOOKUP(M639,#REF!,14)</f>
        <v>#REF!</v>
      </c>
      <c r="Q639" t="s">
        <v>874</v>
      </c>
      <c r="T639" t="s">
        <v>874</v>
      </c>
    </row>
    <row r="640" spans="1:20" x14ac:dyDescent="0.35">
      <c r="A640" s="14" t="s">
        <v>2470</v>
      </c>
      <c r="B640" s="1" t="s">
        <v>2479</v>
      </c>
      <c r="C640" t="s">
        <v>864</v>
      </c>
      <c r="E640" t="s">
        <v>865</v>
      </c>
      <c r="K640" t="s">
        <v>912</v>
      </c>
      <c r="L640" t="s">
        <v>868</v>
      </c>
      <c r="M640" t="s">
        <v>2246</v>
      </c>
      <c r="N640" s="34" t="e">
        <f>VLOOKUP(M640,#REF!,14)</f>
        <v>#REF!</v>
      </c>
      <c r="Q640" t="s">
        <v>874</v>
      </c>
      <c r="T640" t="s">
        <v>874</v>
      </c>
    </row>
    <row r="641" spans="1:20" x14ac:dyDescent="0.35">
      <c r="A641" s="14" t="s">
        <v>2471</v>
      </c>
      <c r="B641" s="1" t="s">
        <v>2480</v>
      </c>
      <c r="C641" t="s">
        <v>864</v>
      </c>
      <c r="E641" t="s">
        <v>865</v>
      </c>
      <c r="K641" t="s">
        <v>912</v>
      </c>
      <c r="L641" t="s">
        <v>868</v>
      </c>
      <c r="M641" t="s">
        <v>2246</v>
      </c>
      <c r="N641" s="34" t="e">
        <f>VLOOKUP(M641,#REF!,14)</f>
        <v>#REF!</v>
      </c>
      <c r="Q641" t="s">
        <v>874</v>
      </c>
      <c r="T641" t="s">
        <v>874</v>
      </c>
    </row>
    <row r="642" spans="1:20" x14ac:dyDescent="0.35">
      <c r="A642" s="14" t="s">
        <v>2472</v>
      </c>
      <c r="B642" s="1" t="s">
        <v>2481</v>
      </c>
      <c r="C642" t="s">
        <v>864</v>
      </c>
      <c r="E642" t="s">
        <v>865</v>
      </c>
      <c r="K642" t="s">
        <v>912</v>
      </c>
      <c r="L642" t="s">
        <v>868</v>
      </c>
      <c r="M642" t="s">
        <v>2246</v>
      </c>
      <c r="N642" s="34" t="e">
        <f>VLOOKUP(M642,#REF!,14)</f>
        <v>#REF!</v>
      </c>
      <c r="Q642" t="s">
        <v>874</v>
      </c>
      <c r="T642" t="s">
        <v>874</v>
      </c>
    </row>
    <row r="643" spans="1:20" x14ac:dyDescent="0.35">
      <c r="A643" s="14" t="s">
        <v>2473</v>
      </c>
      <c r="B643" s="1" t="s">
        <v>2482</v>
      </c>
      <c r="C643" t="s">
        <v>864</v>
      </c>
      <c r="E643" t="s">
        <v>865</v>
      </c>
      <c r="K643" t="s">
        <v>912</v>
      </c>
      <c r="L643" t="s">
        <v>868</v>
      </c>
      <c r="M643" t="s">
        <v>2246</v>
      </c>
      <c r="N643" s="34" t="e">
        <f>VLOOKUP(M643,#REF!,14)</f>
        <v>#REF!</v>
      </c>
      <c r="Q643" t="s">
        <v>874</v>
      </c>
      <c r="T643" t="s">
        <v>874</v>
      </c>
    </row>
    <row r="644" spans="1:20" ht="29" x14ac:dyDescent="0.35">
      <c r="A644" s="14" t="s">
        <v>2474</v>
      </c>
      <c r="B644" s="1" t="s">
        <v>2483</v>
      </c>
      <c r="C644" t="s">
        <v>864</v>
      </c>
      <c r="E644" t="s">
        <v>865</v>
      </c>
      <c r="K644" t="s">
        <v>912</v>
      </c>
      <c r="L644" t="s">
        <v>868</v>
      </c>
      <c r="M644" s="34" t="s">
        <v>2600</v>
      </c>
      <c r="N644" s="34" t="e">
        <f>VLOOKUP(M644,#REF!,14)</f>
        <v>#REF!</v>
      </c>
    </row>
    <row r="645" spans="1:20" x14ac:dyDescent="0.35">
      <c r="A645" s="14" t="s">
        <v>2475</v>
      </c>
      <c r="B645" s="1" t="s">
        <v>2484</v>
      </c>
      <c r="C645" t="s">
        <v>864</v>
      </c>
      <c r="E645" t="s">
        <v>865</v>
      </c>
      <c r="K645" t="s">
        <v>912</v>
      </c>
      <c r="L645" t="s">
        <v>868</v>
      </c>
      <c r="M645" s="34" t="s">
        <v>2246</v>
      </c>
      <c r="N645" s="34" t="e">
        <f>VLOOKUP(M645,#REF!,14)</f>
        <v>#REF!</v>
      </c>
    </row>
    <row r="646" spans="1:20" x14ac:dyDescent="0.35">
      <c r="A646" s="14" t="s">
        <v>2422</v>
      </c>
      <c r="B646" s="1" t="s">
        <v>2485</v>
      </c>
      <c r="C646" t="s">
        <v>864</v>
      </c>
      <c r="E646" t="s">
        <v>865</v>
      </c>
      <c r="K646" t="s">
        <v>908</v>
      </c>
      <c r="L646" t="s">
        <v>868</v>
      </c>
      <c r="M646" s="34" t="s">
        <v>2236</v>
      </c>
      <c r="N646" s="34" t="s">
        <v>2700</v>
      </c>
    </row>
    <row r="647" spans="1:20" x14ac:dyDescent="0.35">
      <c r="A647" s="14" t="s">
        <v>2493</v>
      </c>
      <c r="B647" s="1" t="s">
        <v>2494</v>
      </c>
      <c r="C647" t="s">
        <v>864</v>
      </c>
      <c r="E647" t="s">
        <v>865</v>
      </c>
      <c r="K647" t="s">
        <v>908</v>
      </c>
      <c r="L647" t="s">
        <v>868</v>
      </c>
      <c r="M647" s="34" t="s">
        <v>2600</v>
      </c>
      <c r="N647" s="34" t="e">
        <f>VLOOKUP(M647,#REF!,14)</f>
        <v>#REF!</v>
      </c>
    </row>
    <row r="648" spans="1:20" x14ac:dyDescent="0.35">
      <c r="A648" s="14" t="s">
        <v>2563</v>
      </c>
      <c r="B648" s="1" t="s">
        <v>2419</v>
      </c>
      <c r="C648" t="s">
        <v>864</v>
      </c>
      <c r="E648" t="s">
        <v>865</v>
      </c>
      <c r="K648" t="s">
        <v>908</v>
      </c>
      <c r="L648" t="s">
        <v>868</v>
      </c>
      <c r="M648" s="34" t="s">
        <v>2600</v>
      </c>
      <c r="N648" s="34" t="e">
        <f>VLOOKUP(M648,#REF!,14)</f>
        <v>#REF!</v>
      </c>
    </row>
    <row r="649" spans="1:20" x14ac:dyDescent="0.35">
      <c r="A649" s="14" t="s">
        <v>2564</v>
      </c>
      <c r="B649" s="1" t="s">
        <v>2420</v>
      </c>
      <c r="C649" t="s">
        <v>864</v>
      </c>
      <c r="E649" t="s">
        <v>865</v>
      </c>
      <c r="K649" t="s">
        <v>912</v>
      </c>
      <c r="L649" t="s">
        <v>868</v>
      </c>
      <c r="M649" s="34" t="s">
        <v>2566</v>
      </c>
      <c r="N649" s="34" t="e">
        <f>VLOOKUP(M649,#REF!,14)</f>
        <v>#REF!</v>
      </c>
    </row>
    <row r="650" spans="1:20" ht="29" x14ac:dyDescent="0.35">
      <c r="A650" t="s">
        <v>2423</v>
      </c>
      <c r="B650" s="1" t="s">
        <v>2424</v>
      </c>
      <c r="C650" t="s">
        <v>864</v>
      </c>
      <c r="E650" t="s">
        <v>865</v>
      </c>
      <c r="K650" t="s">
        <v>908</v>
      </c>
      <c r="L650" t="s">
        <v>868</v>
      </c>
      <c r="M650" s="34" t="s">
        <v>2580</v>
      </c>
      <c r="N650" s="34" t="e">
        <f>VLOOKUP(M650,#REF!,14)</f>
        <v>#REF!</v>
      </c>
    </row>
    <row r="651" spans="1:20" x14ac:dyDescent="0.35">
      <c r="A651" s="26" t="s">
        <v>2549</v>
      </c>
      <c r="B651" s="12" t="s">
        <v>2550</v>
      </c>
      <c r="C651" t="s">
        <v>864</v>
      </c>
      <c r="E651" t="s">
        <v>865</v>
      </c>
      <c r="K651" t="s">
        <v>867</v>
      </c>
      <c r="L651" t="s">
        <v>868</v>
      </c>
      <c r="M651" t="s">
        <v>2689</v>
      </c>
      <c r="N651" s="34" t="e">
        <f>VLOOKUP(M651,#REF!,14)</f>
        <v>#REF!</v>
      </c>
      <c r="Q651" t="s">
        <v>874</v>
      </c>
      <c r="S651" t="s">
        <v>875</v>
      </c>
    </row>
    <row r="652" spans="1:20" x14ac:dyDescent="0.35">
      <c r="A652" s="40" t="s">
        <v>2619</v>
      </c>
      <c r="B652" s="35" t="s">
        <v>2630</v>
      </c>
      <c r="C652" t="s">
        <v>864</v>
      </c>
      <c r="E652" t="s">
        <v>865</v>
      </c>
      <c r="K652" t="s">
        <v>867</v>
      </c>
      <c r="L652" t="s">
        <v>868</v>
      </c>
      <c r="M652" t="s">
        <v>2665</v>
      </c>
      <c r="N652" s="34" t="e">
        <f>VLOOKUP(M652,#REF!,14)</f>
        <v>#REF!</v>
      </c>
      <c r="Q652" t="s">
        <v>874</v>
      </c>
      <c r="S652" t="s">
        <v>875</v>
      </c>
    </row>
    <row r="653" spans="1:20" x14ac:dyDescent="0.35">
      <c r="A653" s="40" t="s">
        <v>2620</v>
      </c>
      <c r="B653" s="35" t="s">
        <v>2631</v>
      </c>
      <c r="C653" t="s">
        <v>864</v>
      </c>
      <c r="E653" t="s">
        <v>865</v>
      </c>
      <c r="K653" t="s">
        <v>867</v>
      </c>
      <c r="L653" t="s">
        <v>868</v>
      </c>
      <c r="M653" t="s">
        <v>2665</v>
      </c>
      <c r="N653" s="34" t="e">
        <f>VLOOKUP(M653,#REF!,14)</f>
        <v>#REF!</v>
      </c>
      <c r="Q653" t="s">
        <v>874</v>
      </c>
      <c r="S653" t="s">
        <v>875</v>
      </c>
    </row>
    <row r="654" spans="1:20" x14ac:dyDescent="0.35">
      <c r="A654" s="40" t="s">
        <v>2621</v>
      </c>
      <c r="B654" s="35" t="s">
        <v>2632</v>
      </c>
      <c r="C654" t="s">
        <v>864</v>
      </c>
      <c r="E654" t="s">
        <v>865</v>
      </c>
      <c r="K654" t="s">
        <v>867</v>
      </c>
      <c r="L654" t="s">
        <v>868</v>
      </c>
      <c r="M654" t="s">
        <v>2665</v>
      </c>
      <c r="N654" s="34" t="e">
        <f>VLOOKUP(M654,#REF!,14)</f>
        <v>#REF!</v>
      </c>
      <c r="Q654" t="s">
        <v>874</v>
      </c>
      <c r="S654" t="s">
        <v>875</v>
      </c>
    </row>
    <row r="655" spans="1:20" x14ac:dyDescent="0.35">
      <c r="A655" s="40" t="s">
        <v>2622</v>
      </c>
      <c r="B655" s="35" t="s">
        <v>2633</v>
      </c>
      <c r="C655" t="s">
        <v>864</v>
      </c>
      <c r="E655" t="s">
        <v>865</v>
      </c>
      <c r="K655" t="s">
        <v>867</v>
      </c>
      <c r="L655" t="s">
        <v>868</v>
      </c>
      <c r="M655" t="s">
        <v>2665</v>
      </c>
      <c r="N655" s="34" t="e">
        <f>VLOOKUP(M655,#REF!,14)</f>
        <v>#REF!</v>
      </c>
      <c r="Q655" t="s">
        <v>874</v>
      </c>
      <c r="S655" t="s">
        <v>875</v>
      </c>
    </row>
    <row r="656" spans="1:20" x14ac:dyDescent="0.35">
      <c r="A656" s="40" t="s">
        <v>2623</v>
      </c>
      <c r="B656" s="35" t="s">
        <v>2634</v>
      </c>
      <c r="C656" t="s">
        <v>864</v>
      </c>
      <c r="E656" t="s">
        <v>865</v>
      </c>
      <c r="K656" t="s">
        <v>867</v>
      </c>
      <c r="L656" t="s">
        <v>868</v>
      </c>
      <c r="M656" t="s">
        <v>2665</v>
      </c>
      <c r="N656" s="34" t="e">
        <f>VLOOKUP(M656,#REF!,14)</f>
        <v>#REF!</v>
      </c>
      <c r="Q656" t="s">
        <v>874</v>
      </c>
      <c r="S656" t="s">
        <v>875</v>
      </c>
    </row>
    <row r="657" spans="1:19" x14ac:dyDescent="0.35">
      <c r="A657" s="40" t="s">
        <v>2624</v>
      </c>
      <c r="B657" s="35" t="s">
        <v>2635</v>
      </c>
      <c r="C657" t="s">
        <v>864</v>
      </c>
      <c r="E657" t="s">
        <v>865</v>
      </c>
      <c r="K657" t="s">
        <v>867</v>
      </c>
      <c r="L657" t="s">
        <v>868</v>
      </c>
      <c r="M657" t="s">
        <v>2665</v>
      </c>
      <c r="N657" s="34" t="e">
        <f>VLOOKUP(M657,#REF!,14)</f>
        <v>#REF!</v>
      </c>
      <c r="Q657" t="s">
        <v>874</v>
      </c>
      <c r="S657" t="s">
        <v>875</v>
      </c>
    </row>
    <row r="658" spans="1:19" x14ac:dyDescent="0.35">
      <c r="A658" s="40" t="s">
        <v>2625</v>
      </c>
      <c r="B658" s="35" t="s">
        <v>2636</v>
      </c>
      <c r="C658" t="s">
        <v>864</v>
      </c>
      <c r="E658" t="s">
        <v>865</v>
      </c>
      <c r="K658" t="s">
        <v>867</v>
      </c>
      <c r="L658" t="s">
        <v>868</v>
      </c>
      <c r="M658" t="s">
        <v>2665</v>
      </c>
      <c r="N658" s="34" t="e">
        <f>VLOOKUP(M658,#REF!,14)</f>
        <v>#REF!</v>
      </c>
      <c r="Q658" t="s">
        <v>874</v>
      </c>
      <c r="S658" t="s">
        <v>875</v>
      </c>
    </row>
    <row r="659" spans="1:19" x14ac:dyDescent="0.35">
      <c r="A659" s="40" t="s">
        <v>2626</v>
      </c>
      <c r="B659" s="35" t="s">
        <v>2637</v>
      </c>
      <c r="C659" t="s">
        <v>864</v>
      </c>
      <c r="E659" t="s">
        <v>865</v>
      </c>
      <c r="K659" t="s">
        <v>867</v>
      </c>
      <c r="L659" t="s">
        <v>868</v>
      </c>
      <c r="M659" t="s">
        <v>2665</v>
      </c>
      <c r="N659" s="34" t="e">
        <f>VLOOKUP(M659,#REF!,14)</f>
        <v>#REF!</v>
      </c>
      <c r="Q659" t="s">
        <v>874</v>
      </c>
      <c r="S659" t="s">
        <v>875</v>
      </c>
    </row>
    <row r="660" spans="1:19" x14ac:dyDescent="0.35">
      <c r="A660" s="40" t="s">
        <v>2627</v>
      </c>
      <c r="B660" s="35" t="s">
        <v>2638</v>
      </c>
      <c r="C660" t="s">
        <v>864</v>
      </c>
      <c r="E660" t="s">
        <v>865</v>
      </c>
      <c r="K660" t="s">
        <v>867</v>
      </c>
      <c r="L660" t="s">
        <v>868</v>
      </c>
      <c r="M660" t="s">
        <v>2665</v>
      </c>
      <c r="N660" s="34" t="e">
        <f>VLOOKUP(M660,#REF!,14)</f>
        <v>#REF!</v>
      </c>
      <c r="Q660" t="s">
        <v>874</v>
      </c>
      <c r="S660" t="s">
        <v>875</v>
      </c>
    </row>
    <row r="661" spans="1:19" x14ac:dyDescent="0.35">
      <c r="A661" s="40" t="s">
        <v>2628</v>
      </c>
      <c r="B661" s="35" t="s">
        <v>2639</v>
      </c>
      <c r="C661" t="s">
        <v>864</v>
      </c>
      <c r="E661" t="s">
        <v>865</v>
      </c>
      <c r="K661" t="s">
        <v>867</v>
      </c>
      <c r="L661" t="s">
        <v>868</v>
      </c>
      <c r="M661" t="s">
        <v>2665</v>
      </c>
      <c r="N661" s="34" t="e">
        <f>VLOOKUP(M661,#REF!,14)</f>
        <v>#REF!</v>
      </c>
      <c r="Q661" t="s">
        <v>874</v>
      </c>
      <c r="S661" t="s">
        <v>875</v>
      </c>
    </row>
    <row r="662" spans="1:19" x14ac:dyDescent="0.35">
      <c r="A662" s="40" t="s">
        <v>2369</v>
      </c>
      <c r="B662" s="35" t="s">
        <v>2640</v>
      </c>
      <c r="C662" t="s">
        <v>864</v>
      </c>
      <c r="E662" t="s">
        <v>865</v>
      </c>
      <c r="K662" t="s">
        <v>867</v>
      </c>
      <c r="L662" t="s">
        <v>868</v>
      </c>
      <c r="M662" t="s">
        <v>2665</v>
      </c>
      <c r="N662" s="34" t="e">
        <f>VLOOKUP(M662,#REF!,14)</f>
        <v>#REF!</v>
      </c>
      <c r="Q662" t="s">
        <v>874</v>
      </c>
      <c r="S662" t="s">
        <v>875</v>
      </c>
    </row>
    <row r="663" spans="1:19" x14ac:dyDescent="0.35">
      <c r="A663" s="40" t="s">
        <v>2629</v>
      </c>
      <c r="B663" s="35" t="s">
        <v>2641</v>
      </c>
      <c r="C663" t="s">
        <v>864</v>
      </c>
      <c r="E663" t="s">
        <v>865</v>
      </c>
      <c r="K663" t="s">
        <v>867</v>
      </c>
      <c r="L663" t="s">
        <v>868</v>
      </c>
      <c r="M663" t="s">
        <v>2665</v>
      </c>
      <c r="N663" s="34" t="e">
        <f>VLOOKUP(M663,#REF!,14)</f>
        <v>#REF!</v>
      </c>
      <c r="Q663" t="s">
        <v>874</v>
      </c>
      <c r="S663" t="s">
        <v>875</v>
      </c>
    </row>
    <row r="664" spans="1:19" x14ac:dyDescent="0.35">
      <c r="A664" s="41" t="s">
        <v>2666</v>
      </c>
      <c r="B664" s="34" t="s">
        <v>2642</v>
      </c>
      <c r="C664" t="s">
        <v>864</v>
      </c>
      <c r="E664" t="s">
        <v>865</v>
      </c>
      <c r="K664" t="s">
        <v>867</v>
      </c>
      <c r="L664" t="s">
        <v>868</v>
      </c>
      <c r="M664" s="34" t="s">
        <v>1</v>
      </c>
      <c r="N664" s="34" t="e">
        <f>VLOOKUP(M664,#REF!,14)</f>
        <v>#REF!</v>
      </c>
      <c r="Q664" t="s">
        <v>875</v>
      </c>
      <c r="R664" t="s">
        <v>875</v>
      </c>
      <c r="S664" t="s">
        <v>875</v>
      </c>
    </row>
    <row r="665" spans="1:19" x14ac:dyDescent="0.35">
      <c r="A665" s="41" t="s">
        <v>2667</v>
      </c>
      <c r="B665" s="34" t="s">
        <v>2643</v>
      </c>
      <c r="C665" t="s">
        <v>864</v>
      </c>
      <c r="E665" t="s">
        <v>865</v>
      </c>
      <c r="K665" t="s">
        <v>867</v>
      </c>
      <c r="L665" t="s">
        <v>868</v>
      </c>
      <c r="M665" s="34" t="s">
        <v>1</v>
      </c>
      <c r="N665" s="34" t="e">
        <f>VLOOKUP(M665,#REF!,14)</f>
        <v>#REF!</v>
      </c>
      <c r="Q665" t="s">
        <v>875</v>
      </c>
      <c r="R665" t="s">
        <v>875</v>
      </c>
      <c r="S665" t="s">
        <v>875</v>
      </c>
    </row>
    <row r="666" spans="1:19" x14ac:dyDescent="0.35">
      <c r="A666" s="41" t="s">
        <v>2668</v>
      </c>
      <c r="B666" s="34" t="s">
        <v>2644</v>
      </c>
      <c r="C666" t="s">
        <v>864</v>
      </c>
      <c r="E666" t="s">
        <v>865</v>
      </c>
      <c r="K666" t="s">
        <v>867</v>
      </c>
      <c r="L666" t="s">
        <v>868</v>
      </c>
      <c r="M666" s="34" t="s">
        <v>1</v>
      </c>
      <c r="N666" s="34" t="e">
        <f>VLOOKUP(M666,#REF!,14)</f>
        <v>#REF!</v>
      </c>
      <c r="Q666" t="s">
        <v>875</v>
      </c>
      <c r="R666" t="s">
        <v>875</v>
      </c>
      <c r="S666" t="s">
        <v>875</v>
      </c>
    </row>
    <row r="667" spans="1:19" x14ac:dyDescent="0.35">
      <c r="A667" s="41" t="s">
        <v>2669</v>
      </c>
      <c r="B667" s="34" t="s">
        <v>2645</v>
      </c>
      <c r="C667" t="s">
        <v>864</v>
      </c>
      <c r="E667" t="s">
        <v>865</v>
      </c>
      <c r="K667" t="s">
        <v>867</v>
      </c>
      <c r="L667" t="s">
        <v>868</v>
      </c>
      <c r="M667" s="34" t="s">
        <v>1</v>
      </c>
      <c r="N667" s="34" t="e">
        <f>VLOOKUP(M667,#REF!,14)</f>
        <v>#REF!</v>
      </c>
      <c r="Q667" t="s">
        <v>875</v>
      </c>
      <c r="R667" t="s">
        <v>875</v>
      </c>
      <c r="S667" t="s">
        <v>875</v>
      </c>
    </row>
    <row r="668" spans="1:19" x14ac:dyDescent="0.35">
      <c r="A668" s="40" t="s">
        <v>2670</v>
      </c>
      <c r="B668" s="35" t="s">
        <v>2646</v>
      </c>
      <c r="C668" t="s">
        <v>864</v>
      </c>
      <c r="E668" t="s">
        <v>865</v>
      </c>
      <c r="K668" t="s">
        <v>867</v>
      </c>
      <c r="L668" t="s">
        <v>868</v>
      </c>
      <c r="M668" t="s">
        <v>1</v>
      </c>
      <c r="N668" s="34" t="e">
        <f>VLOOKUP(M668,#REF!,14)</f>
        <v>#REF!</v>
      </c>
      <c r="Q668" t="s">
        <v>875</v>
      </c>
      <c r="R668" t="s">
        <v>875</v>
      </c>
      <c r="S668" t="s">
        <v>875</v>
      </c>
    </row>
    <row r="669" spans="1:19" x14ac:dyDescent="0.35">
      <c r="A669" s="40" t="s">
        <v>2671</v>
      </c>
      <c r="B669" s="35" t="s">
        <v>2647</v>
      </c>
      <c r="C669" t="s">
        <v>864</v>
      </c>
      <c r="E669" t="s">
        <v>865</v>
      </c>
      <c r="K669" t="s">
        <v>867</v>
      </c>
      <c r="L669" t="s">
        <v>868</v>
      </c>
      <c r="M669" t="s">
        <v>1</v>
      </c>
      <c r="N669" s="34" t="e">
        <f>VLOOKUP(M669,#REF!,14)</f>
        <v>#REF!</v>
      </c>
      <c r="Q669" t="s">
        <v>875</v>
      </c>
      <c r="R669" t="s">
        <v>875</v>
      </c>
      <c r="S669" t="s">
        <v>875</v>
      </c>
    </row>
    <row r="670" spans="1:19" x14ac:dyDescent="0.35">
      <c r="A670" s="40" t="s">
        <v>2672</v>
      </c>
      <c r="B670" s="35" t="s">
        <v>2648</v>
      </c>
      <c r="C670" t="s">
        <v>864</v>
      </c>
      <c r="E670" t="s">
        <v>865</v>
      </c>
      <c r="K670" t="s">
        <v>867</v>
      </c>
      <c r="L670" t="s">
        <v>868</v>
      </c>
      <c r="M670" t="s">
        <v>1</v>
      </c>
      <c r="N670" s="34" t="e">
        <f>VLOOKUP(M670,#REF!,14)</f>
        <v>#REF!</v>
      </c>
      <c r="Q670" t="s">
        <v>875</v>
      </c>
      <c r="R670" t="s">
        <v>875</v>
      </c>
      <c r="S670" t="s">
        <v>875</v>
      </c>
    </row>
    <row r="671" spans="1:19" x14ac:dyDescent="0.35">
      <c r="A671" s="40" t="s">
        <v>2673</v>
      </c>
      <c r="B671" s="35" t="s">
        <v>2649</v>
      </c>
      <c r="C671" t="s">
        <v>864</v>
      </c>
      <c r="E671" t="s">
        <v>865</v>
      </c>
      <c r="K671" t="s">
        <v>867</v>
      </c>
      <c r="L671" t="s">
        <v>868</v>
      </c>
      <c r="M671" t="s">
        <v>1</v>
      </c>
      <c r="N671" s="34" t="e">
        <f>VLOOKUP(M671,#REF!,14)</f>
        <v>#REF!</v>
      </c>
      <c r="Q671" t="s">
        <v>875</v>
      </c>
      <c r="R671" t="s">
        <v>875</v>
      </c>
      <c r="S671" t="s">
        <v>875</v>
      </c>
    </row>
    <row r="672" spans="1:19" x14ac:dyDescent="0.35">
      <c r="A672" s="40" t="s">
        <v>2674</v>
      </c>
      <c r="B672" s="35" t="s">
        <v>2650</v>
      </c>
      <c r="C672" t="s">
        <v>864</v>
      </c>
      <c r="E672" t="s">
        <v>865</v>
      </c>
      <c r="K672" t="s">
        <v>867</v>
      </c>
      <c r="L672" t="s">
        <v>868</v>
      </c>
      <c r="M672" t="s">
        <v>1</v>
      </c>
      <c r="N672" s="34" t="e">
        <f>VLOOKUP(M672,#REF!,14)</f>
        <v>#REF!</v>
      </c>
      <c r="Q672" t="s">
        <v>875</v>
      </c>
      <c r="R672" t="s">
        <v>875</v>
      </c>
      <c r="S672" t="s">
        <v>875</v>
      </c>
    </row>
    <row r="673" spans="1:19" x14ac:dyDescent="0.35">
      <c r="A673" s="40" t="s">
        <v>2675</v>
      </c>
      <c r="B673" s="35" t="s">
        <v>2651</v>
      </c>
      <c r="C673" t="s">
        <v>864</v>
      </c>
      <c r="E673" t="s">
        <v>865</v>
      </c>
      <c r="K673" t="s">
        <v>867</v>
      </c>
      <c r="L673" t="s">
        <v>868</v>
      </c>
      <c r="M673" t="s">
        <v>1</v>
      </c>
      <c r="N673" s="34" t="e">
        <f>VLOOKUP(M673,#REF!,14)</f>
        <v>#REF!</v>
      </c>
      <c r="Q673" t="s">
        <v>875</v>
      </c>
      <c r="R673" t="s">
        <v>875</v>
      </c>
      <c r="S673" t="s">
        <v>875</v>
      </c>
    </row>
    <row r="674" spans="1:19" x14ac:dyDescent="0.35">
      <c r="A674" s="40" t="s">
        <v>2676</v>
      </c>
      <c r="B674" s="35" t="s">
        <v>2652</v>
      </c>
      <c r="C674" t="s">
        <v>864</v>
      </c>
      <c r="E674" t="s">
        <v>865</v>
      </c>
      <c r="K674" t="s">
        <v>867</v>
      </c>
      <c r="L674" t="s">
        <v>868</v>
      </c>
      <c r="M674" t="s">
        <v>1</v>
      </c>
      <c r="N674" s="34" t="e">
        <f>VLOOKUP(M674,#REF!,14)</f>
        <v>#REF!</v>
      </c>
      <c r="Q674" t="s">
        <v>875</v>
      </c>
      <c r="R674" t="s">
        <v>875</v>
      </c>
      <c r="S674" t="s">
        <v>875</v>
      </c>
    </row>
    <row r="675" spans="1:19" x14ac:dyDescent="0.35">
      <c r="A675" s="40" t="s">
        <v>2677</v>
      </c>
      <c r="B675" s="35" t="s">
        <v>2653</v>
      </c>
      <c r="C675" t="s">
        <v>864</v>
      </c>
      <c r="E675" t="s">
        <v>865</v>
      </c>
      <c r="K675" t="s">
        <v>867</v>
      </c>
      <c r="L675" t="s">
        <v>868</v>
      </c>
      <c r="M675" t="s">
        <v>1</v>
      </c>
      <c r="N675" s="34" t="e">
        <f>VLOOKUP(M675,#REF!,14)</f>
        <v>#REF!</v>
      </c>
      <c r="Q675" t="s">
        <v>875</v>
      </c>
      <c r="R675" t="s">
        <v>875</v>
      </c>
      <c r="S675" t="s">
        <v>875</v>
      </c>
    </row>
    <row r="676" spans="1:19" x14ac:dyDescent="0.35">
      <c r="A676" s="40" t="s">
        <v>2678</v>
      </c>
      <c r="B676" s="35" t="s">
        <v>2654</v>
      </c>
      <c r="C676" t="s">
        <v>864</v>
      </c>
      <c r="E676" t="s">
        <v>865</v>
      </c>
      <c r="K676" t="s">
        <v>867</v>
      </c>
      <c r="L676" t="s">
        <v>868</v>
      </c>
      <c r="M676" t="s">
        <v>1</v>
      </c>
      <c r="N676" s="34" t="e">
        <f>VLOOKUP(M676,#REF!,14)</f>
        <v>#REF!</v>
      </c>
      <c r="Q676" t="s">
        <v>875</v>
      </c>
      <c r="R676" t="s">
        <v>875</v>
      </c>
      <c r="S676" t="s">
        <v>875</v>
      </c>
    </row>
    <row r="677" spans="1:19" x14ac:dyDescent="0.35">
      <c r="A677" s="41" t="s">
        <v>2679</v>
      </c>
      <c r="B677" s="34" t="s">
        <v>2655</v>
      </c>
      <c r="C677" t="s">
        <v>864</v>
      </c>
      <c r="E677" t="s">
        <v>865</v>
      </c>
      <c r="K677" t="s">
        <v>867</v>
      </c>
      <c r="L677" t="s">
        <v>868</v>
      </c>
      <c r="M677" s="34" t="s">
        <v>1</v>
      </c>
      <c r="N677" s="34" t="e">
        <f>VLOOKUP(M677,#REF!,14)</f>
        <v>#REF!</v>
      </c>
      <c r="Q677" t="s">
        <v>875</v>
      </c>
      <c r="R677" t="s">
        <v>875</v>
      </c>
      <c r="S677" t="s">
        <v>875</v>
      </c>
    </row>
    <row r="678" spans="1:19" x14ac:dyDescent="0.35">
      <c r="A678" s="41" t="s">
        <v>2680</v>
      </c>
      <c r="B678" s="34" t="s">
        <v>2656</v>
      </c>
      <c r="C678" t="s">
        <v>864</v>
      </c>
      <c r="E678" t="s">
        <v>865</v>
      </c>
      <c r="K678" t="s">
        <v>867</v>
      </c>
      <c r="L678" t="s">
        <v>868</v>
      </c>
      <c r="M678" s="34" t="s">
        <v>1</v>
      </c>
      <c r="N678" s="34" t="e">
        <f>VLOOKUP(M678,#REF!,14)</f>
        <v>#REF!</v>
      </c>
      <c r="Q678" t="s">
        <v>875</v>
      </c>
      <c r="R678" t="s">
        <v>875</v>
      </c>
      <c r="S678" t="s">
        <v>875</v>
      </c>
    </row>
    <row r="679" spans="1:19" x14ac:dyDescent="0.35">
      <c r="A679" s="41" t="s">
        <v>2681</v>
      </c>
      <c r="B679" s="34" t="s">
        <v>2657</v>
      </c>
      <c r="C679" t="s">
        <v>864</v>
      </c>
      <c r="E679" t="s">
        <v>865</v>
      </c>
      <c r="K679" t="s">
        <v>867</v>
      </c>
      <c r="L679" t="s">
        <v>868</v>
      </c>
      <c r="M679" s="34" t="s">
        <v>1</v>
      </c>
      <c r="N679" s="34" t="e">
        <f>VLOOKUP(M679,#REF!,14)</f>
        <v>#REF!</v>
      </c>
      <c r="Q679" t="s">
        <v>875</v>
      </c>
      <c r="R679" t="s">
        <v>875</v>
      </c>
      <c r="S679" t="s">
        <v>875</v>
      </c>
    </row>
    <row r="680" spans="1:19" x14ac:dyDescent="0.35">
      <c r="A680" s="41" t="s">
        <v>2682</v>
      </c>
      <c r="B680" s="34" t="s">
        <v>2658</v>
      </c>
      <c r="C680" t="s">
        <v>864</v>
      </c>
      <c r="E680" t="s">
        <v>865</v>
      </c>
      <c r="K680" t="s">
        <v>867</v>
      </c>
      <c r="L680" t="s">
        <v>868</v>
      </c>
      <c r="M680" s="34" t="s">
        <v>1</v>
      </c>
      <c r="N680" s="34" t="e">
        <f>VLOOKUP(M680,#REF!,14)</f>
        <v>#REF!</v>
      </c>
      <c r="Q680" t="s">
        <v>875</v>
      </c>
      <c r="R680" t="s">
        <v>875</v>
      </c>
      <c r="S680" t="s">
        <v>875</v>
      </c>
    </row>
    <row r="681" spans="1:19" x14ac:dyDescent="0.35">
      <c r="A681" s="41" t="s">
        <v>2683</v>
      </c>
      <c r="B681" s="34" t="s">
        <v>2659</v>
      </c>
      <c r="C681" t="s">
        <v>864</v>
      </c>
      <c r="E681" t="s">
        <v>865</v>
      </c>
      <c r="K681" t="s">
        <v>867</v>
      </c>
      <c r="L681" t="s">
        <v>868</v>
      </c>
      <c r="M681" s="34" t="s">
        <v>1</v>
      </c>
      <c r="N681" s="34" t="e">
        <f>VLOOKUP(M681,#REF!,14)</f>
        <v>#REF!</v>
      </c>
      <c r="Q681" t="s">
        <v>875</v>
      </c>
      <c r="R681" t="s">
        <v>875</v>
      </c>
      <c r="S681" t="s">
        <v>875</v>
      </c>
    </row>
    <row r="682" spans="1:19" x14ac:dyDescent="0.35">
      <c r="A682" s="41" t="s">
        <v>2684</v>
      </c>
      <c r="B682" s="34" t="s">
        <v>2660</v>
      </c>
      <c r="C682" t="s">
        <v>864</v>
      </c>
      <c r="E682" t="s">
        <v>865</v>
      </c>
      <c r="K682" t="s">
        <v>867</v>
      </c>
      <c r="L682" t="s">
        <v>868</v>
      </c>
      <c r="M682" s="34" t="s">
        <v>1</v>
      </c>
      <c r="N682" s="34" t="e">
        <f>VLOOKUP(M682,#REF!,14)</f>
        <v>#REF!</v>
      </c>
      <c r="Q682" t="s">
        <v>875</v>
      </c>
      <c r="R682" t="s">
        <v>875</v>
      </c>
      <c r="S682" t="s">
        <v>875</v>
      </c>
    </row>
    <row r="683" spans="1:19" x14ac:dyDescent="0.35">
      <c r="A683" s="41" t="s">
        <v>2685</v>
      </c>
      <c r="B683" s="34" t="s">
        <v>2661</v>
      </c>
      <c r="C683" t="s">
        <v>864</v>
      </c>
      <c r="E683" t="s">
        <v>865</v>
      </c>
      <c r="K683" t="s">
        <v>867</v>
      </c>
      <c r="L683" t="s">
        <v>868</v>
      </c>
      <c r="M683" s="34" t="s">
        <v>1</v>
      </c>
      <c r="N683" s="34" t="e">
        <f>VLOOKUP(M683,#REF!,14)</f>
        <v>#REF!</v>
      </c>
      <c r="Q683" t="s">
        <v>875</v>
      </c>
      <c r="R683" t="s">
        <v>875</v>
      </c>
      <c r="S683" t="s">
        <v>875</v>
      </c>
    </row>
    <row r="684" spans="1:19" x14ac:dyDescent="0.35">
      <c r="A684" s="41" t="s">
        <v>2686</v>
      </c>
      <c r="B684" s="34" t="s">
        <v>2662</v>
      </c>
      <c r="C684" t="s">
        <v>864</v>
      </c>
      <c r="E684" t="s">
        <v>865</v>
      </c>
      <c r="K684" t="s">
        <v>867</v>
      </c>
      <c r="L684" t="s">
        <v>868</v>
      </c>
      <c r="M684" s="34" t="s">
        <v>1</v>
      </c>
      <c r="N684" s="34" t="e">
        <f>VLOOKUP(M684,#REF!,14)</f>
        <v>#REF!</v>
      </c>
      <c r="Q684" t="s">
        <v>875</v>
      </c>
      <c r="R684" t="s">
        <v>875</v>
      </c>
      <c r="S684" t="s">
        <v>875</v>
      </c>
    </row>
    <row r="685" spans="1:19" x14ac:dyDescent="0.35">
      <c r="A685" s="41" t="s">
        <v>2687</v>
      </c>
      <c r="B685" s="34" t="s">
        <v>2663</v>
      </c>
      <c r="C685" t="s">
        <v>864</v>
      </c>
      <c r="E685" t="s">
        <v>865</v>
      </c>
      <c r="K685" t="s">
        <v>867</v>
      </c>
      <c r="L685" t="s">
        <v>868</v>
      </c>
      <c r="M685" s="34" t="s">
        <v>1</v>
      </c>
      <c r="N685" s="34" t="e">
        <f>VLOOKUP(M685,#REF!,14)</f>
        <v>#REF!</v>
      </c>
      <c r="Q685" t="s">
        <v>875</v>
      </c>
      <c r="R685" t="s">
        <v>875</v>
      </c>
      <c r="S685" t="s">
        <v>875</v>
      </c>
    </row>
    <row r="686" spans="1:19" x14ac:dyDescent="0.35">
      <c r="A686" s="41" t="s">
        <v>2688</v>
      </c>
      <c r="B686" s="34" t="s">
        <v>2664</v>
      </c>
      <c r="C686" t="s">
        <v>864</v>
      </c>
      <c r="E686" t="s">
        <v>865</v>
      </c>
      <c r="K686" t="s">
        <v>867</v>
      </c>
      <c r="L686" t="s">
        <v>868</v>
      </c>
      <c r="M686" s="34" t="s">
        <v>1</v>
      </c>
      <c r="N686" s="34" t="e">
        <f>VLOOKUP(M686,#REF!,14)</f>
        <v>#REF!</v>
      </c>
      <c r="Q686" t="s">
        <v>875</v>
      </c>
      <c r="R686" t="s">
        <v>875</v>
      </c>
      <c r="S686" t="s">
        <v>875</v>
      </c>
    </row>
  </sheetData>
  <autoFilter ref="A1:X686"/>
  <conditionalFormatting sqref="A1:A651 A687:A1048576">
    <cfRule type="duplicateValues" dxfId="321" priority="2"/>
  </conditionalFormatting>
  <conditionalFormatting sqref="A687:A1048576 A1:A649">
    <cfRule type="duplicateValues" dxfId="320" priority="20"/>
  </conditionalFormatting>
  <conditionalFormatting sqref="B672">
    <cfRule type="duplicateValues" dxfId="319" priority="1"/>
  </conditionalFormatting>
  <conditionalFormatting sqref="B687:B1048576 B1:B647">
    <cfRule type="duplicateValues" dxfId="318" priority="24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workbookViewId="0">
      <selection activeCell="E3" sqref="E3"/>
    </sheetView>
  </sheetViews>
  <sheetFormatPr defaultRowHeight="14.5" x14ac:dyDescent="0.35"/>
  <cols>
    <col min="1" max="1" width="18.54296875" customWidth="1"/>
    <col min="2" max="2" width="73.1796875" customWidth="1"/>
    <col min="3" max="3" width="6.26953125" customWidth="1"/>
    <col min="4" max="4" width="15.1796875" bestFit="1" customWidth="1"/>
    <col min="5" max="5" width="13.1796875" bestFit="1" customWidth="1"/>
  </cols>
  <sheetData>
    <row r="1" spans="1:5" x14ac:dyDescent="0.35">
      <c r="B1" s="4" t="s">
        <v>2548</v>
      </c>
    </row>
    <row r="3" spans="1:5" x14ac:dyDescent="0.35">
      <c r="A3" s="5" t="s">
        <v>1454</v>
      </c>
      <c r="B3" t="s">
        <v>1458</v>
      </c>
    </row>
    <row r="5" spans="1:5" x14ac:dyDescent="0.35">
      <c r="A5" s="5" t="s">
        <v>2235</v>
      </c>
    </row>
    <row r="6" spans="1:5" x14ac:dyDescent="0.35">
      <c r="A6" s="5" t="s">
        <v>2</v>
      </c>
      <c r="B6" s="5" t="s">
        <v>3</v>
      </c>
      <c r="C6" s="5" t="s">
        <v>483</v>
      </c>
      <c r="D6" t="s">
        <v>2502</v>
      </c>
      <c r="E6" s="20" t="s">
        <v>2498</v>
      </c>
    </row>
    <row r="7" spans="1:5" x14ac:dyDescent="0.35">
      <c r="A7" s="28" t="s">
        <v>561</v>
      </c>
      <c r="B7" s="28" t="s">
        <v>560</v>
      </c>
      <c r="C7" s="28">
        <v>2026</v>
      </c>
      <c r="D7" s="10">
        <v>610000</v>
      </c>
      <c r="E7" s="21"/>
    </row>
    <row r="8" spans="1:5" x14ac:dyDescent="0.35">
      <c r="A8" s="29"/>
      <c r="B8" s="30"/>
      <c r="C8" s="30">
        <v>2027</v>
      </c>
      <c r="D8" s="10">
        <v>600000</v>
      </c>
      <c r="E8" s="22"/>
    </row>
    <row r="9" spans="1:5" x14ac:dyDescent="0.35">
      <c r="A9" s="30"/>
      <c r="B9" s="31" t="s">
        <v>2503</v>
      </c>
      <c r="C9" s="32"/>
      <c r="D9" s="27">
        <v>1210000</v>
      </c>
      <c r="E9" s="24">
        <f>'Priority KT26-28'!C2</f>
        <v>1</v>
      </c>
    </row>
    <row r="10" spans="1:5" x14ac:dyDescent="0.35">
      <c r="A10" s="29" t="s">
        <v>621</v>
      </c>
      <c r="B10" s="30" t="s">
        <v>620</v>
      </c>
      <c r="C10" s="30">
        <v>2026</v>
      </c>
      <c r="D10" s="10">
        <v>398815</v>
      </c>
      <c r="E10" s="21"/>
    </row>
    <row r="11" spans="1:5" x14ac:dyDescent="0.35">
      <c r="A11" s="30"/>
      <c r="B11" s="23" t="s">
        <v>2504</v>
      </c>
      <c r="C11" s="24"/>
      <c r="D11" s="33">
        <v>398815</v>
      </c>
      <c r="E11" s="24">
        <f>'Priority KT26-28'!C3</f>
        <v>1</v>
      </c>
    </row>
    <row r="12" spans="1:5" x14ac:dyDescent="0.35">
      <c r="A12" s="29" t="s">
        <v>813</v>
      </c>
      <c r="B12" s="29" t="s">
        <v>812</v>
      </c>
      <c r="C12" s="29">
        <v>2026</v>
      </c>
      <c r="D12" s="10">
        <v>50000</v>
      </c>
      <c r="E12" s="21"/>
    </row>
    <row r="13" spans="1:5" x14ac:dyDescent="0.35">
      <c r="A13" s="29"/>
      <c r="B13" s="30"/>
      <c r="C13" s="30">
        <v>2028</v>
      </c>
      <c r="D13" s="10">
        <v>11828849.384145275</v>
      </c>
      <c r="E13" s="24">
        <f>'Priority KT26-28'!C4</f>
        <v>3</v>
      </c>
    </row>
    <row r="14" spans="1:5" x14ac:dyDescent="0.35">
      <c r="A14" s="30"/>
      <c r="B14" s="23" t="s">
        <v>2505</v>
      </c>
      <c r="C14" s="24"/>
      <c r="D14" s="33">
        <v>11878849.384145275</v>
      </c>
      <c r="E14" s="21"/>
    </row>
    <row r="15" spans="1:5" x14ac:dyDescent="0.35">
      <c r="A15" s="29" t="s">
        <v>591</v>
      </c>
      <c r="B15" s="29" t="s">
        <v>590</v>
      </c>
      <c r="C15" s="29">
        <v>2026</v>
      </c>
      <c r="D15" s="10">
        <v>8376000</v>
      </c>
      <c r="E15" s="22"/>
    </row>
    <row r="16" spans="1:5" x14ac:dyDescent="0.35">
      <c r="A16" s="29"/>
      <c r="B16" s="30"/>
      <c r="C16" s="30">
        <v>2027</v>
      </c>
      <c r="D16" s="10">
        <v>3500000</v>
      </c>
      <c r="E16" s="24">
        <f>'Priority KT26-28'!C5</f>
        <v>1</v>
      </c>
    </row>
    <row r="17" spans="1:5" x14ac:dyDescent="0.35">
      <c r="A17" s="30"/>
      <c r="B17" s="23" t="s">
        <v>2506</v>
      </c>
      <c r="C17" s="24"/>
      <c r="D17" s="33">
        <v>11876000</v>
      </c>
      <c r="E17" s="21"/>
    </row>
    <row r="18" spans="1:5" x14ac:dyDescent="0.35">
      <c r="A18" s="29" t="s">
        <v>497</v>
      </c>
      <c r="B18" s="29" t="s">
        <v>496</v>
      </c>
      <c r="C18" s="29">
        <v>2027</v>
      </c>
      <c r="D18" s="10">
        <v>8947566</v>
      </c>
      <c r="E18" s="22"/>
    </row>
    <row r="19" spans="1:5" x14ac:dyDescent="0.35">
      <c r="A19" s="29"/>
      <c r="B19" s="30"/>
      <c r="C19" s="30">
        <v>2028</v>
      </c>
      <c r="D19" s="10">
        <v>8937066</v>
      </c>
      <c r="E19" s="24">
        <f>'Priority KT26-28'!C6</f>
        <v>1</v>
      </c>
    </row>
    <row r="20" spans="1:5" x14ac:dyDescent="0.35">
      <c r="A20" s="30"/>
      <c r="B20" s="23" t="s">
        <v>2507</v>
      </c>
      <c r="C20" s="24"/>
      <c r="D20" s="33">
        <v>17884632</v>
      </c>
      <c r="E20" s="21"/>
    </row>
    <row r="21" spans="1:5" x14ac:dyDescent="0.35">
      <c r="A21" s="29" t="s">
        <v>2493</v>
      </c>
      <c r="B21" t="s">
        <v>2494</v>
      </c>
      <c r="C21">
        <v>2027</v>
      </c>
      <c r="D21" s="10">
        <v>15000000</v>
      </c>
      <c r="E21" s="22"/>
    </row>
    <row r="22" spans="1:5" x14ac:dyDescent="0.35">
      <c r="A22" s="29"/>
      <c r="C22">
        <v>2028</v>
      </c>
      <c r="D22" s="10">
        <v>15000000</v>
      </c>
      <c r="E22" s="24">
        <f>'Priority KT26-28'!C7</f>
        <v>2</v>
      </c>
    </row>
    <row r="23" spans="1:5" x14ac:dyDescent="0.35">
      <c r="A23" s="30"/>
      <c r="B23" t="s">
        <v>2690</v>
      </c>
      <c r="D23" s="10">
        <v>30000000</v>
      </c>
      <c r="E23" s="21"/>
    </row>
    <row r="24" spans="1:5" x14ac:dyDescent="0.35">
      <c r="A24" s="29" t="s">
        <v>990</v>
      </c>
      <c r="B24" s="30" t="s">
        <v>991</v>
      </c>
      <c r="C24" s="30">
        <v>2028</v>
      </c>
      <c r="D24" s="10">
        <v>10589000</v>
      </c>
      <c r="E24" s="22"/>
    </row>
    <row r="25" spans="1:5" x14ac:dyDescent="0.35">
      <c r="A25" s="30"/>
      <c r="B25" s="23" t="s">
        <v>2508</v>
      </c>
      <c r="C25" s="24"/>
      <c r="D25" s="33">
        <v>10589000</v>
      </c>
      <c r="E25" s="24">
        <f>'Priority KT26-28'!C8</f>
        <v>1</v>
      </c>
    </row>
    <row r="26" spans="1:5" x14ac:dyDescent="0.35">
      <c r="A26" s="29" t="s">
        <v>581</v>
      </c>
      <c r="B26" s="30" t="s">
        <v>580</v>
      </c>
      <c r="C26" s="30">
        <v>2026</v>
      </c>
      <c r="D26" s="10">
        <v>1405000</v>
      </c>
      <c r="E26" s="21"/>
    </row>
    <row r="27" spans="1:5" x14ac:dyDescent="0.35">
      <c r="A27" s="30"/>
      <c r="B27" s="23" t="s">
        <v>2509</v>
      </c>
      <c r="C27" s="24"/>
      <c r="D27" s="33">
        <v>1405000</v>
      </c>
      <c r="E27" s="24">
        <f>'Priority KT26-28'!C9</f>
        <v>2</v>
      </c>
    </row>
    <row r="28" spans="1:5" x14ac:dyDescent="0.35">
      <c r="A28" s="29" t="s">
        <v>801</v>
      </c>
      <c r="B28" s="30" t="s">
        <v>800</v>
      </c>
      <c r="C28" s="30">
        <v>2026</v>
      </c>
      <c r="D28" s="10">
        <v>3000</v>
      </c>
      <c r="E28" s="21"/>
    </row>
    <row r="29" spans="1:5" x14ac:dyDescent="0.35">
      <c r="A29" s="30"/>
      <c r="B29" s="23" t="s">
        <v>2510</v>
      </c>
      <c r="C29" s="24"/>
      <c r="D29" s="33">
        <v>3000</v>
      </c>
      <c r="E29" s="24">
        <f>'Priority KT26-28'!C10</f>
        <v>2</v>
      </c>
    </row>
    <row r="30" spans="1:5" x14ac:dyDescent="0.35">
      <c r="A30" s="29" t="s">
        <v>797</v>
      </c>
      <c r="B30" s="29" t="s">
        <v>796</v>
      </c>
      <c r="C30" s="29">
        <v>2026</v>
      </c>
      <c r="D30" s="10">
        <v>3112308.77</v>
      </c>
      <c r="E30" s="21"/>
    </row>
    <row r="31" spans="1:5" x14ac:dyDescent="0.35">
      <c r="A31" s="29"/>
      <c r="B31" s="30"/>
      <c r="C31" s="30">
        <v>2027</v>
      </c>
      <c r="D31" s="10">
        <v>4603627.9234999996</v>
      </c>
      <c r="E31" s="24">
        <f>'Priority KT26-28'!C11</f>
        <v>1</v>
      </c>
    </row>
    <row r="32" spans="1:5" x14ac:dyDescent="0.35">
      <c r="A32" s="30"/>
      <c r="B32" s="23" t="s">
        <v>2511</v>
      </c>
      <c r="C32" s="24"/>
      <c r="D32" s="33">
        <v>7715936.6934999991</v>
      </c>
      <c r="E32" s="21"/>
    </row>
    <row r="33" spans="1:5" x14ac:dyDescent="0.35">
      <c r="A33" s="29" t="s">
        <v>546</v>
      </c>
      <c r="B33" s="29" t="s">
        <v>545</v>
      </c>
      <c r="C33" s="29">
        <v>2026</v>
      </c>
      <c r="D33" s="10">
        <v>3520000</v>
      </c>
      <c r="E33" s="22"/>
    </row>
    <row r="34" spans="1:5" x14ac:dyDescent="0.35">
      <c r="A34" s="29"/>
      <c r="B34" s="30"/>
      <c r="C34" s="30">
        <v>2027</v>
      </c>
      <c r="D34" s="10">
        <v>4000000</v>
      </c>
      <c r="E34" s="24">
        <f>'Priority KT26-28'!C12</f>
        <v>3</v>
      </c>
    </row>
    <row r="35" spans="1:5" x14ac:dyDescent="0.35">
      <c r="A35" s="30"/>
      <c r="B35" s="23" t="s">
        <v>2512</v>
      </c>
      <c r="C35" s="24"/>
      <c r="D35" s="33">
        <v>7520000</v>
      </c>
      <c r="E35" s="21"/>
    </row>
    <row r="36" spans="1:5" x14ac:dyDescent="0.35">
      <c r="A36" s="29" t="s">
        <v>661</v>
      </c>
      <c r="B36" s="29" t="s">
        <v>660</v>
      </c>
      <c r="C36" s="29">
        <v>2026</v>
      </c>
      <c r="D36" s="10">
        <v>1000000</v>
      </c>
      <c r="E36" s="22"/>
    </row>
    <row r="37" spans="1:5" x14ac:dyDescent="0.35">
      <c r="A37" s="29"/>
      <c r="B37" s="30"/>
      <c r="C37" s="30">
        <v>2027</v>
      </c>
      <c r="D37" s="10">
        <v>2255000</v>
      </c>
      <c r="E37" s="24">
        <f>'Priority KT26-28'!C13</f>
        <v>2</v>
      </c>
    </row>
    <row r="38" spans="1:5" x14ac:dyDescent="0.35">
      <c r="A38" s="30"/>
      <c r="B38" s="23" t="s">
        <v>2513</v>
      </c>
      <c r="C38" s="24"/>
      <c r="D38" s="33">
        <v>3255000</v>
      </c>
      <c r="E38" s="21"/>
    </row>
    <row r="39" spans="1:5" x14ac:dyDescent="0.35">
      <c r="A39" s="29" t="s">
        <v>1020</v>
      </c>
      <c r="B39" s="29" t="s">
        <v>1021</v>
      </c>
      <c r="C39" s="29">
        <v>2026</v>
      </c>
      <c r="D39" s="10">
        <v>3053478.76</v>
      </c>
      <c r="E39" s="22"/>
    </row>
    <row r="40" spans="1:5" x14ac:dyDescent="0.35">
      <c r="A40" s="29"/>
      <c r="B40" s="30"/>
      <c r="C40" s="30">
        <v>2027</v>
      </c>
      <c r="D40" s="10">
        <v>5788426</v>
      </c>
      <c r="E40" s="24">
        <f>'Priority KT26-28'!C14</f>
        <v>2</v>
      </c>
    </row>
    <row r="41" spans="1:5" x14ac:dyDescent="0.35">
      <c r="A41" s="30"/>
      <c r="B41" s="23" t="s">
        <v>2514</v>
      </c>
      <c r="C41" s="24"/>
      <c r="D41" s="33">
        <v>8841904.7599999998</v>
      </c>
      <c r="E41" s="21"/>
    </row>
    <row r="42" spans="1:5" x14ac:dyDescent="0.35">
      <c r="A42" s="29" t="s">
        <v>769</v>
      </c>
      <c r="B42" s="30" t="s">
        <v>768</v>
      </c>
      <c r="C42" s="30">
        <v>2027</v>
      </c>
      <c r="D42" s="10">
        <v>3131677.8</v>
      </c>
      <c r="E42" s="22"/>
    </row>
    <row r="43" spans="1:5" x14ac:dyDescent="0.35">
      <c r="A43" s="30"/>
      <c r="B43" s="23" t="s">
        <v>2515</v>
      </c>
      <c r="C43" s="24"/>
      <c r="D43" s="33">
        <v>3131677.8</v>
      </c>
      <c r="E43" s="24">
        <f>'Priority KT26-28'!C15</f>
        <v>1</v>
      </c>
    </row>
    <row r="44" spans="1:5" x14ac:dyDescent="0.35">
      <c r="A44" s="29" t="s">
        <v>805</v>
      </c>
      <c r="B44" s="30" t="s">
        <v>804</v>
      </c>
      <c r="C44" s="30">
        <v>2027</v>
      </c>
      <c r="D44" s="10">
        <v>1218725.3899999999</v>
      </c>
      <c r="E44" s="21"/>
    </row>
    <row r="45" spans="1:5" x14ac:dyDescent="0.35">
      <c r="A45" s="30"/>
      <c r="B45" s="23" t="s">
        <v>2516</v>
      </c>
      <c r="C45" s="24"/>
      <c r="D45" s="33">
        <v>1218725.3899999999</v>
      </c>
      <c r="E45" s="24">
        <f>'Priority KT26-28'!C16</f>
        <v>1</v>
      </c>
    </row>
    <row r="46" spans="1:5" x14ac:dyDescent="0.35">
      <c r="A46" s="29" t="s">
        <v>1045</v>
      </c>
      <c r="B46" s="29" t="s">
        <v>1046</v>
      </c>
      <c r="C46" s="29">
        <v>2026</v>
      </c>
      <c r="D46" s="10">
        <v>6500</v>
      </c>
      <c r="E46" s="21"/>
    </row>
    <row r="47" spans="1:5" x14ac:dyDescent="0.35">
      <c r="A47" s="29"/>
      <c r="B47" s="30"/>
      <c r="C47" s="30">
        <v>2027</v>
      </c>
      <c r="D47" s="10">
        <v>3907203.65</v>
      </c>
      <c r="E47" s="24"/>
    </row>
    <row r="48" spans="1:5" x14ac:dyDescent="0.35">
      <c r="A48" s="30"/>
      <c r="B48" s="23" t="s">
        <v>2517</v>
      </c>
      <c r="C48" s="24"/>
      <c r="D48" s="33">
        <v>3913703.65</v>
      </c>
      <c r="E48" s="21"/>
    </row>
    <row r="49" spans="1:5" x14ac:dyDescent="0.35">
      <c r="A49" s="29" t="s">
        <v>709</v>
      </c>
      <c r="B49" s="30" t="s">
        <v>708</v>
      </c>
      <c r="C49" s="30">
        <v>2027</v>
      </c>
      <c r="D49" s="10">
        <v>1504000</v>
      </c>
      <c r="E49" s="24">
        <f>'Priority KT26-28'!C17</f>
        <v>2</v>
      </c>
    </row>
    <row r="50" spans="1:5" x14ac:dyDescent="0.35">
      <c r="A50" s="30"/>
      <c r="B50" s="23" t="s">
        <v>2518</v>
      </c>
      <c r="C50" s="24"/>
      <c r="D50" s="33">
        <v>1504000</v>
      </c>
      <c r="E50" s="21"/>
    </row>
    <row r="51" spans="1:5" x14ac:dyDescent="0.35">
      <c r="A51" s="29" t="s">
        <v>1055</v>
      </c>
      <c r="B51" s="30" t="s">
        <v>1056</v>
      </c>
      <c r="C51" s="30">
        <v>2028</v>
      </c>
      <c r="D51" s="10">
        <v>3200000</v>
      </c>
      <c r="E51" s="22"/>
    </row>
    <row r="52" spans="1:5" x14ac:dyDescent="0.35">
      <c r="A52" s="30"/>
      <c r="B52" s="23" t="s">
        <v>2519</v>
      </c>
      <c r="C52" s="24"/>
      <c r="D52" s="33">
        <v>3200000</v>
      </c>
      <c r="E52" s="24">
        <f>'Priority KT26-28'!C18</f>
        <v>3</v>
      </c>
    </row>
    <row r="53" spans="1:5" x14ac:dyDescent="0.35">
      <c r="A53" s="29" t="s">
        <v>749</v>
      </c>
      <c r="B53" s="30" t="s">
        <v>748</v>
      </c>
      <c r="C53" s="30">
        <v>2026</v>
      </c>
      <c r="D53" s="10">
        <v>6763671.5800000001</v>
      </c>
      <c r="E53" s="21"/>
    </row>
    <row r="54" spans="1:5" x14ac:dyDescent="0.35">
      <c r="A54" s="30"/>
      <c r="B54" s="23" t="s">
        <v>2520</v>
      </c>
      <c r="C54" s="24"/>
      <c r="D54" s="33">
        <v>6763671.5800000001</v>
      </c>
      <c r="E54" s="24">
        <f>'Priority KT26-28'!C19</f>
        <v>2</v>
      </c>
    </row>
    <row r="55" spans="1:5" x14ac:dyDescent="0.35">
      <c r="A55" s="29" t="s">
        <v>720</v>
      </c>
      <c r="B55" s="30" t="s">
        <v>719</v>
      </c>
      <c r="C55" s="30">
        <v>2026</v>
      </c>
      <c r="D55" s="10">
        <v>2304239.04</v>
      </c>
      <c r="E55" s="21"/>
    </row>
    <row r="56" spans="1:5" x14ac:dyDescent="0.35">
      <c r="A56" s="30"/>
      <c r="B56" s="23" t="s">
        <v>2521</v>
      </c>
      <c r="C56" s="24"/>
      <c r="D56" s="33">
        <v>2304239.04</v>
      </c>
      <c r="E56" s="24">
        <f>'Priority KT26-28'!C20</f>
        <v>2</v>
      </c>
    </row>
    <row r="57" spans="1:5" x14ac:dyDescent="0.35">
      <c r="A57" s="29" t="s">
        <v>87</v>
      </c>
      <c r="B57" s="30" t="s">
        <v>88</v>
      </c>
      <c r="C57" s="30">
        <v>2028</v>
      </c>
      <c r="D57" s="10">
        <v>300400</v>
      </c>
      <c r="E57" s="21"/>
    </row>
    <row r="58" spans="1:5" x14ac:dyDescent="0.35">
      <c r="A58" s="30"/>
      <c r="B58" s="23" t="s">
        <v>2522</v>
      </c>
      <c r="C58" s="24"/>
      <c r="D58" s="33">
        <v>300400</v>
      </c>
      <c r="E58" s="24">
        <f>'Priority KT26-28'!C21</f>
        <v>2</v>
      </c>
    </row>
    <row r="59" spans="1:5" x14ac:dyDescent="0.35">
      <c r="A59" s="29" t="s">
        <v>842</v>
      </c>
      <c r="B59" s="30" t="s">
        <v>841</v>
      </c>
      <c r="C59" s="30">
        <v>2026</v>
      </c>
      <c r="D59" s="10">
        <v>9570270.9299999997</v>
      </c>
      <c r="E59" s="21"/>
    </row>
    <row r="60" spans="1:5" x14ac:dyDescent="0.35">
      <c r="A60" s="30"/>
      <c r="B60" s="23" t="s">
        <v>2523</v>
      </c>
      <c r="C60" s="24"/>
      <c r="D60" s="33">
        <v>9570270.9299999997</v>
      </c>
      <c r="E60" s="24">
        <f>'Priority KT26-28'!C22</f>
        <v>1</v>
      </c>
    </row>
    <row r="61" spans="1:5" x14ac:dyDescent="0.35">
      <c r="A61" s="29" t="s">
        <v>783</v>
      </c>
      <c r="B61" s="30" t="s">
        <v>782</v>
      </c>
      <c r="C61" s="30">
        <v>2026</v>
      </c>
      <c r="D61" s="10">
        <v>941088.19</v>
      </c>
      <c r="E61" s="21"/>
    </row>
    <row r="62" spans="1:5" x14ac:dyDescent="0.35">
      <c r="A62" s="30"/>
      <c r="B62" s="23" t="s">
        <v>2524</v>
      </c>
      <c r="C62" s="24"/>
      <c r="D62" s="33">
        <v>941088.19</v>
      </c>
      <c r="E62" s="24">
        <f>'Priority KT26-28'!C23</f>
        <v>2</v>
      </c>
    </row>
    <row r="63" spans="1:5" x14ac:dyDescent="0.35">
      <c r="A63" s="29" t="s">
        <v>779</v>
      </c>
      <c r="B63" s="30" t="s">
        <v>778</v>
      </c>
      <c r="C63" s="30">
        <v>2026</v>
      </c>
      <c r="D63" s="10">
        <v>951547.17</v>
      </c>
      <c r="E63" s="21"/>
    </row>
    <row r="64" spans="1:5" x14ac:dyDescent="0.35">
      <c r="A64" s="30"/>
      <c r="B64" s="23" t="s">
        <v>2525</v>
      </c>
      <c r="C64" s="24"/>
      <c r="D64" s="33">
        <v>951547.17</v>
      </c>
      <c r="E64" s="24">
        <f>'Priority KT26-28'!C24</f>
        <v>3</v>
      </c>
    </row>
    <row r="65" spans="1:5" x14ac:dyDescent="0.35">
      <c r="A65" s="29" t="s">
        <v>1127</v>
      </c>
      <c r="B65" s="30" t="s">
        <v>1128</v>
      </c>
      <c r="C65" s="30">
        <v>2026</v>
      </c>
      <c r="D65" s="10">
        <v>1496954.86</v>
      </c>
      <c r="E65" s="21"/>
    </row>
    <row r="66" spans="1:5" x14ac:dyDescent="0.35">
      <c r="A66" s="30"/>
      <c r="B66" s="23" t="s">
        <v>2526</v>
      </c>
      <c r="C66" s="24"/>
      <c r="D66" s="33">
        <v>1496954.86</v>
      </c>
      <c r="E66" s="24">
        <f>'Priority KT26-28'!C25</f>
        <v>1</v>
      </c>
    </row>
    <row r="67" spans="1:5" x14ac:dyDescent="0.35">
      <c r="A67" s="29" t="s">
        <v>1163</v>
      </c>
      <c r="B67" s="29" t="s">
        <v>1164</v>
      </c>
      <c r="C67" s="29">
        <v>2026</v>
      </c>
      <c r="D67" s="10">
        <v>7500</v>
      </c>
      <c r="E67" s="21"/>
    </row>
    <row r="68" spans="1:5" x14ac:dyDescent="0.35">
      <c r="A68" s="29"/>
      <c r="B68" s="29"/>
      <c r="C68" s="29">
        <v>2027</v>
      </c>
      <c r="D68" s="10">
        <v>285000</v>
      </c>
      <c r="E68" s="24">
        <f>'Priority KT26-28'!C26</f>
        <v>1</v>
      </c>
    </row>
    <row r="69" spans="1:5" x14ac:dyDescent="0.35">
      <c r="A69" s="29"/>
      <c r="B69" s="30"/>
      <c r="C69" s="30">
        <v>2028</v>
      </c>
      <c r="D69" s="10">
        <v>4701025.5</v>
      </c>
      <c r="E69" s="21"/>
    </row>
    <row r="70" spans="1:5" x14ac:dyDescent="0.35">
      <c r="A70" s="30"/>
      <c r="B70" s="23" t="s">
        <v>2527</v>
      </c>
      <c r="C70" s="24"/>
      <c r="D70" s="33">
        <v>4993525.5</v>
      </c>
      <c r="E70" s="24">
        <f>'Priority KT26-28'!C27</f>
        <v>1</v>
      </c>
    </row>
    <row r="71" spans="1:5" x14ac:dyDescent="0.35">
      <c r="A71" s="29" t="s">
        <v>753</v>
      </c>
      <c r="B71" s="30" t="s">
        <v>752</v>
      </c>
      <c r="C71" s="30">
        <v>2027</v>
      </c>
      <c r="D71" s="10">
        <v>15918689.029999999</v>
      </c>
      <c r="E71" s="21"/>
    </row>
    <row r="72" spans="1:5" x14ac:dyDescent="0.35">
      <c r="A72" s="30"/>
      <c r="B72" s="23" t="s">
        <v>2528</v>
      </c>
      <c r="C72" s="24"/>
      <c r="D72" s="33">
        <v>15918689.029999999</v>
      </c>
      <c r="E72" s="22"/>
    </row>
    <row r="73" spans="1:5" x14ac:dyDescent="0.35">
      <c r="A73" s="29" t="s">
        <v>217</v>
      </c>
      <c r="B73" s="30" t="s">
        <v>218</v>
      </c>
      <c r="C73" s="30">
        <v>2026</v>
      </c>
      <c r="D73" s="10">
        <v>1295000</v>
      </c>
      <c r="E73" s="22"/>
    </row>
    <row r="74" spans="1:5" x14ac:dyDescent="0.35">
      <c r="A74" s="30"/>
      <c r="B74" s="23" t="s">
        <v>2529</v>
      </c>
      <c r="C74" s="24"/>
      <c r="D74" s="33">
        <v>1295000</v>
      </c>
      <c r="E74" s="24">
        <f>'Priority KT26-28'!C28</f>
        <v>3</v>
      </c>
    </row>
    <row r="75" spans="1:5" x14ac:dyDescent="0.35">
      <c r="A75" s="29" t="s">
        <v>702</v>
      </c>
      <c r="B75" s="30" t="s">
        <v>701</v>
      </c>
      <c r="C75" s="30">
        <v>2026</v>
      </c>
      <c r="D75" s="10">
        <v>3684297.61</v>
      </c>
      <c r="E75" s="21"/>
    </row>
    <row r="76" spans="1:5" x14ac:dyDescent="0.35">
      <c r="A76" s="30"/>
      <c r="B76" s="23" t="s">
        <v>2530</v>
      </c>
      <c r="C76" s="24"/>
      <c r="D76" s="33">
        <v>3684297.61</v>
      </c>
      <c r="E76" s="24">
        <f>'Priority KT26-28'!C29</f>
        <v>1</v>
      </c>
    </row>
    <row r="77" spans="1:5" x14ac:dyDescent="0.35">
      <c r="A77" s="29" t="s">
        <v>775</v>
      </c>
      <c r="B77" s="30" t="s">
        <v>774</v>
      </c>
      <c r="C77" s="30">
        <v>2026</v>
      </c>
      <c r="D77" s="10">
        <v>191020.02</v>
      </c>
      <c r="E77" s="21"/>
    </row>
    <row r="78" spans="1:5" x14ac:dyDescent="0.35">
      <c r="A78" s="30"/>
      <c r="B78" s="23" t="s">
        <v>2531</v>
      </c>
      <c r="C78" s="24"/>
      <c r="D78" s="33">
        <v>191020.02</v>
      </c>
      <c r="E78" s="24">
        <f>'Priority KT26-28'!C30</f>
        <v>1</v>
      </c>
    </row>
    <row r="79" spans="1:5" x14ac:dyDescent="0.35">
      <c r="A79" s="29" t="s">
        <v>834</v>
      </c>
      <c r="B79" s="30" t="s">
        <v>833</v>
      </c>
      <c r="C79" s="30">
        <v>2026</v>
      </c>
      <c r="D79" s="10">
        <v>100000</v>
      </c>
      <c r="E79" s="21"/>
    </row>
    <row r="80" spans="1:5" x14ac:dyDescent="0.35">
      <c r="A80" s="30"/>
      <c r="B80" s="23" t="s">
        <v>2532</v>
      </c>
      <c r="C80" s="24"/>
      <c r="D80" s="33">
        <v>100000</v>
      </c>
      <c r="E80" s="24">
        <f>'Priority KT26-28'!C31</f>
        <v>1</v>
      </c>
    </row>
    <row r="81" spans="1:5" x14ac:dyDescent="0.35">
      <c r="A81" s="29" t="s">
        <v>1250</v>
      </c>
      <c r="B81" t="s">
        <v>1251</v>
      </c>
      <c r="C81">
        <v>2026</v>
      </c>
      <c r="D81" s="10">
        <v>500000</v>
      </c>
      <c r="E81" s="21"/>
    </row>
    <row r="82" spans="1:5" x14ac:dyDescent="0.35">
      <c r="A82" s="30"/>
      <c r="B82" t="s">
        <v>2691</v>
      </c>
      <c r="D82" s="10">
        <v>500000</v>
      </c>
      <c r="E82" s="24">
        <f>'Priority KT26-28'!C32</f>
        <v>1</v>
      </c>
    </row>
    <row r="83" spans="1:5" x14ac:dyDescent="0.35">
      <c r="A83" s="29" t="s">
        <v>245</v>
      </c>
      <c r="B83" t="s">
        <v>2382</v>
      </c>
      <c r="C83">
        <v>2026</v>
      </c>
      <c r="D83" s="10">
        <v>200000</v>
      </c>
      <c r="E83" s="21"/>
    </row>
    <row r="84" spans="1:5" x14ac:dyDescent="0.35">
      <c r="A84" s="29"/>
      <c r="C84">
        <v>2027</v>
      </c>
      <c r="D84" s="10">
        <v>200000</v>
      </c>
      <c r="E84" s="24">
        <f>'Priority KT26-28'!C33</f>
        <v>1</v>
      </c>
    </row>
    <row r="85" spans="1:5" x14ac:dyDescent="0.35">
      <c r="A85" s="29"/>
      <c r="C85">
        <v>2028</v>
      </c>
      <c r="D85" s="10">
        <v>200000</v>
      </c>
      <c r="E85" s="21"/>
    </row>
    <row r="86" spans="1:5" x14ac:dyDescent="0.35">
      <c r="A86" s="30"/>
      <c r="B86" t="s">
        <v>2692</v>
      </c>
      <c r="D86" s="10">
        <v>600000</v>
      </c>
      <c r="E86" s="24">
        <f>'Priority KT26-28'!C34</f>
        <v>1</v>
      </c>
    </row>
    <row r="87" spans="1:5" x14ac:dyDescent="0.35">
      <c r="A87" s="29" t="s">
        <v>795</v>
      </c>
      <c r="B87" t="s">
        <v>2227</v>
      </c>
      <c r="C87">
        <v>2026</v>
      </c>
      <c r="D87" s="10">
        <v>3600000</v>
      </c>
      <c r="E87" s="21"/>
    </row>
    <row r="88" spans="1:5" x14ac:dyDescent="0.35">
      <c r="A88" s="30"/>
      <c r="B88" t="s">
        <v>2693</v>
      </c>
      <c r="D88" s="10">
        <v>3600000</v>
      </c>
      <c r="E88" s="22"/>
    </row>
    <row r="89" spans="1:5" x14ac:dyDescent="0.35">
      <c r="A89" s="29" t="s">
        <v>2262</v>
      </c>
      <c r="B89" s="29" t="s">
        <v>684</v>
      </c>
      <c r="C89" s="29">
        <v>2026</v>
      </c>
      <c r="D89" s="10">
        <v>5360000</v>
      </c>
      <c r="E89" s="22"/>
    </row>
    <row r="90" spans="1:5" x14ac:dyDescent="0.35">
      <c r="A90" s="29"/>
      <c r="B90" s="29"/>
      <c r="C90" s="29">
        <v>2027</v>
      </c>
      <c r="D90" s="10">
        <v>5131000</v>
      </c>
      <c r="E90" s="24">
        <f>'Priority KT26-28'!C35</f>
        <v>1</v>
      </c>
    </row>
    <row r="91" spans="1:5" x14ac:dyDescent="0.35">
      <c r="A91" s="29"/>
      <c r="B91" s="30"/>
      <c r="C91" s="30">
        <v>2028</v>
      </c>
      <c r="D91" s="10">
        <v>5729000</v>
      </c>
      <c r="E91" s="21"/>
    </row>
    <row r="92" spans="1:5" x14ac:dyDescent="0.35">
      <c r="A92" s="30"/>
      <c r="B92" s="23" t="s">
        <v>2533</v>
      </c>
      <c r="C92" s="24"/>
      <c r="D92" s="33">
        <v>16220000</v>
      </c>
      <c r="E92" s="24">
        <f>'Priority KT26-28'!C36</f>
        <v>1</v>
      </c>
    </row>
    <row r="93" spans="1:5" x14ac:dyDescent="0.35">
      <c r="A93" s="29" t="s">
        <v>674</v>
      </c>
      <c r="B93" s="30" t="s">
        <v>673</v>
      </c>
      <c r="C93" s="30">
        <v>2026</v>
      </c>
      <c r="D93" s="10">
        <v>1700000</v>
      </c>
      <c r="E93" s="21"/>
    </row>
    <row r="94" spans="1:5" x14ac:dyDescent="0.35">
      <c r="A94" s="30"/>
      <c r="B94" s="23" t="s">
        <v>2534</v>
      </c>
      <c r="C94" s="24"/>
      <c r="D94" s="33">
        <v>1700000</v>
      </c>
      <c r="E94" s="22"/>
    </row>
    <row r="95" spans="1:5" x14ac:dyDescent="0.35">
      <c r="A95" s="29" t="s">
        <v>300</v>
      </c>
      <c r="B95" s="30" t="s">
        <v>301</v>
      </c>
      <c r="C95" s="30">
        <v>2026</v>
      </c>
      <c r="D95" s="10">
        <v>300000</v>
      </c>
      <c r="E95" s="22"/>
    </row>
    <row r="96" spans="1:5" x14ac:dyDescent="0.35">
      <c r="A96" s="30"/>
      <c r="B96" s="23" t="s">
        <v>2535</v>
      </c>
      <c r="C96" s="24"/>
      <c r="D96" s="33">
        <v>300000</v>
      </c>
      <c r="E96" s="24">
        <f>'Priority KT26-28'!C37</f>
        <v>1</v>
      </c>
    </row>
    <row r="97" spans="1:5" x14ac:dyDescent="0.35">
      <c r="A97" s="29" t="s">
        <v>1316</v>
      </c>
      <c r="B97" s="29" t="s">
        <v>1317</v>
      </c>
      <c r="C97" s="29">
        <v>2026</v>
      </c>
      <c r="D97" s="10">
        <v>125000</v>
      </c>
      <c r="E97" s="21"/>
    </row>
    <row r="98" spans="1:5" x14ac:dyDescent="0.35">
      <c r="A98" s="29"/>
      <c r="B98" s="30"/>
      <c r="C98" s="30">
        <v>2027</v>
      </c>
      <c r="D98" s="10">
        <v>125000</v>
      </c>
      <c r="E98" s="24">
        <f>'Priority KT26-28'!C39</f>
        <v>1</v>
      </c>
    </row>
    <row r="99" spans="1:5" x14ac:dyDescent="0.35">
      <c r="A99" s="30"/>
      <c r="B99" s="23" t="s">
        <v>2536</v>
      </c>
      <c r="C99" s="24"/>
      <c r="D99" s="33">
        <v>250000</v>
      </c>
      <c r="E99" s="21"/>
    </row>
    <row r="100" spans="1:5" x14ac:dyDescent="0.35">
      <c r="A100" s="29" t="s">
        <v>304</v>
      </c>
      <c r="B100" s="30" t="s">
        <v>305</v>
      </c>
      <c r="C100" s="30">
        <v>2026</v>
      </c>
      <c r="D100" s="10">
        <v>200000</v>
      </c>
      <c r="E100" s="24">
        <f>'Priority KT26-28'!C39</f>
        <v>1</v>
      </c>
    </row>
    <row r="101" spans="1:5" x14ac:dyDescent="0.35">
      <c r="A101" s="30"/>
      <c r="B101" s="23" t="s">
        <v>2537</v>
      </c>
      <c r="C101" s="24"/>
      <c r="D101" s="33">
        <v>200000</v>
      </c>
      <c r="E101" s="21"/>
    </row>
    <row r="102" spans="1:5" x14ac:dyDescent="0.35">
      <c r="A102" s="29" t="s">
        <v>1320</v>
      </c>
      <c r="B102" s="29" t="s">
        <v>1321</v>
      </c>
      <c r="C102" s="29">
        <v>2026</v>
      </c>
      <c r="D102" s="10">
        <v>200000</v>
      </c>
      <c r="E102" s="22"/>
    </row>
    <row r="103" spans="1:5" x14ac:dyDescent="0.35">
      <c r="A103" s="29"/>
      <c r="B103" s="30"/>
      <c r="C103" s="30">
        <v>2027</v>
      </c>
      <c r="D103" s="10">
        <v>100000</v>
      </c>
      <c r="E103" s="24">
        <f>'Priority KT26-28'!C40</f>
        <v>1</v>
      </c>
    </row>
    <row r="104" spans="1:5" x14ac:dyDescent="0.35">
      <c r="A104" s="30"/>
      <c r="B104" s="23" t="s">
        <v>2538</v>
      </c>
      <c r="C104" s="24"/>
      <c r="D104" s="33">
        <v>300000</v>
      </c>
      <c r="E104" s="21"/>
    </row>
    <row r="105" spans="1:5" x14ac:dyDescent="0.35">
      <c r="A105" s="29" t="s">
        <v>1322</v>
      </c>
      <c r="B105" s="30" t="s">
        <v>1323</v>
      </c>
      <c r="C105" s="30">
        <v>2026</v>
      </c>
      <c r="D105" s="10">
        <v>250000</v>
      </c>
      <c r="E105" s="24">
        <f>'Priority KT26-28'!C41</f>
        <v>2</v>
      </c>
    </row>
    <row r="106" spans="1:5" x14ac:dyDescent="0.35">
      <c r="A106" s="30"/>
      <c r="B106" s="23" t="s">
        <v>2539</v>
      </c>
      <c r="C106" s="24"/>
      <c r="D106" s="33">
        <v>250000</v>
      </c>
      <c r="E106" s="21"/>
    </row>
    <row r="107" spans="1:5" x14ac:dyDescent="0.35">
      <c r="A107" s="29" t="s">
        <v>324</v>
      </c>
      <c r="B107" s="30" t="s">
        <v>325</v>
      </c>
      <c r="C107" s="30">
        <v>2026</v>
      </c>
      <c r="D107" s="10">
        <v>200000</v>
      </c>
      <c r="E107" s="22"/>
    </row>
    <row r="108" spans="1:5" x14ac:dyDescent="0.35">
      <c r="A108" s="30"/>
      <c r="B108" s="23" t="s">
        <v>2540</v>
      </c>
      <c r="C108" s="24"/>
      <c r="D108" s="33">
        <v>200000</v>
      </c>
      <c r="E108" s="24">
        <f>'Priority KT26-28'!C42</f>
        <v>3</v>
      </c>
    </row>
    <row r="109" spans="1:5" x14ac:dyDescent="0.35">
      <c r="A109" s="29" t="s">
        <v>2491</v>
      </c>
      <c r="B109" s="29" t="s">
        <v>2495</v>
      </c>
      <c r="C109" s="29">
        <v>2026</v>
      </c>
      <c r="D109" s="10">
        <v>200000</v>
      </c>
      <c r="E109" s="21"/>
    </row>
    <row r="110" spans="1:5" x14ac:dyDescent="0.35">
      <c r="A110" s="29"/>
      <c r="B110" s="29"/>
      <c r="C110" s="29">
        <v>2027</v>
      </c>
      <c r="D110" s="10">
        <v>200000</v>
      </c>
      <c r="E110" s="24">
        <f>'Priority KT26-28'!C43</f>
        <v>1</v>
      </c>
    </row>
    <row r="111" spans="1:5" x14ac:dyDescent="0.35">
      <c r="A111" s="29"/>
      <c r="B111" s="30"/>
      <c r="C111" s="30">
        <v>2028</v>
      </c>
      <c r="D111" s="10">
        <v>200000</v>
      </c>
      <c r="E111" s="21"/>
    </row>
    <row r="112" spans="1:5" x14ac:dyDescent="0.35">
      <c r="A112" s="30"/>
      <c r="B112" s="23" t="s">
        <v>2541</v>
      </c>
      <c r="C112" s="24"/>
      <c r="D112" s="33">
        <v>600000</v>
      </c>
      <c r="E112" s="24">
        <f>'Priority KT26-28'!C44</f>
        <v>2</v>
      </c>
    </row>
    <row r="113" spans="1:5" x14ac:dyDescent="0.35">
      <c r="A113" s="29" t="s">
        <v>1393</v>
      </c>
      <c r="B113" s="29" t="s">
        <v>1394</v>
      </c>
      <c r="C113" s="29">
        <v>2026</v>
      </c>
      <c r="D113" s="10">
        <v>401200</v>
      </c>
      <c r="E113" s="21"/>
    </row>
    <row r="114" spans="1:5" x14ac:dyDescent="0.35">
      <c r="A114" s="29"/>
      <c r="B114" s="29"/>
      <c r="C114" s="29">
        <v>2027</v>
      </c>
      <c r="D114" s="10">
        <v>853400</v>
      </c>
      <c r="E114" s="22"/>
    </row>
    <row r="115" spans="1:5" x14ac:dyDescent="0.35">
      <c r="A115" s="29"/>
      <c r="B115" s="30"/>
      <c r="C115" s="30">
        <v>2028</v>
      </c>
      <c r="D115" s="10">
        <v>1706800</v>
      </c>
      <c r="E115" s="22"/>
    </row>
    <row r="116" spans="1:5" x14ac:dyDescent="0.35">
      <c r="A116" s="30"/>
      <c r="B116" s="23" t="s">
        <v>2542</v>
      </c>
      <c r="C116" s="24"/>
      <c r="D116" s="33">
        <v>2961400</v>
      </c>
      <c r="E116" s="24">
        <f>'Priority KT26-28'!C45</f>
        <v>1</v>
      </c>
    </row>
    <row r="117" spans="1:5" x14ac:dyDescent="0.35">
      <c r="A117" s="29" t="s">
        <v>435</v>
      </c>
      <c r="B117" s="30" t="s">
        <v>436</v>
      </c>
      <c r="C117" s="30">
        <v>2026</v>
      </c>
      <c r="D117" s="10">
        <v>200000</v>
      </c>
      <c r="E117" s="21"/>
    </row>
    <row r="118" spans="1:5" x14ac:dyDescent="0.35">
      <c r="A118" s="30"/>
      <c r="B118" s="23" t="s">
        <v>2543</v>
      </c>
      <c r="C118" s="24"/>
      <c r="D118" s="33">
        <v>200000</v>
      </c>
      <c r="E118" s="22"/>
    </row>
    <row r="119" spans="1:5" x14ac:dyDescent="0.35">
      <c r="A119" s="29" t="s">
        <v>470</v>
      </c>
      <c r="B119" s="30" t="s">
        <v>471</v>
      </c>
      <c r="C119" s="30">
        <v>2026</v>
      </c>
      <c r="D119" s="10">
        <v>200000</v>
      </c>
      <c r="E119" s="22"/>
    </row>
    <row r="120" spans="1:5" x14ac:dyDescent="0.35">
      <c r="A120" s="30"/>
      <c r="B120" s="23" t="s">
        <v>2544</v>
      </c>
      <c r="C120" s="24"/>
      <c r="D120" s="33">
        <v>200000</v>
      </c>
      <c r="E120" s="24">
        <f>'Priority KT26-28'!C46</f>
        <v>1</v>
      </c>
    </row>
    <row r="121" spans="1:5" x14ac:dyDescent="0.35">
      <c r="A121" s="29" t="s">
        <v>472</v>
      </c>
      <c r="B121" s="30" t="s">
        <v>473</v>
      </c>
      <c r="C121" s="30">
        <v>2026</v>
      </c>
      <c r="D121" s="10">
        <v>5000000</v>
      </c>
      <c r="E121" s="21"/>
    </row>
    <row r="122" spans="1:5" x14ac:dyDescent="0.35">
      <c r="A122" s="30"/>
      <c r="B122" s="23" t="s">
        <v>2545</v>
      </c>
      <c r="C122" s="24"/>
      <c r="D122" s="33">
        <v>5000000</v>
      </c>
      <c r="E122" s="24">
        <f>'Priority KT26-28'!C47</f>
        <v>1</v>
      </c>
    </row>
    <row r="123" spans="1:5" x14ac:dyDescent="0.35">
      <c r="A123" s="29" t="s">
        <v>474</v>
      </c>
      <c r="B123" t="s">
        <v>2499</v>
      </c>
      <c r="C123">
        <v>2026</v>
      </c>
      <c r="D123" s="10">
        <v>12500000</v>
      </c>
      <c r="E123" s="21"/>
    </row>
    <row r="124" spans="1:5" x14ac:dyDescent="0.35">
      <c r="A124" s="30"/>
      <c r="B124" t="s">
        <v>2694</v>
      </c>
      <c r="D124" s="10">
        <v>12500000</v>
      </c>
      <c r="E124" s="24">
        <f>'Priority KT26-28'!C48</f>
        <v>1</v>
      </c>
    </row>
    <row r="125" spans="1:5" x14ac:dyDescent="0.35">
      <c r="A125" s="29" t="s">
        <v>475</v>
      </c>
      <c r="B125" s="30" t="s">
        <v>2237</v>
      </c>
      <c r="C125" s="30">
        <v>2026</v>
      </c>
      <c r="D125" s="10">
        <v>5000000</v>
      </c>
      <c r="E125" s="21"/>
    </row>
    <row r="126" spans="1:5" x14ac:dyDescent="0.35">
      <c r="A126" s="30"/>
      <c r="B126" s="23" t="s">
        <v>2546</v>
      </c>
      <c r="C126" s="24"/>
      <c r="D126" s="33">
        <v>5000000</v>
      </c>
      <c r="E126" s="24">
        <f>'Priority KT26-28'!C49</f>
        <v>1</v>
      </c>
    </row>
    <row r="127" spans="1:5" x14ac:dyDescent="0.35">
      <c r="A127" s="29" t="s">
        <v>2256</v>
      </c>
      <c r="B127" s="30" t="s">
        <v>2258</v>
      </c>
      <c r="C127" s="30">
        <v>2027</v>
      </c>
      <c r="D127" s="10">
        <v>1000000</v>
      </c>
      <c r="E127" s="21"/>
    </row>
    <row r="128" spans="1:5" x14ac:dyDescent="0.35">
      <c r="A128" s="30"/>
      <c r="B128" s="23" t="s">
        <v>2547</v>
      </c>
      <c r="C128" s="24"/>
      <c r="D128" s="33">
        <v>1000000</v>
      </c>
      <c r="E128" s="24">
        <f>'Priority KT26-28'!C50</f>
        <v>1</v>
      </c>
    </row>
    <row r="129" spans="1:5" x14ac:dyDescent="0.35">
      <c r="A129" t="s">
        <v>2234</v>
      </c>
      <c r="D129" s="10">
        <v>225638348.6076453</v>
      </c>
      <c r="E129" s="21"/>
    </row>
    <row r="130" spans="1:5" x14ac:dyDescent="0.35">
      <c r="E130" s="24">
        <f>'Priority KT26-28'!C51</f>
        <v>1</v>
      </c>
    </row>
    <row r="131" spans="1:5" x14ac:dyDescent="0.35">
      <c r="E131" s="22"/>
    </row>
    <row r="132" spans="1:5" x14ac:dyDescent="0.35">
      <c r="E132" s="24">
        <f>'Priority KT26-28'!C52</f>
        <v>2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C40" sqref="C40"/>
    </sheetView>
  </sheetViews>
  <sheetFormatPr defaultRowHeight="14.5" x14ac:dyDescent="0.35"/>
  <cols>
    <col min="2" max="2" width="78.453125" customWidth="1"/>
    <col min="3" max="3" width="14.1796875" customWidth="1"/>
  </cols>
  <sheetData>
    <row r="1" spans="1:3" x14ac:dyDescent="0.35">
      <c r="A1" s="18" t="s">
        <v>2</v>
      </c>
      <c r="B1" s="18" t="s">
        <v>3</v>
      </c>
      <c r="C1" s="18" t="s">
        <v>2501</v>
      </c>
    </row>
    <row r="2" spans="1:3" x14ac:dyDescent="0.35">
      <c r="A2" s="19" t="s">
        <v>561</v>
      </c>
      <c r="B2" s="13" t="s">
        <v>560</v>
      </c>
      <c r="C2" s="13">
        <v>1</v>
      </c>
    </row>
    <row r="3" spans="1:3" x14ac:dyDescent="0.35">
      <c r="A3" s="19" t="s">
        <v>635</v>
      </c>
      <c r="B3" s="13" t="s">
        <v>634</v>
      </c>
      <c r="C3" s="13">
        <v>1</v>
      </c>
    </row>
    <row r="4" spans="1:3" x14ac:dyDescent="0.35">
      <c r="A4" s="19" t="s">
        <v>621</v>
      </c>
      <c r="B4" s="13" t="s">
        <v>620</v>
      </c>
      <c r="C4" s="13">
        <v>3</v>
      </c>
    </row>
    <row r="5" spans="1:3" x14ac:dyDescent="0.35">
      <c r="A5" s="19" t="s">
        <v>813</v>
      </c>
      <c r="B5" s="13" t="s">
        <v>812</v>
      </c>
      <c r="C5" s="13">
        <v>1</v>
      </c>
    </row>
    <row r="6" spans="1:3" x14ac:dyDescent="0.35">
      <c r="A6" s="19" t="s">
        <v>591</v>
      </c>
      <c r="B6" s="13" t="s">
        <v>590</v>
      </c>
      <c r="C6" s="13">
        <v>1</v>
      </c>
    </row>
    <row r="7" spans="1:3" x14ac:dyDescent="0.35">
      <c r="A7" s="19" t="s">
        <v>497</v>
      </c>
      <c r="B7" s="13" t="s">
        <v>496</v>
      </c>
      <c r="C7" s="13">
        <v>2</v>
      </c>
    </row>
    <row r="8" spans="1:3" x14ac:dyDescent="0.35">
      <c r="A8" s="19" t="s">
        <v>2493</v>
      </c>
      <c r="B8" s="13" t="s">
        <v>725</v>
      </c>
      <c r="C8" s="13">
        <v>1</v>
      </c>
    </row>
    <row r="9" spans="1:3" x14ac:dyDescent="0.35">
      <c r="A9" s="19" t="s">
        <v>990</v>
      </c>
      <c r="B9" s="13" t="s">
        <v>991</v>
      </c>
      <c r="C9" s="13">
        <v>2</v>
      </c>
    </row>
    <row r="10" spans="1:3" x14ac:dyDescent="0.35">
      <c r="A10" s="19" t="s">
        <v>581</v>
      </c>
      <c r="B10" s="13" t="s">
        <v>580</v>
      </c>
      <c r="C10" s="13">
        <v>2</v>
      </c>
    </row>
    <row r="11" spans="1:3" x14ac:dyDescent="0.35">
      <c r="A11" s="19" t="s">
        <v>801</v>
      </c>
      <c r="B11" s="13" t="s">
        <v>800</v>
      </c>
      <c r="C11" s="13">
        <v>1</v>
      </c>
    </row>
    <row r="12" spans="1:3" x14ac:dyDescent="0.35">
      <c r="A12" s="19" t="s">
        <v>797</v>
      </c>
      <c r="B12" s="13" t="s">
        <v>796</v>
      </c>
      <c r="C12" s="13">
        <v>3</v>
      </c>
    </row>
    <row r="13" spans="1:3" x14ac:dyDescent="0.35">
      <c r="A13" s="19" t="s">
        <v>546</v>
      </c>
      <c r="B13" s="13" t="s">
        <v>545</v>
      </c>
      <c r="C13" s="13">
        <v>2</v>
      </c>
    </row>
    <row r="14" spans="1:3" x14ac:dyDescent="0.35">
      <c r="A14" s="19" t="s">
        <v>661</v>
      </c>
      <c r="B14" s="13" t="s">
        <v>660</v>
      </c>
      <c r="C14" s="13">
        <v>2</v>
      </c>
    </row>
    <row r="15" spans="1:3" x14ac:dyDescent="0.35">
      <c r="A15" s="19" t="s">
        <v>1020</v>
      </c>
      <c r="B15" s="13" t="s">
        <v>1021</v>
      </c>
      <c r="C15" s="13">
        <v>1</v>
      </c>
    </row>
    <row r="16" spans="1:3" x14ac:dyDescent="0.35">
      <c r="A16" s="19" t="s">
        <v>769</v>
      </c>
      <c r="B16" s="13" t="s">
        <v>768</v>
      </c>
      <c r="C16" s="13">
        <v>1</v>
      </c>
    </row>
    <row r="17" spans="1:3" x14ac:dyDescent="0.35">
      <c r="A17" s="19" t="s">
        <v>805</v>
      </c>
      <c r="B17" s="13" t="s">
        <v>804</v>
      </c>
      <c r="C17" s="13">
        <v>2</v>
      </c>
    </row>
    <row r="18" spans="1:3" x14ac:dyDescent="0.35">
      <c r="A18" s="19" t="s">
        <v>1045</v>
      </c>
      <c r="B18" s="13" t="s">
        <v>1046</v>
      </c>
      <c r="C18" s="13">
        <v>3</v>
      </c>
    </row>
    <row r="19" spans="1:3" x14ac:dyDescent="0.35">
      <c r="A19" s="19" t="s">
        <v>709</v>
      </c>
      <c r="B19" s="13" t="s">
        <v>708</v>
      </c>
      <c r="C19" s="13">
        <v>2</v>
      </c>
    </row>
    <row r="20" spans="1:3" x14ac:dyDescent="0.35">
      <c r="A20" s="19" t="s">
        <v>1055</v>
      </c>
      <c r="B20" s="13" t="s">
        <v>1056</v>
      </c>
      <c r="C20" s="13">
        <v>2</v>
      </c>
    </row>
    <row r="21" spans="1:3" x14ac:dyDescent="0.35">
      <c r="A21" s="19" t="s">
        <v>749</v>
      </c>
      <c r="B21" s="13" t="s">
        <v>748</v>
      </c>
      <c r="C21" s="13">
        <v>2</v>
      </c>
    </row>
    <row r="22" spans="1:3" x14ac:dyDescent="0.35">
      <c r="A22" s="19" t="s">
        <v>720</v>
      </c>
      <c r="B22" s="13" t="s">
        <v>719</v>
      </c>
      <c r="C22" s="13">
        <v>1</v>
      </c>
    </row>
    <row r="23" spans="1:3" x14ac:dyDescent="0.35">
      <c r="A23" s="19" t="s">
        <v>87</v>
      </c>
      <c r="B23" s="13" t="s">
        <v>88</v>
      </c>
      <c r="C23" s="13">
        <v>2</v>
      </c>
    </row>
    <row r="24" spans="1:3" x14ac:dyDescent="0.35">
      <c r="A24" s="19" t="s">
        <v>842</v>
      </c>
      <c r="B24" s="13" t="s">
        <v>841</v>
      </c>
      <c r="C24" s="13">
        <v>3</v>
      </c>
    </row>
    <row r="25" spans="1:3" x14ac:dyDescent="0.35">
      <c r="A25" s="19" t="s">
        <v>783</v>
      </c>
      <c r="B25" s="13" t="s">
        <v>782</v>
      </c>
      <c r="C25" s="13">
        <v>1</v>
      </c>
    </row>
    <row r="26" spans="1:3" x14ac:dyDescent="0.35">
      <c r="A26" s="19" t="s">
        <v>779</v>
      </c>
      <c r="B26" s="13" t="s">
        <v>778</v>
      </c>
      <c r="C26" s="13">
        <v>1</v>
      </c>
    </row>
    <row r="27" spans="1:3" x14ac:dyDescent="0.35">
      <c r="A27" s="19" t="s">
        <v>1127</v>
      </c>
      <c r="B27" s="13" t="s">
        <v>1128</v>
      </c>
      <c r="C27" s="13">
        <v>1</v>
      </c>
    </row>
    <row r="28" spans="1:3" x14ac:dyDescent="0.35">
      <c r="A28" s="19" t="s">
        <v>1163</v>
      </c>
      <c r="B28" s="13" t="s">
        <v>1164</v>
      </c>
      <c r="C28" s="13">
        <v>3</v>
      </c>
    </row>
    <row r="29" spans="1:3" x14ac:dyDescent="0.35">
      <c r="A29" s="19" t="s">
        <v>753</v>
      </c>
      <c r="B29" s="13" t="s">
        <v>752</v>
      </c>
      <c r="C29" s="13">
        <v>1</v>
      </c>
    </row>
    <row r="30" spans="1:3" x14ac:dyDescent="0.35">
      <c r="A30" s="19" t="s">
        <v>217</v>
      </c>
      <c r="B30" s="13" t="s">
        <v>218</v>
      </c>
      <c r="C30" s="13">
        <v>1</v>
      </c>
    </row>
    <row r="31" spans="1:3" x14ac:dyDescent="0.35">
      <c r="A31" s="19" t="s">
        <v>702</v>
      </c>
      <c r="B31" s="13" t="s">
        <v>701</v>
      </c>
      <c r="C31" s="13">
        <v>1</v>
      </c>
    </row>
    <row r="32" spans="1:3" x14ac:dyDescent="0.35">
      <c r="A32" s="19" t="s">
        <v>775</v>
      </c>
      <c r="B32" s="13" t="s">
        <v>774</v>
      </c>
      <c r="C32" s="13">
        <v>1</v>
      </c>
    </row>
    <row r="33" spans="1:3" x14ac:dyDescent="0.35">
      <c r="A33" s="19" t="s">
        <v>834</v>
      </c>
      <c r="B33" s="13" t="s">
        <v>833</v>
      </c>
      <c r="C33" s="13">
        <v>1</v>
      </c>
    </row>
    <row r="34" spans="1:3" x14ac:dyDescent="0.35">
      <c r="A34" s="19" t="s">
        <v>1250</v>
      </c>
      <c r="B34" s="13" t="s">
        <v>2359</v>
      </c>
      <c r="C34" s="13">
        <v>1</v>
      </c>
    </row>
    <row r="35" spans="1:3" x14ac:dyDescent="0.35">
      <c r="A35" s="19" t="s">
        <v>245</v>
      </c>
      <c r="B35" s="13" t="s">
        <v>246</v>
      </c>
      <c r="C35" s="13">
        <v>1</v>
      </c>
    </row>
    <row r="36" spans="1:3" x14ac:dyDescent="0.35">
      <c r="A36" s="19" t="s">
        <v>795</v>
      </c>
      <c r="B36" s="13" t="s">
        <v>794</v>
      </c>
      <c r="C36" s="13">
        <v>1</v>
      </c>
    </row>
    <row r="37" spans="1:3" x14ac:dyDescent="0.35">
      <c r="A37" s="19" t="s">
        <v>2262</v>
      </c>
      <c r="B37" s="13" t="s">
        <v>684</v>
      </c>
      <c r="C37" s="13">
        <v>1</v>
      </c>
    </row>
    <row r="38" spans="1:3" x14ac:dyDescent="0.35">
      <c r="A38" s="19" t="s">
        <v>674</v>
      </c>
      <c r="B38" s="13" t="s">
        <v>673</v>
      </c>
      <c r="C38" s="13">
        <v>1</v>
      </c>
    </row>
    <row r="39" spans="1:3" x14ac:dyDescent="0.35">
      <c r="A39" s="19" t="s">
        <v>300</v>
      </c>
      <c r="B39" s="13" t="s">
        <v>301</v>
      </c>
      <c r="C39" s="13">
        <v>1</v>
      </c>
    </row>
    <row r="40" spans="1:3" x14ac:dyDescent="0.35">
      <c r="A40" s="19" t="s">
        <v>1316</v>
      </c>
      <c r="B40" s="13" t="s">
        <v>1317</v>
      </c>
      <c r="C40" s="13">
        <v>1</v>
      </c>
    </row>
    <row r="41" spans="1:3" x14ac:dyDescent="0.35">
      <c r="A41" s="19" t="s">
        <v>304</v>
      </c>
      <c r="B41" s="13" t="s">
        <v>305</v>
      </c>
      <c r="C41" s="13">
        <v>2</v>
      </c>
    </row>
    <row r="42" spans="1:3" x14ac:dyDescent="0.35">
      <c r="A42" s="19" t="s">
        <v>1320</v>
      </c>
      <c r="B42" s="13" t="s">
        <v>1321</v>
      </c>
      <c r="C42" s="13">
        <v>3</v>
      </c>
    </row>
    <row r="43" spans="1:3" x14ac:dyDescent="0.35">
      <c r="A43" s="19" t="s">
        <v>1322</v>
      </c>
      <c r="B43" s="13" t="s">
        <v>1323</v>
      </c>
      <c r="C43" s="13">
        <v>1</v>
      </c>
    </row>
    <row r="44" spans="1:3" x14ac:dyDescent="0.35">
      <c r="A44" s="19" t="s">
        <v>324</v>
      </c>
      <c r="B44" s="13" t="s">
        <v>325</v>
      </c>
      <c r="C44" s="13">
        <v>2</v>
      </c>
    </row>
    <row r="45" spans="1:3" x14ac:dyDescent="0.35">
      <c r="A45" s="19" t="s">
        <v>2491</v>
      </c>
      <c r="B45" s="13" t="s">
        <v>2495</v>
      </c>
      <c r="C45" s="13">
        <v>1</v>
      </c>
    </row>
    <row r="46" spans="1:3" x14ac:dyDescent="0.35">
      <c r="A46" s="19" t="s">
        <v>1393</v>
      </c>
      <c r="B46" s="13" t="s">
        <v>1394</v>
      </c>
      <c r="C46" s="13">
        <v>1</v>
      </c>
    </row>
    <row r="47" spans="1:3" x14ac:dyDescent="0.35">
      <c r="A47" s="19" t="s">
        <v>435</v>
      </c>
      <c r="B47" s="13" t="s">
        <v>436</v>
      </c>
      <c r="C47" s="13">
        <v>1</v>
      </c>
    </row>
    <row r="48" spans="1:3" x14ac:dyDescent="0.35">
      <c r="A48" s="19" t="s">
        <v>470</v>
      </c>
      <c r="B48" s="13" t="s">
        <v>471</v>
      </c>
      <c r="C48" s="13">
        <v>1</v>
      </c>
    </row>
    <row r="49" spans="1:3" x14ac:dyDescent="0.35">
      <c r="A49" s="19" t="s">
        <v>472</v>
      </c>
      <c r="B49" s="13" t="s">
        <v>473</v>
      </c>
      <c r="C49" s="13">
        <v>1</v>
      </c>
    </row>
    <row r="50" spans="1:3" x14ac:dyDescent="0.35">
      <c r="A50" s="19" t="s">
        <v>474</v>
      </c>
      <c r="B50" s="13" t="s">
        <v>2500</v>
      </c>
      <c r="C50" s="13">
        <v>1</v>
      </c>
    </row>
    <row r="51" spans="1:3" x14ac:dyDescent="0.35">
      <c r="A51" s="19" t="s">
        <v>475</v>
      </c>
      <c r="B51" s="13" t="s">
        <v>2237</v>
      </c>
      <c r="C51" s="13">
        <v>1</v>
      </c>
    </row>
    <row r="52" spans="1:3" x14ac:dyDescent="0.35">
      <c r="A52" s="19" t="s">
        <v>2256</v>
      </c>
      <c r="B52" s="13" t="s">
        <v>2258</v>
      </c>
      <c r="C52" s="13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34"/>
  <sheetViews>
    <sheetView tabSelected="1" topLeftCell="E1" zoomScaleNormal="100" workbookViewId="0">
      <selection activeCell="E6" sqref="E6"/>
    </sheetView>
  </sheetViews>
  <sheetFormatPr defaultRowHeight="14.5" x14ac:dyDescent="0.35"/>
  <cols>
    <col min="1" max="1" width="40.81640625" hidden="1" customWidth="1"/>
    <col min="2" max="2" width="11.54296875" hidden="1" customWidth="1"/>
    <col min="3" max="3" width="10.54296875" hidden="1" customWidth="1"/>
    <col min="4" max="4" width="34.1796875" hidden="1" customWidth="1"/>
    <col min="5" max="5" width="10.54296875" bestFit="1" customWidth="1"/>
    <col min="6" max="6" width="20.81640625" hidden="1" customWidth="1"/>
    <col min="7" max="7" width="72" style="1" customWidth="1"/>
    <col min="8" max="8" width="26.54296875" hidden="1" customWidth="1"/>
    <col min="9" max="9" width="54.81640625" hidden="1" customWidth="1"/>
    <col min="10" max="10" width="31.54296875" hidden="1" customWidth="1"/>
    <col min="11" max="11" width="5.54296875" hidden="1" customWidth="1"/>
    <col min="12" max="12" width="9.81640625" hidden="1" customWidth="1"/>
    <col min="13" max="13" width="19.7265625" hidden="1" customWidth="1"/>
    <col min="14" max="14" width="10" customWidth="1"/>
    <col min="15" max="15" width="22.81640625" hidden="1" customWidth="1"/>
    <col min="16" max="16" width="48.1796875" hidden="1" customWidth="1"/>
    <col min="17" max="17" width="12.1796875" customWidth="1"/>
    <col min="18" max="18" width="28.26953125" customWidth="1"/>
    <col min="19" max="19" width="12" style="16" customWidth="1"/>
    <col min="20" max="20" width="9.54296875" customWidth="1"/>
    <col min="21" max="21" width="18.7265625" bestFit="1" customWidth="1"/>
    <col min="22" max="22" width="31.81640625" style="12" customWidth="1"/>
  </cols>
  <sheetData>
    <row r="1" spans="1:22" s="25" customFormat="1" x14ac:dyDescent="0.35">
      <c r="A1" t="s">
        <v>1450</v>
      </c>
      <c r="B1" t="s">
        <v>845</v>
      </c>
      <c r="C1" t="s">
        <v>846</v>
      </c>
      <c r="D1" t="s">
        <v>847</v>
      </c>
      <c r="E1" s="25" t="s">
        <v>2</v>
      </c>
      <c r="F1" s="25" t="s">
        <v>848</v>
      </c>
      <c r="G1" s="46" t="s">
        <v>3</v>
      </c>
      <c r="H1" t="s">
        <v>849</v>
      </c>
      <c r="I1" t="s">
        <v>850</v>
      </c>
      <c r="J1" t="s">
        <v>851</v>
      </c>
      <c r="K1" t="s">
        <v>852</v>
      </c>
      <c r="L1" t="s">
        <v>853</v>
      </c>
      <c r="M1" s="4" t="s">
        <v>854</v>
      </c>
      <c r="N1" s="25" t="s">
        <v>1451</v>
      </c>
      <c r="O1" t="s">
        <v>1452</v>
      </c>
      <c r="P1" t="s">
        <v>1453</v>
      </c>
      <c r="Q1" s="25" t="s">
        <v>483</v>
      </c>
      <c r="R1" s="25" t="s">
        <v>1454</v>
      </c>
      <c r="S1" s="47" t="s">
        <v>1455</v>
      </c>
      <c r="T1" s="25" t="s">
        <v>1456</v>
      </c>
      <c r="U1" s="25" t="s">
        <v>2233</v>
      </c>
      <c r="V1" s="48" t="s">
        <v>0</v>
      </c>
    </row>
    <row r="2" spans="1:22" x14ac:dyDescent="0.35">
      <c r="A2" t="s">
        <v>2024</v>
      </c>
      <c r="B2" t="s">
        <v>864</v>
      </c>
      <c r="C2">
        <v>0</v>
      </c>
      <c r="D2" t="s">
        <v>865</v>
      </c>
      <c r="E2" t="s">
        <v>862</v>
      </c>
      <c r="F2" t="s">
        <v>2236</v>
      </c>
      <c r="G2" s="1" t="str">
        <f>VLOOKUP(E2,'zoznam+stupeň prípravy'!$A$2:$W$647,2,FALSE)</f>
        <v>ŽST Vajnory, rekonštrukcia a plynofikácia</v>
      </c>
      <c r="H2" t="s">
        <v>866</v>
      </c>
      <c r="I2" t="s">
        <v>2236</v>
      </c>
      <c r="J2" t="s">
        <v>2236</v>
      </c>
      <c r="K2">
        <v>0</v>
      </c>
      <c r="L2" t="s">
        <v>867</v>
      </c>
      <c r="M2" t="s">
        <v>868</v>
      </c>
      <c r="N2" t="s">
        <v>861</v>
      </c>
      <c r="O2" t="s">
        <v>874</v>
      </c>
      <c r="P2">
        <v>0</v>
      </c>
      <c r="Q2">
        <v>2029</v>
      </c>
      <c r="R2" t="s">
        <v>2025</v>
      </c>
      <c r="S2" s="16">
        <v>1143174.49</v>
      </c>
      <c r="T2" t="s">
        <v>2236</v>
      </c>
      <c r="U2" t="s">
        <v>875</v>
      </c>
      <c r="V2" s="12" t="s">
        <v>2703</v>
      </c>
    </row>
    <row r="3" spans="1:22" ht="29" x14ac:dyDescent="0.35">
      <c r="A3" t="s">
        <v>1571</v>
      </c>
      <c r="B3" t="s">
        <v>864</v>
      </c>
      <c r="C3">
        <v>0</v>
      </c>
      <c r="D3" t="s">
        <v>865</v>
      </c>
      <c r="E3" t="s">
        <v>728</v>
      </c>
      <c r="F3" t="s">
        <v>870</v>
      </c>
      <c r="G3" s="1" t="str">
        <f>VLOOKUP(E3,'zoznam+stupeň prípravy'!$A$2:$W$647,2,FALSE)</f>
        <v>ŽSR, Modernizácia železničnej trate Púchov - Žilina, pre traťovú rýchlosť do 160 km/hod. –  I. etapa (Púchov - Považská Teplá)</v>
      </c>
      <c r="H3" t="s">
        <v>871</v>
      </c>
      <c r="I3" t="s">
        <v>2236</v>
      </c>
      <c r="J3" t="s">
        <v>872</v>
      </c>
      <c r="K3">
        <v>0</v>
      </c>
      <c r="L3" t="s">
        <v>873</v>
      </c>
      <c r="M3" t="s">
        <v>868</v>
      </c>
      <c r="N3" t="s">
        <v>26</v>
      </c>
      <c r="O3" t="s">
        <v>874</v>
      </c>
      <c r="P3">
        <v>15.920999999999999</v>
      </c>
      <c r="Q3">
        <v>2023</v>
      </c>
      <c r="R3" t="s">
        <v>1542</v>
      </c>
      <c r="S3" s="16">
        <v>45778.67</v>
      </c>
      <c r="T3" t="s">
        <v>2236</v>
      </c>
      <c r="U3" t="s">
        <v>874</v>
      </c>
      <c r="V3" s="12" t="s">
        <v>2699</v>
      </c>
    </row>
    <row r="4" spans="1:22" ht="29" x14ac:dyDescent="0.35">
      <c r="A4" t="s">
        <v>1571</v>
      </c>
      <c r="B4" t="s">
        <v>864</v>
      </c>
      <c r="C4">
        <v>0</v>
      </c>
      <c r="D4" t="s">
        <v>865</v>
      </c>
      <c r="E4" t="s">
        <v>728</v>
      </c>
      <c r="F4" t="s">
        <v>870</v>
      </c>
      <c r="G4" s="1" t="str">
        <f>VLOOKUP(E4,'zoznam+stupeň prípravy'!$A$2:$W$647,2,FALSE)</f>
        <v>ŽSR, Modernizácia železničnej trate Púchov - Žilina, pre traťovú rýchlosť do 160 km/hod. –  I. etapa (Púchov - Považská Teplá)</v>
      </c>
      <c r="H4" t="s">
        <v>871</v>
      </c>
      <c r="I4" t="s">
        <v>2236</v>
      </c>
      <c r="J4" t="s">
        <v>872</v>
      </c>
      <c r="K4">
        <v>0</v>
      </c>
      <c r="L4" t="s">
        <v>873</v>
      </c>
      <c r="M4" t="s">
        <v>868</v>
      </c>
      <c r="N4" t="s">
        <v>26</v>
      </c>
      <c r="O4" t="s">
        <v>874</v>
      </c>
      <c r="P4">
        <v>15.920999999999999</v>
      </c>
      <c r="Q4">
        <v>2023</v>
      </c>
      <c r="R4" t="s">
        <v>1467</v>
      </c>
      <c r="S4" s="16">
        <v>8.43</v>
      </c>
      <c r="T4" t="s">
        <v>2236</v>
      </c>
      <c r="U4" t="s">
        <v>874</v>
      </c>
      <c r="V4" s="12" t="s">
        <v>2699</v>
      </c>
    </row>
    <row r="5" spans="1:22" ht="29" x14ac:dyDescent="0.35">
      <c r="A5" t="s">
        <v>1573</v>
      </c>
      <c r="B5" t="s">
        <v>864</v>
      </c>
      <c r="C5">
        <v>0</v>
      </c>
      <c r="D5" t="s">
        <v>865</v>
      </c>
      <c r="E5" t="s">
        <v>728</v>
      </c>
      <c r="F5" t="s">
        <v>870</v>
      </c>
      <c r="G5" s="1" t="str">
        <f>VLOOKUP(E5,'zoznam+stupeň prípravy'!$A$2:$W$647,2,FALSE)</f>
        <v>ŽSR, Modernizácia železničnej trate Púchov - Žilina, pre traťovú rýchlosť do 160 km/hod. –  I. etapa (Púchov - Považská Teplá)</v>
      </c>
      <c r="H5" t="s">
        <v>871</v>
      </c>
      <c r="I5" t="s">
        <v>2236</v>
      </c>
      <c r="J5" t="s">
        <v>872</v>
      </c>
      <c r="K5">
        <v>0</v>
      </c>
      <c r="L5" t="s">
        <v>873</v>
      </c>
      <c r="M5" t="s">
        <v>868</v>
      </c>
      <c r="N5" t="s">
        <v>861</v>
      </c>
      <c r="O5" t="s">
        <v>874</v>
      </c>
      <c r="P5">
        <v>15.920999999999999</v>
      </c>
      <c r="Q5">
        <v>2023</v>
      </c>
      <c r="R5" t="s">
        <v>1542</v>
      </c>
      <c r="S5" s="16">
        <v>1566084.49</v>
      </c>
      <c r="T5" t="s">
        <v>2236</v>
      </c>
      <c r="U5" t="s">
        <v>874</v>
      </c>
      <c r="V5" s="12" t="s">
        <v>2699</v>
      </c>
    </row>
    <row r="6" spans="1:22" ht="29" x14ac:dyDescent="0.35">
      <c r="A6" t="s">
        <v>1573</v>
      </c>
      <c r="B6" t="s">
        <v>864</v>
      </c>
      <c r="C6">
        <v>0</v>
      </c>
      <c r="D6" t="s">
        <v>865</v>
      </c>
      <c r="E6" t="s">
        <v>728</v>
      </c>
      <c r="F6" t="s">
        <v>870</v>
      </c>
      <c r="G6" s="1" t="str">
        <f>VLOOKUP(E6,'zoznam+stupeň prípravy'!$A$2:$W$647,2,FALSE)</f>
        <v>ŽSR, Modernizácia železničnej trate Púchov - Žilina, pre traťovú rýchlosť do 160 km/hod. –  I. etapa (Púchov - Považská Teplá)</v>
      </c>
      <c r="H6" t="s">
        <v>871</v>
      </c>
      <c r="I6" t="s">
        <v>2236</v>
      </c>
      <c r="J6" t="s">
        <v>872</v>
      </c>
      <c r="K6">
        <v>0</v>
      </c>
      <c r="L6" t="s">
        <v>873</v>
      </c>
      <c r="M6" t="s">
        <v>868</v>
      </c>
      <c r="N6" t="s">
        <v>861</v>
      </c>
      <c r="O6" t="s">
        <v>874</v>
      </c>
      <c r="P6">
        <v>15.920999999999999</v>
      </c>
      <c r="Q6">
        <v>2023</v>
      </c>
      <c r="R6" t="s">
        <v>1511</v>
      </c>
      <c r="S6" s="16">
        <v>1304168.7099999487</v>
      </c>
      <c r="T6" t="s">
        <v>1536</v>
      </c>
      <c r="U6" t="s">
        <v>874</v>
      </c>
      <c r="V6" s="12" t="s">
        <v>2699</v>
      </c>
    </row>
    <row r="7" spans="1:22" ht="29" x14ac:dyDescent="0.35">
      <c r="A7" t="s">
        <v>1573</v>
      </c>
      <c r="B7" t="s">
        <v>864</v>
      </c>
      <c r="C7">
        <v>0</v>
      </c>
      <c r="D7" t="s">
        <v>865</v>
      </c>
      <c r="E7" t="s">
        <v>728</v>
      </c>
      <c r="F7" t="s">
        <v>870</v>
      </c>
      <c r="G7" s="1" t="str">
        <f>VLOOKUP(E7,'zoznam+stupeň prípravy'!$A$2:$W$647,2,FALSE)</f>
        <v>ŽSR, Modernizácia železničnej trate Púchov - Žilina, pre traťovú rýchlosť do 160 km/hod. –  I. etapa (Púchov - Považská Teplá)</v>
      </c>
      <c r="H7" t="s">
        <v>871</v>
      </c>
      <c r="I7" t="s">
        <v>2236</v>
      </c>
      <c r="J7" t="s">
        <v>872</v>
      </c>
      <c r="K7">
        <v>0</v>
      </c>
      <c r="L7" t="s">
        <v>873</v>
      </c>
      <c r="M7" t="s">
        <v>868</v>
      </c>
      <c r="N7" t="s">
        <v>861</v>
      </c>
      <c r="O7" t="s">
        <v>874</v>
      </c>
      <c r="P7">
        <v>15.920999999999999</v>
      </c>
      <c r="Q7">
        <v>2023</v>
      </c>
      <c r="R7" t="s">
        <v>1513</v>
      </c>
      <c r="S7" s="16">
        <v>230147.43999999762</v>
      </c>
      <c r="T7" t="s">
        <v>1536</v>
      </c>
      <c r="U7" t="s">
        <v>874</v>
      </c>
      <c r="V7" s="12" t="s">
        <v>2699</v>
      </c>
    </row>
    <row r="8" spans="1:22" ht="29" x14ac:dyDescent="0.35">
      <c r="A8" t="s">
        <v>1573</v>
      </c>
      <c r="B8" t="s">
        <v>864</v>
      </c>
      <c r="C8">
        <v>0</v>
      </c>
      <c r="D8" t="s">
        <v>865</v>
      </c>
      <c r="E8" t="s">
        <v>728</v>
      </c>
      <c r="F8" t="s">
        <v>870</v>
      </c>
      <c r="G8" s="1" t="str">
        <f>VLOOKUP(E8,'zoznam+stupeň prípravy'!$A$2:$W$647,2,FALSE)</f>
        <v>ŽSR, Modernizácia železničnej trate Púchov - Žilina, pre traťovú rýchlosť do 160 km/hod. –  I. etapa (Púchov - Považská Teplá)</v>
      </c>
      <c r="H8" t="s">
        <v>871</v>
      </c>
      <c r="I8" t="s">
        <v>2236</v>
      </c>
      <c r="J8" t="s">
        <v>872</v>
      </c>
      <c r="K8">
        <v>0</v>
      </c>
      <c r="L8" t="s">
        <v>873</v>
      </c>
      <c r="M8" t="s">
        <v>868</v>
      </c>
      <c r="N8" t="s">
        <v>861</v>
      </c>
      <c r="O8" t="s">
        <v>874</v>
      </c>
      <c r="P8">
        <v>15.920999999999999</v>
      </c>
      <c r="Q8">
        <v>2023</v>
      </c>
      <c r="R8" t="s">
        <v>1467</v>
      </c>
      <c r="S8" s="16">
        <v>10344328.51</v>
      </c>
      <c r="T8" t="s">
        <v>2236</v>
      </c>
      <c r="U8" t="s">
        <v>874</v>
      </c>
      <c r="V8" s="12" t="s">
        <v>2699</v>
      </c>
    </row>
    <row r="9" spans="1:22" ht="29" x14ac:dyDescent="0.35">
      <c r="A9" t="s">
        <v>1572</v>
      </c>
      <c r="B9" t="s">
        <v>864</v>
      </c>
      <c r="C9">
        <v>0</v>
      </c>
      <c r="D9" t="s">
        <v>865</v>
      </c>
      <c r="E9" t="s">
        <v>728</v>
      </c>
      <c r="F9" t="s">
        <v>870</v>
      </c>
      <c r="G9" s="1" t="str">
        <f>VLOOKUP(E9,'zoznam+stupeň prípravy'!$A$2:$W$647,2,FALSE)</f>
        <v>ŽSR, Modernizácia železničnej trate Púchov - Žilina, pre traťovú rýchlosť do 160 km/hod. –  I. etapa (Púchov - Považská Teplá)</v>
      </c>
      <c r="H9" t="s">
        <v>871</v>
      </c>
      <c r="I9" t="s">
        <v>2236</v>
      </c>
      <c r="J9" t="s">
        <v>872</v>
      </c>
      <c r="K9">
        <v>0</v>
      </c>
      <c r="L9" t="s">
        <v>873</v>
      </c>
      <c r="M9" t="s">
        <v>868</v>
      </c>
      <c r="N9" t="s">
        <v>860</v>
      </c>
      <c r="O9" t="s">
        <v>874</v>
      </c>
      <c r="P9">
        <v>15.920999999999999</v>
      </c>
      <c r="Q9">
        <v>2023</v>
      </c>
      <c r="R9" t="s">
        <v>1542</v>
      </c>
      <c r="S9" s="16">
        <v>155795</v>
      </c>
      <c r="T9" t="s">
        <v>2236</v>
      </c>
      <c r="U9" t="s">
        <v>874</v>
      </c>
      <c r="V9" s="12" t="s">
        <v>2699</v>
      </c>
    </row>
    <row r="10" spans="1:22" ht="29" x14ac:dyDescent="0.35">
      <c r="A10" t="s">
        <v>1573</v>
      </c>
      <c r="B10" t="s">
        <v>864</v>
      </c>
      <c r="C10">
        <v>0</v>
      </c>
      <c r="D10" t="s">
        <v>865</v>
      </c>
      <c r="E10" t="s">
        <v>728</v>
      </c>
      <c r="F10" t="s">
        <v>870</v>
      </c>
      <c r="G10" s="1" t="str">
        <f>VLOOKUP(E10,'zoznam+stupeň prípravy'!$A$2:$W$647,2,FALSE)</f>
        <v>ŽSR, Modernizácia železničnej trate Púchov - Žilina, pre traťovú rýchlosť do 160 km/hod. –  I. etapa (Púchov - Považská Teplá)</v>
      </c>
      <c r="H10" t="s">
        <v>871</v>
      </c>
      <c r="I10" t="s">
        <v>2236</v>
      </c>
      <c r="J10" t="s">
        <v>872</v>
      </c>
      <c r="K10">
        <v>0</v>
      </c>
      <c r="L10" t="s">
        <v>873</v>
      </c>
      <c r="M10" t="s">
        <v>868</v>
      </c>
      <c r="N10" t="s">
        <v>861</v>
      </c>
      <c r="O10" t="s">
        <v>874</v>
      </c>
      <c r="P10" t="s">
        <v>2236</v>
      </c>
      <c r="Q10">
        <v>2023</v>
      </c>
      <c r="R10" t="s">
        <v>1467</v>
      </c>
      <c r="S10" s="16">
        <v>88730.839999999851</v>
      </c>
      <c r="T10" t="s">
        <v>2236</v>
      </c>
      <c r="U10" t="s">
        <v>874</v>
      </c>
      <c r="V10" s="12" t="s">
        <v>2699</v>
      </c>
    </row>
    <row r="11" spans="1:22" ht="29" x14ac:dyDescent="0.35">
      <c r="A11" t="s">
        <v>1573</v>
      </c>
      <c r="B11" t="s">
        <v>864</v>
      </c>
      <c r="C11">
        <v>0</v>
      </c>
      <c r="D11" t="s">
        <v>865</v>
      </c>
      <c r="E11" t="s">
        <v>728</v>
      </c>
      <c r="F11" t="s">
        <v>870</v>
      </c>
      <c r="G11" s="1" t="str">
        <f>VLOOKUP(E11,'zoznam+stupeň prípravy'!$A$2:$W$647,2,FALSE)</f>
        <v>ŽSR, Modernizácia železničnej trate Púchov - Žilina, pre traťovú rýchlosť do 160 km/hod. –  I. etapa (Púchov - Považská Teplá)</v>
      </c>
      <c r="H11" t="s">
        <v>871</v>
      </c>
      <c r="I11" t="s">
        <v>2236</v>
      </c>
      <c r="J11" t="s">
        <v>872</v>
      </c>
      <c r="K11">
        <v>0</v>
      </c>
      <c r="L11" t="s">
        <v>873</v>
      </c>
      <c r="M11" t="s">
        <v>868</v>
      </c>
      <c r="N11" t="s">
        <v>861</v>
      </c>
      <c r="O11" t="s">
        <v>874</v>
      </c>
      <c r="P11">
        <v>15.920999999999999</v>
      </c>
      <c r="Q11">
        <v>2023</v>
      </c>
      <c r="R11" t="s">
        <v>1542</v>
      </c>
      <c r="S11" s="16">
        <v>56962.5</v>
      </c>
      <c r="T11" t="s">
        <v>2236</v>
      </c>
      <c r="U11" t="s">
        <v>874</v>
      </c>
      <c r="V11" s="12" t="s">
        <v>2699</v>
      </c>
    </row>
    <row r="12" spans="1:22" ht="29" x14ac:dyDescent="0.35">
      <c r="A12" t="s">
        <v>1573</v>
      </c>
      <c r="B12" t="s">
        <v>864</v>
      </c>
      <c r="C12">
        <v>0</v>
      </c>
      <c r="D12" t="s">
        <v>865</v>
      </c>
      <c r="E12" t="s">
        <v>728</v>
      </c>
      <c r="F12" t="s">
        <v>870</v>
      </c>
      <c r="G12" s="1" t="str">
        <f>VLOOKUP(E12,'zoznam+stupeň prípravy'!$A$2:$W$647,2,FALSE)</f>
        <v>ŽSR, Modernizácia železničnej trate Púchov - Žilina, pre traťovú rýchlosť do 160 km/hod. –  I. etapa (Púchov - Považská Teplá)</v>
      </c>
      <c r="H12" t="s">
        <v>871</v>
      </c>
      <c r="I12" t="s">
        <v>2236</v>
      </c>
      <c r="J12" t="s">
        <v>872</v>
      </c>
      <c r="K12">
        <v>0</v>
      </c>
      <c r="L12" t="s">
        <v>873</v>
      </c>
      <c r="M12" t="s">
        <v>868</v>
      </c>
      <c r="N12" t="s">
        <v>861</v>
      </c>
      <c r="O12" t="s">
        <v>874</v>
      </c>
      <c r="P12">
        <v>15.920999999999999</v>
      </c>
      <c r="Q12">
        <v>2023</v>
      </c>
      <c r="R12" t="s">
        <v>1542</v>
      </c>
      <c r="S12" s="16">
        <v>18297290.440000001</v>
      </c>
      <c r="T12" t="s">
        <v>2236</v>
      </c>
      <c r="U12" t="s">
        <v>874</v>
      </c>
      <c r="V12" s="12" t="s">
        <v>2699</v>
      </c>
    </row>
    <row r="13" spans="1:22" ht="29" x14ac:dyDescent="0.35">
      <c r="A13" t="s">
        <v>1573</v>
      </c>
      <c r="B13" t="s">
        <v>864</v>
      </c>
      <c r="C13" t="s">
        <v>2236</v>
      </c>
      <c r="D13" t="s">
        <v>865</v>
      </c>
      <c r="E13" t="s">
        <v>728</v>
      </c>
      <c r="F13" t="s">
        <v>870</v>
      </c>
      <c r="G13" s="1" t="str">
        <f>VLOOKUP(E13,'zoznam+stupeň prípravy'!$A$2:$W$647,2,FALSE)</f>
        <v>ŽSR, Modernizácia železničnej trate Púchov - Žilina, pre traťovú rýchlosť do 160 km/hod. –  I. etapa (Púchov - Považská Teplá)</v>
      </c>
      <c r="H13" t="s">
        <v>2236</v>
      </c>
      <c r="I13" t="s">
        <v>2236</v>
      </c>
      <c r="J13" t="s">
        <v>2236</v>
      </c>
      <c r="K13" t="s">
        <v>2236</v>
      </c>
      <c r="L13" t="s">
        <v>873</v>
      </c>
      <c r="M13" t="s">
        <v>868</v>
      </c>
      <c r="N13" t="s">
        <v>861</v>
      </c>
      <c r="O13" t="s">
        <v>874</v>
      </c>
      <c r="P13" t="s">
        <v>2236</v>
      </c>
      <c r="Q13">
        <v>2024</v>
      </c>
      <c r="R13" t="s">
        <v>1542</v>
      </c>
      <c r="S13" s="16">
        <v>16537.5</v>
      </c>
      <c r="T13" t="s">
        <v>2236</v>
      </c>
      <c r="U13" t="s">
        <v>874</v>
      </c>
      <c r="V13" s="12" t="s">
        <v>2699</v>
      </c>
    </row>
    <row r="14" spans="1:22" ht="29" x14ac:dyDescent="0.35">
      <c r="A14" t="s">
        <v>1571</v>
      </c>
      <c r="B14" t="s">
        <v>864</v>
      </c>
      <c r="C14" t="s">
        <v>2236</v>
      </c>
      <c r="D14" t="s">
        <v>865</v>
      </c>
      <c r="E14" t="s">
        <v>728</v>
      </c>
      <c r="F14" t="s">
        <v>870</v>
      </c>
      <c r="G14" s="1" t="str">
        <f>VLOOKUP(E14,'zoznam+stupeň prípravy'!$A$2:$W$647,2,FALSE)</f>
        <v>ŽSR, Modernizácia železničnej trate Púchov - Žilina, pre traťovú rýchlosť do 160 km/hod. –  I. etapa (Púchov - Považská Teplá)</v>
      </c>
      <c r="H14" t="s">
        <v>871</v>
      </c>
      <c r="I14" t="s">
        <v>2236</v>
      </c>
      <c r="J14" t="s">
        <v>872</v>
      </c>
      <c r="K14">
        <v>0</v>
      </c>
      <c r="L14" t="s">
        <v>873</v>
      </c>
      <c r="M14" t="s">
        <v>868</v>
      </c>
      <c r="N14" t="s">
        <v>26</v>
      </c>
      <c r="O14" t="s">
        <v>874</v>
      </c>
      <c r="P14">
        <v>15.920999999999999</v>
      </c>
      <c r="Q14">
        <v>2024</v>
      </c>
      <c r="R14" t="s">
        <v>1542</v>
      </c>
      <c r="S14" s="16">
        <v>17811.39</v>
      </c>
      <c r="T14" t="s">
        <v>2236</v>
      </c>
      <c r="U14" t="s">
        <v>874</v>
      </c>
      <c r="V14" s="12" t="s">
        <v>2699</v>
      </c>
    </row>
    <row r="15" spans="1:22" ht="29" x14ac:dyDescent="0.35">
      <c r="A15" t="s">
        <v>1571</v>
      </c>
      <c r="B15" t="s">
        <v>864</v>
      </c>
      <c r="C15">
        <v>0</v>
      </c>
      <c r="D15" t="s">
        <v>865</v>
      </c>
      <c r="E15" t="s">
        <v>728</v>
      </c>
      <c r="F15" t="s">
        <v>870</v>
      </c>
      <c r="G15" s="1" t="str">
        <f>VLOOKUP(E15,'zoznam+stupeň prípravy'!$A$2:$W$647,2,FALSE)</f>
        <v>ŽSR, Modernizácia železničnej trate Púchov - Žilina, pre traťovú rýchlosť do 160 km/hod. –  I. etapa (Púchov - Považská Teplá)</v>
      </c>
      <c r="H15" t="s">
        <v>871</v>
      </c>
      <c r="I15" t="s">
        <v>2236</v>
      </c>
      <c r="J15" t="s">
        <v>872</v>
      </c>
      <c r="K15">
        <v>0</v>
      </c>
      <c r="L15" t="s">
        <v>873</v>
      </c>
      <c r="M15" t="s">
        <v>868</v>
      </c>
      <c r="N15" t="s">
        <v>26</v>
      </c>
      <c r="O15" t="s">
        <v>874</v>
      </c>
      <c r="P15">
        <v>15.920999999999999</v>
      </c>
      <c r="Q15" t="s">
        <v>1464</v>
      </c>
      <c r="R15" t="s">
        <v>1458</v>
      </c>
      <c r="S15" s="16">
        <v>13501777.43</v>
      </c>
      <c r="T15" t="s">
        <v>2236</v>
      </c>
      <c r="U15" t="s">
        <v>874</v>
      </c>
      <c r="V15" s="12" t="s">
        <v>2699</v>
      </c>
    </row>
    <row r="16" spans="1:22" ht="29" x14ac:dyDescent="0.35">
      <c r="A16" t="s">
        <v>1572</v>
      </c>
      <c r="B16" t="s">
        <v>864</v>
      </c>
      <c r="C16">
        <v>0</v>
      </c>
      <c r="D16" t="s">
        <v>865</v>
      </c>
      <c r="E16" t="s">
        <v>728</v>
      </c>
      <c r="F16" t="s">
        <v>870</v>
      </c>
      <c r="G16" s="1" t="str">
        <f>VLOOKUP(E16,'zoznam+stupeň prípravy'!$A$2:$W$647,2,FALSE)</f>
        <v>ŽSR, Modernizácia železničnej trate Púchov - Žilina, pre traťovú rýchlosť do 160 km/hod. –  I. etapa (Púchov - Považská Teplá)</v>
      </c>
      <c r="H16" t="s">
        <v>871</v>
      </c>
      <c r="I16" t="s">
        <v>2236</v>
      </c>
      <c r="J16" t="s">
        <v>872</v>
      </c>
      <c r="K16">
        <v>0</v>
      </c>
      <c r="L16" t="s">
        <v>873</v>
      </c>
      <c r="M16" t="s">
        <v>868</v>
      </c>
      <c r="N16" t="s">
        <v>860</v>
      </c>
      <c r="O16" t="s">
        <v>874</v>
      </c>
      <c r="P16">
        <v>15.920999999999999</v>
      </c>
      <c r="Q16" t="s">
        <v>1464</v>
      </c>
      <c r="R16" t="s">
        <v>1458</v>
      </c>
      <c r="S16" s="16">
        <v>18742166.810000002</v>
      </c>
      <c r="T16" t="s">
        <v>2236</v>
      </c>
      <c r="U16" t="s">
        <v>874</v>
      </c>
      <c r="V16" s="12" t="s">
        <v>2699</v>
      </c>
    </row>
    <row r="17" spans="1:22" ht="29" x14ac:dyDescent="0.35">
      <c r="A17" t="s">
        <v>1573</v>
      </c>
      <c r="B17" t="s">
        <v>864</v>
      </c>
      <c r="C17">
        <v>0</v>
      </c>
      <c r="D17" t="s">
        <v>865</v>
      </c>
      <c r="E17" t="s">
        <v>728</v>
      </c>
      <c r="F17" t="s">
        <v>870</v>
      </c>
      <c r="G17" s="1" t="str">
        <f>VLOOKUP(E17,'zoznam+stupeň prípravy'!$A$2:$W$647,2,FALSE)</f>
        <v>ŽSR, Modernizácia železničnej trate Púchov - Žilina, pre traťovú rýchlosť do 160 km/hod. –  I. etapa (Púchov - Považská Teplá)</v>
      </c>
      <c r="H17" t="s">
        <v>871</v>
      </c>
      <c r="I17" t="s">
        <v>2236</v>
      </c>
      <c r="J17" t="s">
        <v>872</v>
      </c>
      <c r="K17">
        <v>0</v>
      </c>
      <c r="L17" t="s">
        <v>873</v>
      </c>
      <c r="M17" t="s">
        <v>868</v>
      </c>
      <c r="N17" t="s">
        <v>861</v>
      </c>
      <c r="O17" t="s">
        <v>874</v>
      </c>
      <c r="P17">
        <v>15.920999999999999</v>
      </c>
      <c r="Q17" t="s">
        <v>1464</v>
      </c>
      <c r="R17" t="s">
        <v>1542</v>
      </c>
      <c r="S17" s="16">
        <v>153996615.40999997</v>
      </c>
      <c r="T17" t="s">
        <v>2236</v>
      </c>
      <c r="U17" t="s">
        <v>874</v>
      </c>
      <c r="V17" s="12" t="s">
        <v>2699</v>
      </c>
    </row>
    <row r="18" spans="1:22" ht="29" x14ac:dyDescent="0.35">
      <c r="A18" t="s">
        <v>1572</v>
      </c>
      <c r="B18" t="s">
        <v>864</v>
      </c>
      <c r="C18">
        <v>0</v>
      </c>
      <c r="D18" t="s">
        <v>865</v>
      </c>
      <c r="E18" t="s">
        <v>728</v>
      </c>
      <c r="F18" t="s">
        <v>870</v>
      </c>
      <c r="G18" s="1" t="str">
        <f>VLOOKUP(E18,'zoznam+stupeň prípravy'!$A$2:$W$647,2,FALSE)</f>
        <v>ŽSR, Modernizácia železničnej trate Púchov - Žilina, pre traťovú rýchlosť do 160 km/hod. –  I. etapa (Púchov - Považská Teplá)</v>
      </c>
      <c r="H18" t="s">
        <v>871</v>
      </c>
      <c r="I18" t="s">
        <v>2236</v>
      </c>
      <c r="J18" t="s">
        <v>872</v>
      </c>
      <c r="K18">
        <v>0</v>
      </c>
      <c r="L18" t="s">
        <v>873</v>
      </c>
      <c r="M18" t="s">
        <v>868</v>
      </c>
      <c r="N18" t="s">
        <v>860</v>
      </c>
      <c r="O18" t="s">
        <v>874</v>
      </c>
      <c r="P18">
        <v>15.920999999999999</v>
      </c>
      <c r="Q18" t="s">
        <v>1464</v>
      </c>
      <c r="R18" t="s">
        <v>1467</v>
      </c>
      <c r="S18" s="16">
        <v>870939.14</v>
      </c>
      <c r="T18" t="s">
        <v>2236</v>
      </c>
      <c r="U18" t="s">
        <v>874</v>
      </c>
      <c r="V18" s="12" t="s">
        <v>2699</v>
      </c>
    </row>
    <row r="19" spans="1:22" ht="29" x14ac:dyDescent="0.35">
      <c r="A19" t="s">
        <v>1573</v>
      </c>
      <c r="B19" t="s">
        <v>864</v>
      </c>
      <c r="C19">
        <v>0</v>
      </c>
      <c r="D19" t="s">
        <v>865</v>
      </c>
      <c r="E19" t="s">
        <v>728</v>
      </c>
      <c r="F19" t="s">
        <v>870</v>
      </c>
      <c r="G19" s="1" t="str">
        <f>VLOOKUP(E19,'zoznam+stupeň prípravy'!$A$2:$W$647,2,FALSE)</f>
        <v>ŽSR, Modernizácia železničnej trate Púchov - Žilina, pre traťovú rýchlosť do 160 km/hod. –  I. etapa (Púchov - Považská Teplá)</v>
      </c>
      <c r="H19" t="s">
        <v>871</v>
      </c>
      <c r="I19" t="s">
        <v>2236</v>
      </c>
      <c r="J19" t="s">
        <v>872</v>
      </c>
      <c r="K19">
        <v>0</v>
      </c>
      <c r="L19" t="s">
        <v>873</v>
      </c>
      <c r="M19" t="s">
        <v>868</v>
      </c>
      <c r="N19" t="s">
        <v>861</v>
      </c>
      <c r="O19" t="s">
        <v>874</v>
      </c>
      <c r="P19">
        <v>15.920999999999999</v>
      </c>
      <c r="Q19" t="s">
        <v>1464</v>
      </c>
      <c r="R19" t="s">
        <v>1467</v>
      </c>
      <c r="S19" s="16">
        <v>6224546.7600000007</v>
      </c>
      <c r="T19" t="s">
        <v>2236</v>
      </c>
      <c r="U19" t="s">
        <v>874</v>
      </c>
      <c r="V19" s="12" t="s">
        <v>2699</v>
      </c>
    </row>
    <row r="20" spans="1:22" ht="29" x14ac:dyDescent="0.35">
      <c r="A20" t="s">
        <v>1572</v>
      </c>
      <c r="B20" t="s">
        <v>864</v>
      </c>
      <c r="C20">
        <v>0</v>
      </c>
      <c r="D20" t="s">
        <v>865</v>
      </c>
      <c r="E20" t="s">
        <v>728</v>
      </c>
      <c r="F20" t="s">
        <v>870</v>
      </c>
      <c r="G20" s="1" t="str">
        <f>VLOOKUP(E20,'zoznam+stupeň prípravy'!$A$2:$W$647,2,FALSE)</f>
        <v>ŽSR, Modernizácia železničnej trate Púchov - Žilina, pre traťovú rýchlosť do 160 km/hod. –  I. etapa (Púchov - Považská Teplá)</v>
      </c>
      <c r="H20" t="s">
        <v>871</v>
      </c>
      <c r="I20" t="s">
        <v>2236</v>
      </c>
      <c r="J20" t="s">
        <v>872</v>
      </c>
      <c r="K20">
        <v>0</v>
      </c>
      <c r="L20" t="s">
        <v>873</v>
      </c>
      <c r="M20" t="s">
        <v>868</v>
      </c>
      <c r="N20" t="s">
        <v>860</v>
      </c>
      <c r="O20" t="s">
        <v>874</v>
      </c>
      <c r="P20">
        <v>15.920999999999999</v>
      </c>
      <c r="Q20" t="s">
        <v>1464</v>
      </c>
      <c r="R20" t="s">
        <v>1530</v>
      </c>
      <c r="S20" s="16">
        <v>21116.19</v>
      </c>
      <c r="T20" t="s">
        <v>2236</v>
      </c>
      <c r="U20" t="s">
        <v>874</v>
      </c>
      <c r="V20" s="12" t="s">
        <v>2699</v>
      </c>
    </row>
    <row r="21" spans="1:22" ht="29" x14ac:dyDescent="0.35">
      <c r="A21" t="s">
        <v>1573</v>
      </c>
      <c r="B21" t="s">
        <v>864</v>
      </c>
      <c r="C21">
        <v>0</v>
      </c>
      <c r="D21" t="s">
        <v>865</v>
      </c>
      <c r="E21" t="s">
        <v>728</v>
      </c>
      <c r="F21" t="s">
        <v>870</v>
      </c>
      <c r="G21" s="1" t="str">
        <f>VLOOKUP(E21,'zoznam+stupeň prípravy'!$A$2:$W$647,2,FALSE)</f>
        <v>ŽSR, Modernizácia železničnej trate Púchov - Žilina, pre traťovú rýchlosť do 160 km/hod. –  I. etapa (Púchov - Považská Teplá)</v>
      </c>
      <c r="H21" t="s">
        <v>871</v>
      </c>
      <c r="I21" t="s">
        <v>2236</v>
      </c>
      <c r="J21" t="s">
        <v>872</v>
      </c>
      <c r="K21">
        <v>0</v>
      </c>
      <c r="L21" t="s">
        <v>873</v>
      </c>
      <c r="M21" t="s">
        <v>868</v>
      </c>
      <c r="N21" t="s">
        <v>861</v>
      </c>
      <c r="O21" t="s">
        <v>874</v>
      </c>
      <c r="P21">
        <v>15.920999999999999</v>
      </c>
      <c r="Q21" t="s">
        <v>1464</v>
      </c>
      <c r="R21" t="s">
        <v>1511</v>
      </c>
      <c r="S21" s="16">
        <v>196166168.55000004</v>
      </c>
      <c r="T21" t="s">
        <v>1536</v>
      </c>
      <c r="U21" t="s">
        <v>874</v>
      </c>
      <c r="V21" s="12" t="s">
        <v>2699</v>
      </c>
    </row>
    <row r="22" spans="1:22" ht="29" x14ac:dyDescent="0.35">
      <c r="A22" t="s">
        <v>1573</v>
      </c>
      <c r="B22" t="s">
        <v>864</v>
      </c>
      <c r="C22">
        <v>0</v>
      </c>
      <c r="D22" t="s">
        <v>865</v>
      </c>
      <c r="E22" t="s">
        <v>728</v>
      </c>
      <c r="F22" t="s">
        <v>870</v>
      </c>
      <c r="G22" s="1" t="str">
        <f>VLOOKUP(E22,'zoznam+stupeň prípravy'!$A$2:$W$647,2,FALSE)</f>
        <v>ŽSR, Modernizácia železničnej trate Púchov - Žilina, pre traťovú rýchlosť do 160 km/hod. –  I. etapa (Púchov - Považská Teplá)</v>
      </c>
      <c r="H22" t="s">
        <v>871</v>
      </c>
      <c r="I22" t="s">
        <v>2236</v>
      </c>
      <c r="J22" t="s">
        <v>872</v>
      </c>
      <c r="K22">
        <v>0</v>
      </c>
      <c r="L22" t="s">
        <v>873</v>
      </c>
      <c r="M22" t="s">
        <v>868</v>
      </c>
      <c r="N22" t="s">
        <v>861</v>
      </c>
      <c r="O22" t="s">
        <v>874</v>
      </c>
      <c r="P22">
        <v>15.920999999999999</v>
      </c>
      <c r="Q22" t="s">
        <v>1464</v>
      </c>
      <c r="R22" t="s">
        <v>1538</v>
      </c>
      <c r="S22" s="16">
        <v>34617559.080000013</v>
      </c>
      <c r="T22" t="s">
        <v>1536</v>
      </c>
      <c r="U22" t="s">
        <v>874</v>
      </c>
      <c r="V22" s="12" t="s">
        <v>2699</v>
      </c>
    </row>
    <row r="23" spans="1:22" ht="29" x14ac:dyDescent="0.35">
      <c r="A23" t="s">
        <v>1571</v>
      </c>
      <c r="B23" t="s">
        <v>864</v>
      </c>
      <c r="C23">
        <v>0</v>
      </c>
      <c r="D23" t="s">
        <v>865</v>
      </c>
      <c r="E23" t="s">
        <v>728</v>
      </c>
      <c r="F23" t="s">
        <v>870</v>
      </c>
      <c r="G23" s="1" t="str">
        <f>VLOOKUP(E23,'zoznam+stupeň prípravy'!$A$2:$W$647,2,FALSE)</f>
        <v>ŽSR, Modernizácia železničnej trate Púchov - Žilina, pre traťovú rýchlosť do 160 km/hod. –  I. etapa (Púchov - Považská Teplá)</v>
      </c>
      <c r="H23" t="s">
        <v>871</v>
      </c>
      <c r="I23" t="s">
        <v>2236</v>
      </c>
      <c r="J23" t="s">
        <v>872</v>
      </c>
      <c r="K23">
        <v>0</v>
      </c>
      <c r="L23" t="s">
        <v>873</v>
      </c>
      <c r="M23" t="s">
        <v>868</v>
      </c>
      <c r="N23" t="s">
        <v>26</v>
      </c>
      <c r="O23" t="s">
        <v>874</v>
      </c>
      <c r="P23">
        <v>15.920999999999999</v>
      </c>
      <c r="Q23" t="s">
        <v>1464</v>
      </c>
      <c r="R23" t="s">
        <v>1530</v>
      </c>
      <c r="S23" s="16">
        <v>24437.16</v>
      </c>
      <c r="T23" t="s">
        <v>2236</v>
      </c>
      <c r="U23" t="s">
        <v>874</v>
      </c>
      <c r="V23" s="12" t="s">
        <v>2699</v>
      </c>
    </row>
    <row r="24" spans="1:22" ht="29" x14ac:dyDescent="0.35">
      <c r="E24" t="s">
        <v>728</v>
      </c>
      <c r="F24" t="s">
        <v>870</v>
      </c>
      <c r="G24" s="1" t="str">
        <f>VLOOKUP(E24,'zoznam+stupeň prípravy'!$A$2:$W$647,2,FALSE)</f>
        <v>ŽSR, Modernizácia železničnej trate Púchov - Žilina, pre traťovú rýchlosť do 160 km/hod. –  I. etapa (Púchov - Považská Teplá)</v>
      </c>
      <c r="M24" t="s">
        <v>868</v>
      </c>
      <c r="N24" t="s">
        <v>50</v>
      </c>
      <c r="Q24">
        <v>2024</v>
      </c>
      <c r="R24" t="s">
        <v>1542</v>
      </c>
      <c r="S24" s="16">
        <v>10324676.67</v>
      </c>
      <c r="U24" t="s">
        <v>874</v>
      </c>
      <c r="V24" s="12" t="s">
        <v>2699</v>
      </c>
    </row>
    <row r="25" spans="1:22" x14ac:dyDescent="0.35">
      <c r="A25" t="s">
        <v>2026</v>
      </c>
      <c r="B25" t="s">
        <v>864</v>
      </c>
      <c r="C25">
        <v>0</v>
      </c>
      <c r="D25" t="s">
        <v>865</v>
      </c>
      <c r="E25" t="s">
        <v>715</v>
      </c>
      <c r="F25">
        <v>0</v>
      </c>
      <c r="G25" s="1" t="str">
        <f>VLOOKUP(E25,'zoznam+stupeň prípravy'!$A$2:$W$647,2,FALSE)</f>
        <v>Žilina-Teplič., zriaď. st.2.stav.2.etapa</v>
      </c>
      <c r="H25" t="s">
        <v>2236</v>
      </c>
      <c r="I25" t="s">
        <v>2236</v>
      </c>
      <c r="J25" t="s">
        <v>2236</v>
      </c>
      <c r="K25" t="s">
        <v>2236</v>
      </c>
      <c r="L25" t="s">
        <v>873</v>
      </c>
      <c r="M25" t="s">
        <v>868</v>
      </c>
      <c r="N25" t="s">
        <v>26</v>
      </c>
      <c r="O25" t="s">
        <v>2236</v>
      </c>
      <c r="P25" t="s">
        <v>2236</v>
      </c>
      <c r="Q25">
        <v>2023</v>
      </c>
      <c r="R25" t="s">
        <v>1467</v>
      </c>
      <c r="S25" s="16">
        <v>5205.8999999999996</v>
      </c>
      <c r="T25" t="s">
        <v>2236</v>
      </c>
      <c r="U25" t="s">
        <v>2236</v>
      </c>
      <c r="V25" s="12" t="s">
        <v>2699</v>
      </c>
    </row>
    <row r="26" spans="1:22" ht="29" x14ac:dyDescent="0.35">
      <c r="A26" t="s">
        <v>1529</v>
      </c>
      <c r="B26" t="s">
        <v>864</v>
      </c>
      <c r="C26">
        <v>0</v>
      </c>
      <c r="D26" t="s">
        <v>865</v>
      </c>
      <c r="E26" t="s">
        <v>876</v>
      </c>
      <c r="F26" t="s">
        <v>878</v>
      </c>
      <c r="G26" s="1" t="str">
        <f>VLOOKUP(E26,'zoznam+stupeň prípravy'!$A$2:$W$647,2,FALSE)</f>
        <v>Modernizácia železničnej trate Žilina – Košice, úsek  trate Liptovský Mikuláš – Poprad Tatry (mimo) PD</v>
      </c>
      <c r="H26" t="s">
        <v>2236</v>
      </c>
      <c r="I26" t="s">
        <v>2236</v>
      </c>
      <c r="J26" t="s">
        <v>2236</v>
      </c>
      <c r="K26">
        <v>0</v>
      </c>
      <c r="L26" t="s">
        <v>873</v>
      </c>
      <c r="M26" t="s">
        <v>868</v>
      </c>
      <c r="N26" t="s">
        <v>860</v>
      </c>
      <c r="O26" t="s">
        <v>874</v>
      </c>
      <c r="P26">
        <v>0</v>
      </c>
      <c r="Q26" t="s">
        <v>1464</v>
      </c>
      <c r="R26" t="s">
        <v>1511</v>
      </c>
      <c r="S26" s="16">
        <v>11651975.560000001</v>
      </c>
      <c r="T26" t="s">
        <v>2236</v>
      </c>
      <c r="U26" t="s">
        <v>874</v>
      </c>
      <c r="V26" s="12" t="s">
        <v>2704</v>
      </c>
    </row>
    <row r="27" spans="1:22" ht="29" x14ac:dyDescent="0.35">
      <c r="A27" t="s">
        <v>1529</v>
      </c>
      <c r="B27" t="s">
        <v>864</v>
      </c>
      <c r="C27">
        <v>0</v>
      </c>
      <c r="D27" t="s">
        <v>865</v>
      </c>
      <c r="E27" t="s">
        <v>876</v>
      </c>
      <c r="F27" t="s">
        <v>878</v>
      </c>
      <c r="G27" s="1" t="str">
        <f>VLOOKUP(E27,'zoznam+stupeň prípravy'!$A$2:$W$647,2,FALSE)</f>
        <v>Modernizácia železničnej trate Žilina – Košice, úsek  trate Liptovský Mikuláš – Poprad Tatry (mimo) PD</v>
      </c>
      <c r="H27" t="s">
        <v>2236</v>
      </c>
      <c r="I27" t="s">
        <v>2236</v>
      </c>
      <c r="J27" t="s">
        <v>2236</v>
      </c>
      <c r="K27">
        <v>0</v>
      </c>
      <c r="L27" t="s">
        <v>873</v>
      </c>
      <c r="M27" t="s">
        <v>868</v>
      </c>
      <c r="N27" t="s">
        <v>860</v>
      </c>
      <c r="O27" t="s">
        <v>874</v>
      </c>
      <c r="P27">
        <v>0</v>
      </c>
      <c r="Q27" t="s">
        <v>1464</v>
      </c>
      <c r="R27" t="s">
        <v>1513</v>
      </c>
      <c r="S27" s="16">
        <v>2664682.4299999997</v>
      </c>
      <c r="T27" t="s">
        <v>2236</v>
      </c>
      <c r="U27" t="s">
        <v>874</v>
      </c>
      <c r="V27" s="12" t="s">
        <v>2704</v>
      </c>
    </row>
    <row r="28" spans="1:22" ht="29" x14ac:dyDescent="0.35">
      <c r="A28" t="s">
        <v>1529</v>
      </c>
      <c r="B28" t="s">
        <v>864</v>
      </c>
      <c r="C28">
        <v>0</v>
      </c>
      <c r="D28" t="s">
        <v>865</v>
      </c>
      <c r="E28" t="s">
        <v>876</v>
      </c>
      <c r="F28" t="s">
        <v>878</v>
      </c>
      <c r="G28" s="1" t="str">
        <f>VLOOKUP(E28,'zoznam+stupeň prípravy'!$A$2:$W$647,2,FALSE)</f>
        <v>Modernizácia železničnej trate Žilina – Košice, úsek  trate Liptovský Mikuláš – Poprad Tatry (mimo) PD</v>
      </c>
      <c r="H28" t="s">
        <v>2236</v>
      </c>
      <c r="I28" t="s">
        <v>2236</v>
      </c>
      <c r="J28" t="s">
        <v>2236</v>
      </c>
      <c r="K28">
        <v>0</v>
      </c>
      <c r="L28" t="s">
        <v>873</v>
      </c>
      <c r="M28" t="s">
        <v>868</v>
      </c>
      <c r="N28" t="s">
        <v>860</v>
      </c>
      <c r="O28" t="s">
        <v>874</v>
      </c>
      <c r="P28">
        <v>0</v>
      </c>
      <c r="Q28" t="s">
        <v>1464</v>
      </c>
      <c r="R28" t="s">
        <v>1530</v>
      </c>
      <c r="S28" s="16">
        <v>575759.74</v>
      </c>
      <c r="T28" t="s">
        <v>2236</v>
      </c>
      <c r="U28" t="s">
        <v>874</v>
      </c>
      <c r="V28" s="12" t="s">
        <v>2704</v>
      </c>
    </row>
    <row r="29" spans="1:22" ht="29" x14ac:dyDescent="0.35">
      <c r="A29" t="s">
        <v>1529</v>
      </c>
      <c r="B29" t="s">
        <v>864</v>
      </c>
      <c r="C29">
        <v>0</v>
      </c>
      <c r="D29" t="s">
        <v>865</v>
      </c>
      <c r="E29" t="s">
        <v>876</v>
      </c>
      <c r="F29" t="s">
        <v>878</v>
      </c>
      <c r="G29" s="1" t="str">
        <f>VLOOKUP(E29,'zoznam+stupeň prípravy'!$A$2:$W$647,2,FALSE)</f>
        <v>Modernizácia železničnej trate Žilina – Košice, úsek  trate Liptovský Mikuláš – Poprad Tatry (mimo) PD</v>
      </c>
      <c r="H29" t="s">
        <v>2236</v>
      </c>
      <c r="I29" t="s">
        <v>2236</v>
      </c>
      <c r="J29" t="s">
        <v>2236</v>
      </c>
      <c r="K29">
        <v>0</v>
      </c>
      <c r="L29" t="s">
        <v>873</v>
      </c>
      <c r="M29" t="s">
        <v>868</v>
      </c>
      <c r="N29" t="s">
        <v>860</v>
      </c>
      <c r="O29" t="s">
        <v>874</v>
      </c>
      <c r="P29">
        <v>0</v>
      </c>
      <c r="Q29" t="s">
        <v>1464</v>
      </c>
      <c r="R29" t="s">
        <v>1467</v>
      </c>
      <c r="S29" s="16">
        <v>120000</v>
      </c>
      <c r="T29" t="s">
        <v>2236</v>
      </c>
      <c r="U29" t="s">
        <v>874</v>
      </c>
      <c r="V29" s="12" t="s">
        <v>2704</v>
      </c>
    </row>
    <row r="30" spans="1:22" ht="29" x14ac:dyDescent="0.35">
      <c r="A30" t="s">
        <v>1559</v>
      </c>
      <c r="B30" t="s">
        <v>864</v>
      </c>
      <c r="C30">
        <v>0</v>
      </c>
      <c r="D30" t="s">
        <v>865</v>
      </c>
      <c r="E30" t="s">
        <v>565</v>
      </c>
      <c r="F30" t="s">
        <v>879</v>
      </c>
      <c r="G30" s="1" t="str">
        <f>VLOOKUP(E30,'zoznam+stupeň prípravy'!$A$2:$W$647,2,FALSE)</f>
        <v>Modernizácia železničnej trate Žilina – Košice, úsek Liptovský Mikuláš – Poprad Tatry (mimo), 1.etapa (Poprad - Lučivná)</v>
      </c>
      <c r="H30" t="s">
        <v>880</v>
      </c>
      <c r="I30" t="s">
        <v>881</v>
      </c>
      <c r="J30" t="s">
        <v>882</v>
      </c>
      <c r="K30">
        <v>0</v>
      </c>
      <c r="L30" t="s">
        <v>873</v>
      </c>
      <c r="M30" t="s">
        <v>868</v>
      </c>
      <c r="N30" t="s">
        <v>861</v>
      </c>
      <c r="O30" t="s">
        <v>874</v>
      </c>
      <c r="P30">
        <v>12.868</v>
      </c>
      <c r="Q30">
        <v>2023</v>
      </c>
      <c r="R30" t="s">
        <v>1525</v>
      </c>
      <c r="S30" s="16">
        <v>8469593.3499999996</v>
      </c>
      <c r="T30" t="s">
        <v>2236</v>
      </c>
      <c r="U30" t="s">
        <v>874</v>
      </c>
      <c r="V30" s="12" t="s">
        <v>2699</v>
      </c>
    </row>
    <row r="31" spans="1:22" ht="29" x14ac:dyDescent="0.35">
      <c r="A31" t="s">
        <v>1561</v>
      </c>
      <c r="B31" t="s">
        <v>864</v>
      </c>
      <c r="C31">
        <v>0</v>
      </c>
      <c r="D31" t="s">
        <v>865</v>
      </c>
      <c r="E31" t="s">
        <v>565</v>
      </c>
      <c r="F31" t="s">
        <v>879</v>
      </c>
      <c r="G31" s="1" t="str">
        <f>VLOOKUP(E31,'zoznam+stupeň prípravy'!$A$2:$W$647,2,FALSE)</f>
        <v>Modernizácia železničnej trate Žilina – Košice, úsek Liptovský Mikuláš – Poprad Tatry (mimo), 1.etapa (Poprad - Lučivná)</v>
      </c>
      <c r="H31" t="s">
        <v>880</v>
      </c>
      <c r="I31" t="s">
        <v>881</v>
      </c>
      <c r="J31" t="s">
        <v>882</v>
      </c>
      <c r="K31">
        <v>0</v>
      </c>
      <c r="L31" t="s">
        <v>873</v>
      </c>
      <c r="M31" t="s">
        <v>868</v>
      </c>
      <c r="N31" t="s">
        <v>26</v>
      </c>
      <c r="O31" t="s">
        <v>874</v>
      </c>
      <c r="P31">
        <v>12.868</v>
      </c>
      <c r="Q31">
        <v>2023</v>
      </c>
      <c r="R31" t="s">
        <v>1525</v>
      </c>
      <c r="S31" s="16">
        <v>7950.33</v>
      </c>
      <c r="T31" t="s">
        <v>2236</v>
      </c>
      <c r="U31" t="s">
        <v>874</v>
      </c>
      <c r="V31" s="12" t="s">
        <v>2699</v>
      </c>
    </row>
    <row r="32" spans="1:22" ht="29" x14ac:dyDescent="0.35">
      <c r="A32" t="s">
        <v>1559</v>
      </c>
      <c r="B32" t="s">
        <v>864</v>
      </c>
      <c r="C32">
        <v>0</v>
      </c>
      <c r="D32" t="s">
        <v>865</v>
      </c>
      <c r="E32" t="s">
        <v>565</v>
      </c>
      <c r="F32" t="s">
        <v>879</v>
      </c>
      <c r="G32" s="1" t="str">
        <f>VLOOKUP(E32,'zoznam+stupeň prípravy'!$A$2:$W$647,2,FALSE)</f>
        <v>Modernizácia železničnej trate Žilina – Košice, úsek Liptovský Mikuláš – Poprad Tatry (mimo), 1.etapa (Poprad - Lučivná)</v>
      </c>
      <c r="H32" t="s">
        <v>880</v>
      </c>
      <c r="I32" t="s">
        <v>881</v>
      </c>
      <c r="J32" t="s">
        <v>882</v>
      </c>
      <c r="K32">
        <v>0</v>
      </c>
      <c r="L32" t="s">
        <v>873</v>
      </c>
      <c r="M32" t="s">
        <v>868</v>
      </c>
      <c r="N32" t="s">
        <v>861</v>
      </c>
      <c r="O32" t="s">
        <v>874</v>
      </c>
      <c r="P32">
        <v>12.868</v>
      </c>
      <c r="Q32">
        <v>2023</v>
      </c>
      <c r="R32" t="s">
        <v>1524</v>
      </c>
      <c r="S32" s="16">
        <v>3371152.76</v>
      </c>
      <c r="T32" t="s">
        <v>2236</v>
      </c>
      <c r="U32" t="s">
        <v>874</v>
      </c>
      <c r="V32" s="12" t="s">
        <v>2699</v>
      </c>
    </row>
    <row r="33" spans="1:22" ht="29" x14ac:dyDescent="0.35">
      <c r="A33" t="s">
        <v>1559</v>
      </c>
      <c r="B33" t="s">
        <v>864</v>
      </c>
      <c r="C33">
        <v>0</v>
      </c>
      <c r="D33" t="s">
        <v>865</v>
      </c>
      <c r="E33" t="s">
        <v>565</v>
      </c>
      <c r="F33" t="s">
        <v>879</v>
      </c>
      <c r="G33" s="1" t="str">
        <f>VLOOKUP(E33,'zoznam+stupeň prípravy'!$A$2:$W$647,2,FALSE)</f>
        <v>Modernizácia železničnej trate Žilina – Košice, úsek Liptovský Mikuláš – Poprad Tatry (mimo), 1.etapa (Poprad - Lučivná)</v>
      </c>
      <c r="H33" t="s">
        <v>880</v>
      </c>
      <c r="I33" t="s">
        <v>881</v>
      </c>
      <c r="J33" t="s">
        <v>882</v>
      </c>
      <c r="K33">
        <v>0</v>
      </c>
      <c r="L33" t="s">
        <v>873</v>
      </c>
      <c r="M33" t="s">
        <v>868</v>
      </c>
      <c r="N33" t="s">
        <v>861</v>
      </c>
      <c r="O33" t="s">
        <v>874</v>
      </c>
      <c r="P33">
        <v>12.868</v>
      </c>
      <c r="Q33">
        <v>2023</v>
      </c>
      <c r="R33" t="s">
        <v>1550</v>
      </c>
      <c r="S33" s="16">
        <v>7347219.3700000001</v>
      </c>
      <c r="T33" t="s">
        <v>1607</v>
      </c>
      <c r="U33" t="s">
        <v>874</v>
      </c>
      <c r="V33" s="12" t="s">
        <v>2699</v>
      </c>
    </row>
    <row r="34" spans="1:22" ht="29" x14ac:dyDescent="0.35">
      <c r="A34" t="s">
        <v>1559</v>
      </c>
      <c r="B34" t="s">
        <v>864</v>
      </c>
      <c r="C34">
        <v>0</v>
      </c>
      <c r="D34" t="s">
        <v>865</v>
      </c>
      <c r="E34" t="s">
        <v>565</v>
      </c>
      <c r="F34" t="s">
        <v>879</v>
      </c>
      <c r="G34" s="1" t="str">
        <f>VLOOKUP(E34,'zoznam+stupeň prípravy'!$A$2:$W$647,2,FALSE)</f>
        <v>Modernizácia železničnej trate Žilina – Košice, úsek Liptovský Mikuláš – Poprad Tatry (mimo), 1.etapa (Poprad - Lučivná)</v>
      </c>
      <c r="H34" t="s">
        <v>880</v>
      </c>
      <c r="I34" t="s">
        <v>881</v>
      </c>
      <c r="J34" t="s">
        <v>882</v>
      </c>
      <c r="K34">
        <v>0</v>
      </c>
      <c r="L34" t="s">
        <v>873</v>
      </c>
      <c r="M34" t="s">
        <v>868</v>
      </c>
      <c r="N34" t="s">
        <v>861</v>
      </c>
      <c r="O34" t="s">
        <v>874</v>
      </c>
      <c r="P34">
        <v>12.868</v>
      </c>
      <c r="Q34">
        <v>2024</v>
      </c>
      <c r="R34" t="s">
        <v>1550</v>
      </c>
      <c r="S34" s="16">
        <v>6259214.4500000002</v>
      </c>
      <c r="T34" t="s">
        <v>2236</v>
      </c>
      <c r="U34" t="s">
        <v>874</v>
      </c>
      <c r="V34" s="12" t="s">
        <v>2699</v>
      </c>
    </row>
    <row r="35" spans="1:22" ht="29" x14ac:dyDescent="0.35">
      <c r="A35" t="s">
        <v>1560</v>
      </c>
      <c r="B35" t="s">
        <v>864</v>
      </c>
      <c r="C35">
        <v>0</v>
      </c>
      <c r="D35" t="s">
        <v>865</v>
      </c>
      <c r="E35" t="s">
        <v>565</v>
      </c>
      <c r="F35" t="s">
        <v>879</v>
      </c>
      <c r="G35" s="1" t="str">
        <f>VLOOKUP(E35,'zoznam+stupeň prípravy'!$A$2:$W$647,2,FALSE)</f>
        <v>Modernizácia železničnej trate Žilina – Košice, úsek Liptovský Mikuláš – Poprad Tatry (mimo), 1.etapa (Poprad - Lučivná)</v>
      </c>
      <c r="H35" t="s">
        <v>880</v>
      </c>
      <c r="I35" t="s">
        <v>881</v>
      </c>
      <c r="J35" t="s">
        <v>882</v>
      </c>
      <c r="K35">
        <v>0</v>
      </c>
      <c r="L35" t="s">
        <v>873</v>
      </c>
      <c r="M35" t="s">
        <v>868</v>
      </c>
      <c r="N35" t="s">
        <v>860</v>
      </c>
      <c r="O35" t="s">
        <v>874</v>
      </c>
      <c r="P35">
        <v>12.868</v>
      </c>
      <c r="Q35">
        <v>2023</v>
      </c>
      <c r="R35" t="s">
        <v>1467</v>
      </c>
      <c r="S35" s="16">
        <v>68265.59</v>
      </c>
      <c r="T35" t="s">
        <v>2236</v>
      </c>
      <c r="U35" t="s">
        <v>874</v>
      </c>
      <c r="V35" s="12" t="s">
        <v>2699</v>
      </c>
    </row>
    <row r="36" spans="1:22" ht="29" x14ac:dyDescent="0.35">
      <c r="A36" t="s">
        <v>1559</v>
      </c>
      <c r="B36" t="s">
        <v>864</v>
      </c>
      <c r="C36">
        <v>0</v>
      </c>
      <c r="D36" t="s">
        <v>865</v>
      </c>
      <c r="E36" t="s">
        <v>565</v>
      </c>
      <c r="F36" t="s">
        <v>879</v>
      </c>
      <c r="G36" s="1" t="str">
        <f>VLOOKUP(E36,'zoznam+stupeň prípravy'!$A$2:$W$647,2,FALSE)</f>
        <v>Modernizácia železničnej trate Žilina – Košice, úsek Liptovský Mikuláš – Poprad Tatry (mimo), 1.etapa (Poprad - Lučivná)</v>
      </c>
      <c r="H36" t="s">
        <v>880</v>
      </c>
      <c r="I36" t="s">
        <v>881</v>
      </c>
      <c r="J36" t="s">
        <v>882</v>
      </c>
      <c r="K36">
        <v>0</v>
      </c>
      <c r="L36" t="s">
        <v>873</v>
      </c>
      <c r="M36" t="s">
        <v>868</v>
      </c>
      <c r="N36" t="s">
        <v>861</v>
      </c>
      <c r="O36" t="s">
        <v>874</v>
      </c>
      <c r="P36">
        <v>12.868</v>
      </c>
      <c r="Q36">
        <v>2023</v>
      </c>
      <c r="R36" t="s">
        <v>1467</v>
      </c>
      <c r="S36" s="16">
        <f>1683727.57+178</f>
        <v>1683905.57</v>
      </c>
      <c r="T36" t="s">
        <v>2236</v>
      </c>
      <c r="U36" t="s">
        <v>874</v>
      </c>
      <c r="V36" s="12" t="s">
        <v>2699</v>
      </c>
    </row>
    <row r="37" spans="1:22" ht="29" x14ac:dyDescent="0.35">
      <c r="A37" t="s">
        <v>1559</v>
      </c>
      <c r="B37" t="s">
        <v>864</v>
      </c>
      <c r="C37">
        <v>0</v>
      </c>
      <c r="D37" t="s">
        <v>865</v>
      </c>
      <c r="E37" t="s">
        <v>565</v>
      </c>
      <c r="F37" t="s">
        <v>879</v>
      </c>
      <c r="G37" s="1" t="str">
        <f>VLOOKUP(E37,'zoznam+stupeň prípravy'!$A$2:$W$647,2,FALSE)</f>
        <v>Modernizácia železničnej trate Žilina – Košice, úsek Liptovský Mikuláš – Poprad Tatry (mimo), 1.etapa (Poprad - Lučivná)</v>
      </c>
      <c r="H37" t="s">
        <v>880</v>
      </c>
      <c r="I37" t="s">
        <v>881</v>
      </c>
      <c r="J37" t="s">
        <v>882</v>
      </c>
      <c r="K37">
        <v>0</v>
      </c>
      <c r="L37" t="s">
        <v>873</v>
      </c>
      <c r="M37" t="s">
        <v>868</v>
      </c>
      <c r="N37" t="s">
        <v>860</v>
      </c>
      <c r="O37" t="s">
        <v>874</v>
      </c>
      <c r="P37">
        <v>12.868</v>
      </c>
      <c r="Q37">
        <v>2023</v>
      </c>
      <c r="R37" t="s">
        <v>1525</v>
      </c>
      <c r="S37" s="16">
        <v>253859.31</v>
      </c>
      <c r="T37" t="s">
        <v>2236</v>
      </c>
      <c r="U37" t="s">
        <v>874</v>
      </c>
      <c r="V37" s="12" t="s">
        <v>2699</v>
      </c>
    </row>
    <row r="38" spans="1:22" ht="29" x14ac:dyDescent="0.35">
      <c r="A38" t="s">
        <v>1559</v>
      </c>
      <c r="B38" t="s">
        <v>864</v>
      </c>
      <c r="C38">
        <v>0</v>
      </c>
      <c r="D38" t="s">
        <v>865</v>
      </c>
      <c r="E38" t="s">
        <v>565</v>
      </c>
      <c r="F38" t="s">
        <v>879</v>
      </c>
      <c r="G38" s="1" t="str">
        <f>VLOOKUP(E38,'zoznam+stupeň prípravy'!$A$2:$W$647,2,FALSE)</f>
        <v>Modernizácia železničnej trate Žilina – Košice, úsek Liptovský Mikuláš – Poprad Tatry (mimo), 1.etapa (Poprad - Lučivná)</v>
      </c>
      <c r="H38" t="s">
        <v>880</v>
      </c>
      <c r="I38" t="s">
        <v>881</v>
      </c>
      <c r="J38" t="s">
        <v>882</v>
      </c>
      <c r="K38">
        <v>0</v>
      </c>
      <c r="L38" t="s">
        <v>873</v>
      </c>
      <c r="M38" t="s">
        <v>868</v>
      </c>
      <c r="N38" t="s">
        <v>861</v>
      </c>
      <c r="O38" t="s">
        <v>2236</v>
      </c>
      <c r="P38">
        <v>12.868</v>
      </c>
      <c r="Q38">
        <v>2023</v>
      </c>
      <c r="R38" t="s">
        <v>1467</v>
      </c>
      <c r="S38" s="16">
        <v>505025.75999999978</v>
      </c>
      <c r="T38" t="s">
        <v>2236</v>
      </c>
      <c r="U38" t="s">
        <v>874</v>
      </c>
      <c r="V38" s="12" t="s">
        <v>2699</v>
      </c>
    </row>
    <row r="39" spans="1:22" ht="29" x14ac:dyDescent="0.35">
      <c r="A39" t="s">
        <v>1559</v>
      </c>
      <c r="B39" t="s">
        <v>864</v>
      </c>
      <c r="C39">
        <v>0</v>
      </c>
      <c r="D39" t="s">
        <v>865</v>
      </c>
      <c r="E39" t="s">
        <v>565</v>
      </c>
      <c r="F39" t="s">
        <v>879</v>
      </c>
      <c r="G39" s="1" t="str">
        <f>VLOOKUP(E39,'zoznam+stupeň prípravy'!$A$2:$W$647,2,FALSE)</f>
        <v>Modernizácia železničnej trate Žilina – Košice, úsek Liptovský Mikuláš – Poprad Tatry (mimo), 1.etapa (Poprad - Lučivná)</v>
      </c>
      <c r="H39" t="s">
        <v>880</v>
      </c>
      <c r="I39" t="s">
        <v>881</v>
      </c>
      <c r="J39" t="s">
        <v>882</v>
      </c>
      <c r="K39">
        <v>0</v>
      </c>
      <c r="L39" t="s">
        <v>873</v>
      </c>
      <c r="M39" t="s">
        <v>868</v>
      </c>
      <c r="N39" t="s">
        <v>861</v>
      </c>
      <c r="O39" t="s">
        <v>2236</v>
      </c>
      <c r="P39">
        <v>12.868</v>
      </c>
      <c r="Q39">
        <v>2023</v>
      </c>
      <c r="R39" t="s">
        <v>1467</v>
      </c>
      <c r="S39" s="16">
        <v>12818389.68</v>
      </c>
      <c r="T39" t="s">
        <v>2236</v>
      </c>
      <c r="U39" t="s">
        <v>874</v>
      </c>
      <c r="V39" s="12" t="s">
        <v>2699</v>
      </c>
    </row>
    <row r="40" spans="1:22" ht="29" x14ac:dyDescent="0.35">
      <c r="A40" t="s">
        <v>1559</v>
      </c>
      <c r="B40" t="s">
        <v>864</v>
      </c>
      <c r="C40">
        <v>0</v>
      </c>
      <c r="D40" t="s">
        <v>865</v>
      </c>
      <c r="E40" t="s">
        <v>565</v>
      </c>
      <c r="F40" t="s">
        <v>879</v>
      </c>
      <c r="G40" s="1" t="str">
        <f>VLOOKUP(E40,'zoznam+stupeň prípravy'!$A$2:$W$647,2,FALSE)</f>
        <v>Modernizácia železničnej trate Žilina – Košice, úsek Liptovský Mikuláš – Poprad Tatry (mimo), 1.etapa (Poprad - Lučivná)</v>
      </c>
      <c r="H40" t="s">
        <v>880</v>
      </c>
      <c r="I40" t="s">
        <v>881</v>
      </c>
      <c r="J40" t="s">
        <v>882</v>
      </c>
      <c r="K40">
        <v>0</v>
      </c>
      <c r="L40" t="s">
        <v>873</v>
      </c>
      <c r="M40" t="s">
        <v>868</v>
      </c>
      <c r="N40" t="s">
        <v>861</v>
      </c>
      <c r="O40" t="s">
        <v>874</v>
      </c>
      <c r="P40">
        <v>12.868</v>
      </c>
      <c r="Q40">
        <v>2024</v>
      </c>
      <c r="R40" t="s">
        <v>1524</v>
      </c>
      <c r="S40" s="16">
        <v>872666.4</v>
      </c>
      <c r="T40" t="s">
        <v>2236</v>
      </c>
      <c r="U40" t="s">
        <v>874</v>
      </c>
      <c r="V40" s="12" t="s">
        <v>2699</v>
      </c>
    </row>
    <row r="41" spans="1:22" ht="29" x14ac:dyDescent="0.35">
      <c r="A41" t="s">
        <v>1559</v>
      </c>
      <c r="B41" t="s">
        <v>864</v>
      </c>
      <c r="C41">
        <v>0</v>
      </c>
      <c r="D41" t="s">
        <v>865</v>
      </c>
      <c r="E41" t="s">
        <v>565</v>
      </c>
      <c r="F41" t="s">
        <v>879</v>
      </c>
      <c r="G41" s="1" t="str">
        <f>VLOOKUP(E41,'zoznam+stupeň prípravy'!$A$2:$W$647,2,FALSE)</f>
        <v>Modernizácia železničnej trate Žilina – Košice, úsek Liptovský Mikuláš – Poprad Tatry (mimo), 1.etapa (Poprad - Lučivná)</v>
      </c>
      <c r="H41" t="s">
        <v>880</v>
      </c>
      <c r="I41" t="s">
        <v>881</v>
      </c>
      <c r="J41" t="s">
        <v>882</v>
      </c>
      <c r="K41">
        <v>0</v>
      </c>
      <c r="L41" t="s">
        <v>873</v>
      </c>
      <c r="M41" t="s">
        <v>868</v>
      </c>
      <c r="N41" t="s">
        <v>861</v>
      </c>
      <c r="O41" t="s">
        <v>874</v>
      </c>
      <c r="P41">
        <v>12.868</v>
      </c>
      <c r="Q41">
        <v>2024</v>
      </c>
      <c r="R41" t="s">
        <v>2490</v>
      </c>
      <c r="S41" s="16">
        <v>3438926.53</v>
      </c>
      <c r="T41" t="s">
        <v>2236</v>
      </c>
      <c r="U41" t="s">
        <v>874</v>
      </c>
      <c r="V41" s="12" t="s">
        <v>2699</v>
      </c>
    </row>
    <row r="42" spans="1:22" ht="29" x14ac:dyDescent="0.35">
      <c r="A42" t="s">
        <v>1559</v>
      </c>
      <c r="B42" t="s">
        <v>864</v>
      </c>
      <c r="C42">
        <v>0</v>
      </c>
      <c r="D42" t="s">
        <v>865</v>
      </c>
      <c r="E42" t="s">
        <v>565</v>
      </c>
      <c r="F42" t="s">
        <v>879</v>
      </c>
      <c r="G42" s="1" t="str">
        <f>VLOOKUP(E42,'zoznam+stupeň prípravy'!$A$2:$W$647,2,FALSE)</f>
        <v>Modernizácia železničnej trate Žilina – Košice, úsek Liptovský Mikuláš – Poprad Tatry (mimo), 1.etapa (Poprad - Lučivná)</v>
      </c>
      <c r="H42" t="s">
        <v>880</v>
      </c>
      <c r="I42" t="s">
        <v>881</v>
      </c>
      <c r="J42" t="s">
        <v>882</v>
      </c>
      <c r="K42">
        <v>0</v>
      </c>
      <c r="L42" t="s">
        <v>873</v>
      </c>
      <c r="M42" t="s">
        <v>868</v>
      </c>
      <c r="N42" t="s">
        <v>861</v>
      </c>
      <c r="O42" t="s">
        <v>874</v>
      </c>
      <c r="P42">
        <v>12.868</v>
      </c>
      <c r="Q42">
        <v>2024</v>
      </c>
      <c r="R42" t="s">
        <v>1525</v>
      </c>
      <c r="S42" s="16">
        <v>14122712.08</v>
      </c>
      <c r="T42" t="s">
        <v>2236</v>
      </c>
      <c r="U42" t="s">
        <v>874</v>
      </c>
      <c r="V42" s="12" t="s">
        <v>2699</v>
      </c>
    </row>
    <row r="43" spans="1:22" ht="29" x14ac:dyDescent="0.35">
      <c r="A43" t="s">
        <v>1560</v>
      </c>
      <c r="B43" t="s">
        <v>864</v>
      </c>
      <c r="C43">
        <v>0</v>
      </c>
      <c r="D43" t="s">
        <v>865</v>
      </c>
      <c r="E43" t="s">
        <v>565</v>
      </c>
      <c r="F43" t="s">
        <v>879</v>
      </c>
      <c r="G43" s="1" t="str">
        <f>VLOOKUP(E43,'zoznam+stupeň prípravy'!$A$2:$W$647,2,FALSE)</f>
        <v>Modernizácia železničnej trate Žilina – Košice, úsek Liptovský Mikuláš – Poprad Tatry (mimo), 1.etapa (Poprad - Lučivná)</v>
      </c>
      <c r="H43" t="s">
        <v>880</v>
      </c>
      <c r="I43" t="s">
        <v>881</v>
      </c>
      <c r="J43" t="s">
        <v>882</v>
      </c>
      <c r="K43">
        <v>0</v>
      </c>
      <c r="L43" t="s">
        <v>873</v>
      </c>
      <c r="M43" t="s">
        <v>868</v>
      </c>
      <c r="N43" t="s">
        <v>860</v>
      </c>
      <c r="O43" t="s">
        <v>874</v>
      </c>
      <c r="P43">
        <v>12.868</v>
      </c>
      <c r="Q43">
        <v>2024</v>
      </c>
      <c r="R43" t="s">
        <v>1525</v>
      </c>
      <c r="S43" s="16">
        <v>207024.37</v>
      </c>
      <c r="T43" t="s">
        <v>2236</v>
      </c>
      <c r="U43" t="s">
        <v>874</v>
      </c>
      <c r="V43" s="12" t="s">
        <v>2699</v>
      </c>
    </row>
    <row r="44" spans="1:22" ht="29" x14ac:dyDescent="0.35">
      <c r="A44" t="s">
        <v>1559</v>
      </c>
      <c r="B44" t="s">
        <v>864</v>
      </c>
      <c r="C44">
        <v>0</v>
      </c>
      <c r="D44" t="s">
        <v>865</v>
      </c>
      <c r="E44" t="s">
        <v>565</v>
      </c>
      <c r="F44" t="s">
        <v>879</v>
      </c>
      <c r="G44" s="1" t="str">
        <f>VLOOKUP(E44,'zoznam+stupeň prípravy'!$A$2:$W$647,2,FALSE)</f>
        <v>Modernizácia železničnej trate Žilina – Košice, úsek Liptovský Mikuláš – Poprad Tatry (mimo), 1.etapa (Poprad - Lučivná)</v>
      </c>
      <c r="H44" t="s">
        <v>880</v>
      </c>
      <c r="I44" t="s">
        <v>881</v>
      </c>
      <c r="J44" t="s">
        <v>882</v>
      </c>
      <c r="K44">
        <v>0</v>
      </c>
      <c r="L44" t="s">
        <v>873</v>
      </c>
      <c r="M44" t="s">
        <v>868</v>
      </c>
      <c r="N44" t="s">
        <v>861</v>
      </c>
      <c r="O44" t="s">
        <v>874</v>
      </c>
      <c r="P44">
        <v>12.868</v>
      </c>
      <c r="Q44" t="s">
        <v>1464</v>
      </c>
      <c r="R44" t="s">
        <v>1550</v>
      </c>
      <c r="S44" s="16">
        <v>41425177.689999998</v>
      </c>
      <c r="T44" t="s">
        <v>2236</v>
      </c>
      <c r="U44" t="s">
        <v>874</v>
      </c>
      <c r="V44" s="12" t="s">
        <v>2699</v>
      </c>
    </row>
    <row r="45" spans="1:22" ht="29" x14ac:dyDescent="0.35">
      <c r="A45" t="s">
        <v>1559</v>
      </c>
      <c r="B45" t="s">
        <v>864</v>
      </c>
      <c r="C45">
        <v>0</v>
      </c>
      <c r="D45" t="s">
        <v>865</v>
      </c>
      <c r="E45" t="s">
        <v>565</v>
      </c>
      <c r="F45" t="s">
        <v>879</v>
      </c>
      <c r="G45" s="1" t="str">
        <f>VLOOKUP(E45,'zoznam+stupeň prípravy'!$A$2:$W$647,2,FALSE)</f>
        <v>Modernizácia železničnej trate Žilina – Košice, úsek Liptovský Mikuláš – Poprad Tatry (mimo), 1.etapa (Poprad - Lučivná)</v>
      </c>
      <c r="H45" t="s">
        <v>880</v>
      </c>
      <c r="I45" t="s">
        <v>881</v>
      </c>
      <c r="J45" t="s">
        <v>882</v>
      </c>
      <c r="K45">
        <v>0</v>
      </c>
      <c r="L45" t="s">
        <v>873</v>
      </c>
      <c r="M45" t="s">
        <v>868</v>
      </c>
      <c r="N45" t="s">
        <v>861</v>
      </c>
      <c r="O45" t="s">
        <v>874</v>
      </c>
      <c r="P45">
        <v>12.868</v>
      </c>
      <c r="Q45" t="s">
        <v>1464</v>
      </c>
      <c r="R45" t="s">
        <v>1524</v>
      </c>
      <c r="S45" s="16">
        <v>12685068.119999999</v>
      </c>
      <c r="T45" t="s">
        <v>2236</v>
      </c>
      <c r="U45" t="s">
        <v>874</v>
      </c>
      <c r="V45" s="12" t="s">
        <v>2699</v>
      </c>
    </row>
    <row r="46" spans="1:22" ht="29" x14ac:dyDescent="0.35">
      <c r="A46" t="s">
        <v>1560</v>
      </c>
      <c r="B46" t="s">
        <v>864</v>
      </c>
      <c r="C46">
        <v>0</v>
      </c>
      <c r="D46" t="s">
        <v>865</v>
      </c>
      <c r="E46" t="s">
        <v>565</v>
      </c>
      <c r="F46" t="s">
        <v>879</v>
      </c>
      <c r="G46" s="1" t="str">
        <f>VLOOKUP(E46,'zoznam+stupeň prípravy'!$A$2:$W$647,2,FALSE)</f>
        <v>Modernizácia železničnej trate Žilina – Košice, úsek Liptovský Mikuláš – Poprad Tatry (mimo), 1.etapa (Poprad - Lučivná)</v>
      </c>
      <c r="H46" t="s">
        <v>880</v>
      </c>
      <c r="I46" t="s">
        <v>881</v>
      </c>
      <c r="J46" t="s">
        <v>882</v>
      </c>
      <c r="K46">
        <v>0</v>
      </c>
      <c r="L46" t="s">
        <v>873</v>
      </c>
      <c r="M46" t="s">
        <v>868</v>
      </c>
      <c r="N46" t="s">
        <v>860</v>
      </c>
      <c r="O46" t="s">
        <v>874</v>
      </c>
      <c r="P46">
        <v>12.868</v>
      </c>
      <c r="Q46" t="s">
        <v>1464</v>
      </c>
      <c r="R46" t="s">
        <v>1524</v>
      </c>
      <c r="S46" s="16">
        <v>21977</v>
      </c>
      <c r="T46" t="s">
        <v>2236</v>
      </c>
      <c r="U46" t="s">
        <v>874</v>
      </c>
      <c r="V46" s="12" t="s">
        <v>2699</v>
      </c>
    </row>
    <row r="47" spans="1:22" ht="29" x14ac:dyDescent="0.35">
      <c r="A47" t="s">
        <v>1561</v>
      </c>
      <c r="B47" t="s">
        <v>864</v>
      </c>
      <c r="C47">
        <v>0</v>
      </c>
      <c r="D47" t="s">
        <v>865</v>
      </c>
      <c r="E47" t="s">
        <v>565</v>
      </c>
      <c r="F47" t="s">
        <v>879</v>
      </c>
      <c r="G47" s="1" t="str">
        <f>VLOOKUP(E47,'zoznam+stupeň prípravy'!$A$2:$W$647,2,FALSE)</f>
        <v>Modernizácia železničnej trate Žilina – Košice, úsek Liptovský Mikuláš – Poprad Tatry (mimo), 1.etapa (Poprad - Lučivná)</v>
      </c>
      <c r="H47" t="s">
        <v>880</v>
      </c>
      <c r="I47" t="s">
        <v>881</v>
      </c>
      <c r="J47" t="s">
        <v>882</v>
      </c>
      <c r="K47">
        <v>0</v>
      </c>
      <c r="L47" t="s">
        <v>873</v>
      </c>
      <c r="M47" t="s">
        <v>868</v>
      </c>
      <c r="N47" t="s">
        <v>26</v>
      </c>
      <c r="O47" t="s">
        <v>874</v>
      </c>
      <c r="P47">
        <v>12.868</v>
      </c>
      <c r="Q47" t="s">
        <v>1464</v>
      </c>
      <c r="R47" t="s">
        <v>1525</v>
      </c>
      <c r="S47" s="16">
        <v>3172595.28</v>
      </c>
      <c r="T47" t="s">
        <v>2236</v>
      </c>
      <c r="U47" t="s">
        <v>874</v>
      </c>
      <c r="V47" s="12" t="s">
        <v>2699</v>
      </c>
    </row>
    <row r="48" spans="1:22" ht="29" x14ac:dyDescent="0.35">
      <c r="A48" t="s">
        <v>1560</v>
      </c>
      <c r="B48" t="s">
        <v>864</v>
      </c>
      <c r="C48">
        <v>0</v>
      </c>
      <c r="D48" t="s">
        <v>865</v>
      </c>
      <c r="E48" t="s">
        <v>565</v>
      </c>
      <c r="F48" t="s">
        <v>879</v>
      </c>
      <c r="G48" s="1" t="str">
        <f>VLOOKUP(E48,'zoznam+stupeň prípravy'!$A$2:$W$647,2,FALSE)</f>
        <v>Modernizácia železničnej trate Žilina – Košice, úsek Liptovský Mikuláš – Poprad Tatry (mimo), 1.etapa (Poprad - Lučivná)</v>
      </c>
      <c r="H48" t="s">
        <v>880</v>
      </c>
      <c r="I48" t="s">
        <v>881</v>
      </c>
      <c r="J48" t="s">
        <v>882</v>
      </c>
      <c r="K48">
        <v>0</v>
      </c>
      <c r="L48" t="s">
        <v>873</v>
      </c>
      <c r="M48" t="s">
        <v>868</v>
      </c>
      <c r="N48" t="s">
        <v>860</v>
      </c>
      <c r="O48" t="s">
        <v>874</v>
      </c>
      <c r="P48">
        <v>12.868</v>
      </c>
      <c r="Q48" t="s">
        <v>1464</v>
      </c>
      <c r="R48" t="s">
        <v>1550</v>
      </c>
      <c r="S48" s="16">
        <v>86605</v>
      </c>
      <c r="T48" t="s">
        <v>2236</v>
      </c>
      <c r="U48" t="s">
        <v>874</v>
      </c>
      <c r="V48" s="12" t="s">
        <v>2699</v>
      </c>
    </row>
    <row r="49" spans="1:22" ht="29" x14ac:dyDescent="0.35">
      <c r="A49" t="s">
        <v>1560</v>
      </c>
      <c r="B49" t="s">
        <v>864</v>
      </c>
      <c r="C49">
        <v>0</v>
      </c>
      <c r="D49" t="s">
        <v>865</v>
      </c>
      <c r="E49" t="s">
        <v>565</v>
      </c>
      <c r="F49" t="s">
        <v>879</v>
      </c>
      <c r="G49" s="1" t="str">
        <f>VLOOKUP(E49,'zoznam+stupeň prípravy'!$A$2:$W$647,2,FALSE)</f>
        <v>Modernizácia železničnej trate Žilina – Košice, úsek Liptovský Mikuláš – Poprad Tatry (mimo), 1.etapa (Poprad - Lučivná)</v>
      </c>
      <c r="H49" t="s">
        <v>880</v>
      </c>
      <c r="I49" t="s">
        <v>881</v>
      </c>
      <c r="J49" t="s">
        <v>882</v>
      </c>
      <c r="K49">
        <v>0</v>
      </c>
      <c r="L49" t="s">
        <v>873</v>
      </c>
      <c r="M49" t="s">
        <v>868</v>
      </c>
      <c r="N49" t="s">
        <v>860</v>
      </c>
      <c r="O49" t="s">
        <v>874</v>
      </c>
      <c r="P49">
        <v>12.868</v>
      </c>
      <c r="Q49" t="s">
        <v>1464</v>
      </c>
      <c r="R49" t="s">
        <v>1525</v>
      </c>
      <c r="S49" s="16">
        <v>979971.43</v>
      </c>
      <c r="T49" t="s">
        <v>2236</v>
      </c>
      <c r="U49" t="s">
        <v>874</v>
      </c>
      <c r="V49" s="12" t="s">
        <v>2699</v>
      </c>
    </row>
    <row r="50" spans="1:22" ht="29" x14ac:dyDescent="0.35">
      <c r="A50" t="s">
        <v>1560</v>
      </c>
      <c r="B50" t="s">
        <v>864</v>
      </c>
      <c r="C50">
        <v>0</v>
      </c>
      <c r="D50" t="s">
        <v>865</v>
      </c>
      <c r="E50" t="s">
        <v>565</v>
      </c>
      <c r="F50" t="s">
        <v>879</v>
      </c>
      <c r="G50" s="1" t="str">
        <f>VLOOKUP(E50,'zoznam+stupeň prípravy'!$A$2:$W$647,2,FALSE)</f>
        <v>Modernizácia železničnej trate Žilina – Košice, úsek Liptovský Mikuláš – Poprad Tatry (mimo), 1.etapa (Poprad - Lučivná)</v>
      </c>
      <c r="H50" t="s">
        <v>880</v>
      </c>
      <c r="I50" t="s">
        <v>881</v>
      </c>
      <c r="J50" t="s">
        <v>882</v>
      </c>
      <c r="K50">
        <v>0</v>
      </c>
      <c r="L50" t="s">
        <v>873</v>
      </c>
      <c r="M50" t="s">
        <v>868</v>
      </c>
      <c r="N50" t="s">
        <v>860</v>
      </c>
      <c r="O50" t="s">
        <v>874</v>
      </c>
      <c r="P50">
        <v>12.868</v>
      </c>
      <c r="Q50" t="s">
        <v>1464</v>
      </c>
      <c r="R50" t="s">
        <v>1467</v>
      </c>
      <c r="S50" s="16">
        <v>27899</v>
      </c>
      <c r="T50" t="s">
        <v>2236</v>
      </c>
      <c r="U50" t="s">
        <v>874</v>
      </c>
      <c r="V50" s="12" t="s">
        <v>2699</v>
      </c>
    </row>
    <row r="51" spans="1:22" ht="29" x14ac:dyDescent="0.35">
      <c r="A51" t="s">
        <v>1559</v>
      </c>
      <c r="B51" t="s">
        <v>864</v>
      </c>
      <c r="C51">
        <v>0</v>
      </c>
      <c r="D51" t="s">
        <v>865</v>
      </c>
      <c r="E51" t="s">
        <v>565</v>
      </c>
      <c r="F51" t="s">
        <v>879</v>
      </c>
      <c r="G51" s="1" t="str">
        <f>VLOOKUP(E51,'zoznam+stupeň prípravy'!$A$2:$W$647,2,FALSE)</f>
        <v>Modernizácia železničnej trate Žilina – Košice, úsek Liptovský Mikuláš – Poprad Tatry (mimo), 1.etapa (Poprad - Lučivná)</v>
      </c>
      <c r="H51" t="s">
        <v>880</v>
      </c>
      <c r="I51" t="s">
        <v>881</v>
      </c>
      <c r="J51" t="s">
        <v>882</v>
      </c>
      <c r="K51">
        <v>0</v>
      </c>
      <c r="L51" t="s">
        <v>873</v>
      </c>
      <c r="M51" t="s">
        <v>868</v>
      </c>
      <c r="N51" t="s">
        <v>861</v>
      </c>
      <c r="O51" t="s">
        <v>874</v>
      </c>
      <c r="P51">
        <v>12.868</v>
      </c>
      <c r="Q51" t="s">
        <v>1464</v>
      </c>
      <c r="R51" t="s">
        <v>1467</v>
      </c>
      <c r="S51" s="16">
        <v>19220.38</v>
      </c>
      <c r="T51" t="s">
        <v>2236</v>
      </c>
      <c r="U51" t="s">
        <v>874</v>
      </c>
      <c r="V51" s="12" t="s">
        <v>2699</v>
      </c>
    </row>
    <row r="52" spans="1:22" ht="29" x14ac:dyDescent="0.35">
      <c r="A52" t="s">
        <v>1561</v>
      </c>
      <c r="B52" t="s">
        <v>864</v>
      </c>
      <c r="C52">
        <v>0</v>
      </c>
      <c r="D52" t="s">
        <v>865</v>
      </c>
      <c r="E52" t="s">
        <v>565</v>
      </c>
      <c r="F52" t="s">
        <v>879</v>
      </c>
      <c r="G52" s="1" t="str">
        <f>VLOOKUP(E52,'zoznam+stupeň prípravy'!$A$2:$W$647,2,FALSE)</f>
        <v>Modernizácia železničnej trate Žilina – Košice, úsek Liptovský Mikuláš – Poprad Tatry (mimo), 1.etapa (Poprad - Lučivná)</v>
      </c>
      <c r="H52" t="s">
        <v>880</v>
      </c>
      <c r="I52" t="s">
        <v>881</v>
      </c>
      <c r="J52" t="s">
        <v>882</v>
      </c>
      <c r="K52">
        <v>0</v>
      </c>
      <c r="L52" t="s">
        <v>873</v>
      </c>
      <c r="M52" t="s">
        <v>868</v>
      </c>
      <c r="N52" t="s">
        <v>26</v>
      </c>
      <c r="O52" t="s">
        <v>874</v>
      </c>
      <c r="P52">
        <v>12.868</v>
      </c>
      <c r="Q52" t="s">
        <v>1464</v>
      </c>
      <c r="R52" t="s">
        <v>1467</v>
      </c>
      <c r="S52" s="16">
        <v>1402.4</v>
      </c>
      <c r="T52" t="s">
        <v>2236</v>
      </c>
      <c r="U52" t="s">
        <v>874</v>
      </c>
      <c r="V52" s="12" t="s">
        <v>2699</v>
      </c>
    </row>
    <row r="53" spans="1:22" ht="29" x14ac:dyDescent="0.35">
      <c r="A53" t="s">
        <v>1559</v>
      </c>
      <c r="B53" t="s">
        <v>864</v>
      </c>
      <c r="C53">
        <v>0</v>
      </c>
      <c r="D53" t="s">
        <v>865</v>
      </c>
      <c r="E53" t="s">
        <v>565</v>
      </c>
      <c r="F53" t="s">
        <v>879</v>
      </c>
      <c r="G53" s="1" t="str">
        <f>VLOOKUP(E53,'zoznam+stupeň prípravy'!$A$2:$W$647,2,FALSE)</f>
        <v>Modernizácia železničnej trate Žilina – Košice, úsek Liptovský Mikuláš – Poprad Tatry (mimo), 1.etapa (Poprad - Lučivná)</v>
      </c>
      <c r="H53" t="s">
        <v>880</v>
      </c>
      <c r="I53" t="s">
        <v>881</v>
      </c>
      <c r="J53" t="s">
        <v>882</v>
      </c>
      <c r="K53">
        <v>0</v>
      </c>
      <c r="L53" t="s">
        <v>873</v>
      </c>
      <c r="M53" t="s">
        <v>868</v>
      </c>
      <c r="N53" t="s">
        <v>861</v>
      </c>
      <c r="O53" t="s">
        <v>874</v>
      </c>
      <c r="P53">
        <v>12.868</v>
      </c>
      <c r="Q53" t="s">
        <v>1464</v>
      </c>
      <c r="R53" t="s">
        <v>1525</v>
      </c>
      <c r="S53" s="16">
        <v>8105599</v>
      </c>
      <c r="T53" t="s">
        <v>2236</v>
      </c>
      <c r="U53" t="s">
        <v>874</v>
      </c>
      <c r="V53" s="12" t="s">
        <v>2699</v>
      </c>
    </row>
    <row r="54" spans="1:22" ht="29" x14ac:dyDescent="0.35">
      <c r="A54" t="s">
        <v>1527</v>
      </c>
      <c r="B54" t="s">
        <v>864</v>
      </c>
      <c r="C54">
        <v>0</v>
      </c>
      <c r="D54" t="s">
        <v>865</v>
      </c>
      <c r="E54" t="s">
        <v>561</v>
      </c>
      <c r="F54" t="s">
        <v>878</v>
      </c>
      <c r="G54" s="1" t="str">
        <f>VLOOKUP(E54,'zoznam+stupeň prípravy'!$A$2:$W$647,2,FALSE)</f>
        <v xml:space="preserve">Modernizácia železničnej trate Žilina – Košice, úsek  trate Liptovský Mikuláš – Poprad Tatry (mimo) 5. etapa, úsek Paludza - Liptovský Hrádok </v>
      </c>
      <c r="H54" t="s">
        <v>883</v>
      </c>
      <c r="I54" t="s">
        <v>884</v>
      </c>
      <c r="J54" t="s">
        <v>2236</v>
      </c>
      <c r="K54">
        <v>0</v>
      </c>
      <c r="L54" t="s">
        <v>873</v>
      </c>
      <c r="M54" t="s">
        <v>868</v>
      </c>
      <c r="N54" t="s">
        <v>26</v>
      </c>
      <c r="O54" t="s">
        <v>874</v>
      </c>
      <c r="P54">
        <v>0</v>
      </c>
      <c r="Q54">
        <v>2023</v>
      </c>
      <c r="R54" t="s">
        <v>1458</v>
      </c>
      <c r="S54" s="16">
        <v>7880.27</v>
      </c>
      <c r="T54" t="s">
        <v>2236</v>
      </c>
      <c r="U54" t="s">
        <v>874</v>
      </c>
      <c r="V54" s="12" t="s">
        <v>2704</v>
      </c>
    </row>
    <row r="55" spans="1:22" ht="29" x14ac:dyDescent="0.35">
      <c r="A55" t="s">
        <v>1528</v>
      </c>
      <c r="B55" t="s">
        <v>864</v>
      </c>
      <c r="C55">
        <v>0</v>
      </c>
      <c r="D55" t="s">
        <v>865</v>
      </c>
      <c r="E55" t="s">
        <v>561</v>
      </c>
      <c r="F55" t="s">
        <v>878</v>
      </c>
      <c r="G55" s="1" t="str">
        <f>VLOOKUP(E55,'zoznam+stupeň prípravy'!$A$2:$W$647,2,FALSE)</f>
        <v xml:space="preserve">Modernizácia železničnej trate Žilina – Košice, úsek  trate Liptovský Mikuláš – Poprad Tatry (mimo) 5. etapa, úsek Paludza - Liptovský Hrádok </v>
      </c>
      <c r="H55" t="s">
        <v>883</v>
      </c>
      <c r="I55" t="s">
        <v>884</v>
      </c>
      <c r="J55" t="s">
        <v>2236</v>
      </c>
      <c r="K55">
        <v>0</v>
      </c>
      <c r="L55" t="s">
        <v>873</v>
      </c>
      <c r="M55" t="s">
        <v>868</v>
      </c>
      <c r="N55" t="s">
        <v>860</v>
      </c>
      <c r="O55" t="s">
        <v>874</v>
      </c>
      <c r="P55">
        <v>0</v>
      </c>
      <c r="Q55">
        <v>2023</v>
      </c>
      <c r="R55" t="s">
        <v>1458</v>
      </c>
      <c r="S55" s="16">
        <v>743.33</v>
      </c>
      <c r="T55" t="s">
        <v>2236</v>
      </c>
      <c r="U55" t="s">
        <v>874</v>
      </c>
      <c r="V55" s="12" t="s">
        <v>2704</v>
      </c>
    </row>
    <row r="56" spans="1:22" ht="29" x14ac:dyDescent="0.35">
      <c r="A56" t="s">
        <v>1528</v>
      </c>
      <c r="B56" t="s">
        <v>864</v>
      </c>
      <c r="C56">
        <v>0</v>
      </c>
      <c r="D56" t="s">
        <v>865</v>
      </c>
      <c r="E56" t="s">
        <v>561</v>
      </c>
      <c r="F56" t="s">
        <v>878</v>
      </c>
      <c r="G56" s="1" t="str">
        <f>VLOOKUP(E56,'zoznam+stupeň prípravy'!$A$2:$W$647,2,FALSE)</f>
        <v xml:space="preserve">Modernizácia železničnej trate Žilina – Košice, úsek  trate Liptovský Mikuláš – Poprad Tatry (mimo) 5. etapa, úsek Paludza - Liptovský Hrádok </v>
      </c>
      <c r="H56" t="s">
        <v>883</v>
      </c>
      <c r="I56" t="s">
        <v>884</v>
      </c>
      <c r="J56" t="s">
        <v>2236</v>
      </c>
      <c r="K56">
        <v>0</v>
      </c>
      <c r="L56" t="s">
        <v>873</v>
      </c>
      <c r="M56" t="s">
        <v>868</v>
      </c>
      <c r="N56" t="s">
        <v>860</v>
      </c>
      <c r="O56" t="s">
        <v>874</v>
      </c>
      <c r="P56">
        <v>0</v>
      </c>
      <c r="Q56">
        <v>2023</v>
      </c>
      <c r="R56" t="s">
        <v>1467</v>
      </c>
      <c r="S56" s="16">
        <v>541.30999999999995</v>
      </c>
      <c r="T56" t="s">
        <v>2236</v>
      </c>
      <c r="U56" t="s">
        <v>874</v>
      </c>
      <c r="V56" s="12" t="s">
        <v>2704</v>
      </c>
    </row>
    <row r="57" spans="1:22" ht="29" x14ac:dyDescent="0.35">
      <c r="A57" t="s">
        <v>1528</v>
      </c>
      <c r="B57" t="s">
        <v>864</v>
      </c>
      <c r="C57">
        <v>0</v>
      </c>
      <c r="D57" t="s">
        <v>865</v>
      </c>
      <c r="E57" t="s">
        <v>561</v>
      </c>
      <c r="F57" t="s">
        <v>878</v>
      </c>
      <c r="G57" s="1" t="str">
        <f>VLOOKUP(E57,'zoznam+stupeň prípravy'!$A$2:$W$647,2,FALSE)</f>
        <v xml:space="preserve">Modernizácia železničnej trate Žilina – Košice, úsek  trate Liptovský Mikuláš – Poprad Tatry (mimo) 5. etapa, úsek Paludza - Liptovský Hrádok </v>
      </c>
      <c r="H57" t="s">
        <v>883</v>
      </c>
      <c r="I57" t="s">
        <v>884</v>
      </c>
      <c r="J57" t="s">
        <v>2236</v>
      </c>
      <c r="K57">
        <v>0</v>
      </c>
      <c r="L57" t="s">
        <v>873</v>
      </c>
      <c r="M57" t="s">
        <v>868</v>
      </c>
      <c r="N57" t="s">
        <v>860</v>
      </c>
      <c r="O57" t="s">
        <v>874</v>
      </c>
      <c r="P57">
        <v>0</v>
      </c>
      <c r="Q57">
        <v>2024</v>
      </c>
      <c r="R57" t="s">
        <v>1458</v>
      </c>
      <c r="S57" s="37">
        <v>3033631.48</v>
      </c>
      <c r="T57" t="s">
        <v>2236</v>
      </c>
      <c r="U57" t="s">
        <v>874</v>
      </c>
      <c r="V57" s="12" t="s">
        <v>2704</v>
      </c>
    </row>
    <row r="58" spans="1:22" ht="29" x14ac:dyDescent="0.35">
      <c r="A58" t="s">
        <v>1527</v>
      </c>
      <c r="B58" t="s">
        <v>864</v>
      </c>
      <c r="C58">
        <v>0</v>
      </c>
      <c r="D58" t="s">
        <v>865</v>
      </c>
      <c r="E58" t="s">
        <v>561</v>
      </c>
      <c r="F58" t="s">
        <v>878</v>
      </c>
      <c r="G58" s="1" t="str">
        <f>VLOOKUP(E58,'zoznam+stupeň prípravy'!$A$2:$W$647,2,FALSE)</f>
        <v xml:space="preserve">Modernizácia železničnej trate Žilina – Košice, úsek  trate Liptovský Mikuláš – Poprad Tatry (mimo) 5. etapa, úsek Paludza - Liptovský Hrádok </v>
      </c>
      <c r="H58" t="s">
        <v>883</v>
      </c>
      <c r="I58" t="s">
        <v>884</v>
      </c>
      <c r="J58" t="s">
        <v>2236</v>
      </c>
      <c r="K58">
        <v>0</v>
      </c>
      <c r="L58" t="s">
        <v>873</v>
      </c>
      <c r="M58" t="s">
        <v>868</v>
      </c>
      <c r="N58" t="s">
        <v>26</v>
      </c>
      <c r="O58" t="s">
        <v>874</v>
      </c>
      <c r="P58">
        <v>0</v>
      </c>
      <c r="Q58">
        <v>2025</v>
      </c>
      <c r="R58" t="s">
        <v>1458</v>
      </c>
      <c r="S58" s="16">
        <v>150000</v>
      </c>
      <c r="T58" t="s">
        <v>2236</v>
      </c>
      <c r="U58" t="s">
        <v>874</v>
      </c>
      <c r="V58" s="12" t="s">
        <v>2704</v>
      </c>
    </row>
    <row r="59" spans="1:22" ht="29" x14ac:dyDescent="0.35">
      <c r="A59" t="s">
        <v>2017</v>
      </c>
      <c r="B59" t="s">
        <v>864</v>
      </c>
      <c r="C59">
        <v>0</v>
      </c>
      <c r="D59" t="s">
        <v>865</v>
      </c>
      <c r="E59" t="s">
        <v>561</v>
      </c>
      <c r="F59" t="s">
        <v>878</v>
      </c>
      <c r="G59" s="1" t="str">
        <f>VLOOKUP(E59,'zoznam+stupeň prípravy'!$A$2:$W$647,2,FALSE)</f>
        <v xml:space="preserve">Modernizácia železničnej trate Žilina – Košice, úsek  trate Liptovský Mikuláš – Poprad Tatry (mimo) 5. etapa, úsek Paludza - Liptovský Hrádok </v>
      </c>
      <c r="H59" t="s">
        <v>883</v>
      </c>
      <c r="I59" t="s">
        <v>884</v>
      </c>
      <c r="J59" t="s">
        <v>2236</v>
      </c>
      <c r="K59">
        <v>0</v>
      </c>
      <c r="L59" t="s">
        <v>873</v>
      </c>
      <c r="M59" t="s">
        <v>868</v>
      </c>
      <c r="N59" t="s">
        <v>861</v>
      </c>
      <c r="O59" t="s">
        <v>875</v>
      </c>
      <c r="P59">
        <v>0</v>
      </c>
      <c r="Q59">
        <v>2026</v>
      </c>
      <c r="R59" t="s">
        <v>2028</v>
      </c>
      <c r="S59" s="16">
        <v>42500000</v>
      </c>
      <c r="T59" t="s">
        <v>2236</v>
      </c>
      <c r="U59" t="s">
        <v>875</v>
      </c>
      <c r="V59" s="12" t="s">
        <v>2704</v>
      </c>
    </row>
    <row r="60" spans="1:22" ht="29" x14ac:dyDescent="0.35">
      <c r="A60" t="s">
        <v>2017</v>
      </c>
      <c r="B60" t="s">
        <v>864</v>
      </c>
      <c r="C60">
        <v>0</v>
      </c>
      <c r="D60" t="s">
        <v>865</v>
      </c>
      <c r="E60" t="s">
        <v>561</v>
      </c>
      <c r="F60" t="s">
        <v>878</v>
      </c>
      <c r="G60" s="1" t="str">
        <f>VLOOKUP(E60,'zoznam+stupeň prípravy'!$A$2:$W$647,2,FALSE)</f>
        <v xml:space="preserve">Modernizácia železničnej trate Žilina – Košice, úsek  trate Liptovský Mikuláš – Poprad Tatry (mimo) 5. etapa, úsek Paludza - Liptovský Hrádok </v>
      </c>
      <c r="H60" t="s">
        <v>883</v>
      </c>
      <c r="I60" t="s">
        <v>884</v>
      </c>
      <c r="J60" t="s">
        <v>2236</v>
      </c>
      <c r="K60">
        <v>0</v>
      </c>
      <c r="L60" t="s">
        <v>873</v>
      </c>
      <c r="M60" t="s">
        <v>868</v>
      </c>
      <c r="N60" t="s">
        <v>861</v>
      </c>
      <c r="O60" t="s">
        <v>875</v>
      </c>
      <c r="P60">
        <v>0</v>
      </c>
      <c r="Q60">
        <v>2026</v>
      </c>
      <c r="R60" t="s">
        <v>1524</v>
      </c>
      <c r="S60" s="16">
        <v>15000000</v>
      </c>
      <c r="T60" t="s">
        <v>2236</v>
      </c>
      <c r="U60" t="s">
        <v>875</v>
      </c>
      <c r="V60" s="12" t="s">
        <v>2704</v>
      </c>
    </row>
    <row r="61" spans="1:22" ht="29" x14ac:dyDescent="0.35">
      <c r="A61" t="s">
        <v>2017</v>
      </c>
      <c r="B61" t="s">
        <v>864</v>
      </c>
      <c r="C61">
        <v>0</v>
      </c>
      <c r="D61" t="s">
        <v>865</v>
      </c>
      <c r="E61" t="s">
        <v>561</v>
      </c>
      <c r="F61" t="s">
        <v>878</v>
      </c>
      <c r="G61" s="1" t="str">
        <f>VLOOKUP(E61,'zoznam+stupeň prípravy'!$A$2:$W$647,2,FALSE)</f>
        <v xml:space="preserve">Modernizácia železničnej trate Žilina – Košice, úsek  trate Liptovský Mikuláš – Poprad Tatry (mimo) 5. etapa, úsek Paludza - Liptovský Hrádok </v>
      </c>
      <c r="H61" t="s">
        <v>883</v>
      </c>
      <c r="I61" t="s">
        <v>884</v>
      </c>
      <c r="J61" t="s">
        <v>2236</v>
      </c>
      <c r="K61">
        <v>0</v>
      </c>
      <c r="L61" t="s">
        <v>873</v>
      </c>
      <c r="M61" t="s">
        <v>868</v>
      </c>
      <c r="N61" t="s">
        <v>861</v>
      </c>
      <c r="O61" t="s">
        <v>875</v>
      </c>
      <c r="P61">
        <v>0</v>
      </c>
      <c r="Q61">
        <v>2026</v>
      </c>
      <c r="R61" t="s">
        <v>2027</v>
      </c>
      <c r="S61" s="16">
        <v>42500000</v>
      </c>
      <c r="T61" t="s">
        <v>2236</v>
      </c>
      <c r="U61" t="s">
        <v>875</v>
      </c>
      <c r="V61" s="12" t="s">
        <v>2704</v>
      </c>
    </row>
    <row r="62" spans="1:22" ht="29" x14ac:dyDescent="0.35">
      <c r="A62" t="s">
        <v>2017</v>
      </c>
      <c r="B62" t="s">
        <v>864</v>
      </c>
      <c r="C62">
        <v>0</v>
      </c>
      <c r="D62" t="s">
        <v>865</v>
      </c>
      <c r="E62" t="s">
        <v>561</v>
      </c>
      <c r="F62" t="s">
        <v>878</v>
      </c>
      <c r="G62" s="1" t="str">
        <f>VLOOKUP(E62,'zoznam+stupeň prípravy'!$A$2:$W$647,2,FALSE)</f>
        <v xml:space="preserve">Modernizácia železničnej trate Žilina – Košice, úsek  trate Liptovský Mikuláš – Poprad Tatry (mimo) 5. etapa, úsek Paludza - Liptovský Hrádok </v>
      </c>
      <c r="H62" t="s">
        <v>883</v>
      </c>
      <c r="I62" t="s">
        <v>884</v>
      </c>
      <c r="J62" t="s">
        <v>2236</v>
      </c>
      <c r="K62">
        <v>0</v>
      </c>
      <c r="L62" t="s">
        <v>873</v>
      </c>
      <c r="M62" t="s">
        <v>868</v>
      </c>
      <c r="N62" t="s">
        <v>861</v>
      </c>
      <c r="O62" t="s">
        <v>875</v>
      </c>
      <c r="P62">
        <v>0</v>
      </c>
      <c r="Q62">
        <v>2027</v>
      </c>
      <c r="R62" t="s">
        <v>2032</v>
      </c>
      <c r="S62" s="16">
        <v>153000000</v>
      </c>
      <c r="T62" t="s">
        <v>2236</v>
      </c>
      <c r="U62" t="s">
        <v>875</v>
      </c>
      <c r="V62" s="12" t="s">
        <v>2704</v>
      </c>
    </row>
    <row r="63" spans="1:22" ht="29" x14ac:dyDescent="0.35">
      <c r="A63" t="s">
        <v>2017</v>
      </c>
      <c r="B63" t="s">
        <v>864</v>
      </c>
      <c r="C63">
        <v>0</v>
      </c>
      <c r="D63" t="s">
        <v>865</v>
      </c>
      <c r="E63" t="s">
        <v>561</v>
      </c>
      <c r="F63" t="s">
        <v>878</v>
      </c>
      <c r="G63" s="1" t="str">
        <f>VLOOKUP(E63,'zoznam+stupeň prípravy'!$A$2:$W$647,2,FALSE)</f>
        <v xml:space="preserve">Modernizácia železničnej trate Žilina – Košice, úsek  trate Liptovský Mikuláš – Poprad Tatry (mimo) 5. etapa, úsek Paludza - Liptovský Hrádok </v>
      </c>
      <c r="H63" t="s">
        <v>883</v>
      </c>
      <c r="I63" t="s">
        <v>884</v>
      </c>
      <c r="J63" t="s">
        <v>2236</v>
      </c>
      <c r="K63">
        <v>0</v>
      </c>
      <c r="L63" t="s">
        <v>873</v>
      </c>
      <c r="M63" t="s">
        <v>868</v>
      </c>
      <c r="N63" t="s">
        <v>861</v>
      </c>
      <c r="O63" t="s">
        <v>875</v>
      </c>
      <c r="P63">
        <v>0</v>
      </c>
      <c r="Q63">
        <v>2027</v>
      </c>
      <c r="R63" t="s">
        <v>2033</v>
      </c>
      <c r="S63" s="16">
        <v>27000000</v>
      </c>
      <c r="T63" t="s">
        <v>2236</v>
      </c>
      <c r="U63" t="s">
        <v>875</v>
      </c>
      <c r="V63" s="12" t="s">
        <v>2704</v>
      </c>
    </row>
    <row r="64" spans="1:22" ht="29" x14ac:dyDescent="0.35">
      <c r="A64" t="s">
        <v>2017</v>
      </c>
      <c r="B64" t="s">
        <v>864</v>
      </c>
      <c r="C64">
        <v>0</v>
      </c>
      <c r="D64" t="s">
        <v>865</v>
      </c>
      <c r="E64" t="s">
        <v>561</v>
      </c>
      <c r="F64" t="s">
        <v>878</v>
      </c>
      <c r="G64" s="1" t="str">
        <f>VLOOKUP(E64,'zoznam+stupeň prípravy'!$A$2:$W$647,2,FALSE)</f>
        <v xml:space="preserve">Modernizácia železničnej trate Žilina – Košice, úsek  trate Liptovský Mikuláš – Poprad Tatry (mimo) 5. etapa, úsek Paludza - Liptovský Hrádok </v>
      </c>
      <c r="H64" t="s">
        <v>883</v>
      </c>
      <c r="I64" t="s">
        <v>884</v>
      </c>
      <c r="J64" t="s">
        <v>2236</v>
      </c>
      <c r="K64">
        <v>0</v>
      </c>
      <c r="L64" t="s">
        <v>873</v>
      </c>
      <c r="M64" t="s">
        <v>868</v>
      </c>
      <c r="N64" t="s">
        <v>861</v>
      </c>
      <c r="O64" t="s">
        <v>875</v>
      </c>
      <c r="P64">
        <v>0</v>
      </c>
      <c r="Q64">
        <v>2027</v>
      </c>
      <c r="R64" t="s">
        <v>2031</v>
      </c>
      <c r="S64" s="16">
        <v>5500000</v>
      </c>
      <c r="T64" t="s">
        <v>2236</v>
      </c>
      <c r="U64" t="s">
        <v>875</v>
      </c>
      <c r="V64" s="12" t="s">
        <v>2704</v>
      </c>
    </row>
    <row r="65" spans="1:22" ht="29" x14ac:dyDescent="0.35">
      <c r="A65" t="s">
        <v>2030</v>
      </c>
      <c r="B65" t="s">
        <v>864</v>
      </c>
      <c r="C65">
        <v>0</v>
      </c>
      <c r="D65" t="s">
        <v>865</v>
      </c>
      <c r="E65" t="s">
        <v>561</v>
      </c>
      <c r="F65" t="s">
        <v>878</v>
      </c>
      <c r="G65" s="1" t="str">
        <f>VLOOKUP(E65,'zoznam+stupeň prípravy'!$A$2:$W$647,2,FALSE)</f>
        <v xml:space="preserve">Modernizácia železničnej trate Žilina – Košice, úsek  trate Liptovský Mikuláš – Poprad Tatry (mimo) 5. etapa, úsek Paludza - Liptovský Hrádok </v>
      </c>
      <c r="H65" t="s">
        <v>883</v>
      </c>
      <c r="I65" t="s">
        <v>884</v>
      </c>
      <c r="J65" t="s">
        <v>2236</v>
      </c>
      <c r="K65">
        <v>0</v>
      </c>
      <c r="L65" t="s">
        <v>873</v>
      </c>
      <c r="M65" t="s">
        <v>868</v>
      </c>
      <c r="N65" t="s">
        <v>860</v>
      </c>
      <c r="O65" t="s">
        <v>2236</v>
      </c>
      <c r="P65" t="s">
        <v>2236</v>
      </c>
      <c r="Q65">
        <v>2027</v>
      </c>
      <c r="R65" t="s">
        <v>1458</v>
      </c>
      <c r="S65" s="16">
        <v>600000</v>
      </c>
      <c r="T65" t="s">
        <v>2236</v>
      </c>
      <c r="U65" t="s">
        <v>875</v>
      </c>
      <c r="V65" s="12" t="s">
        <v>2704</v>
      </c>
    </row>
    <row r="66" spans="1:22" ht="29" x14ac:dyDescent="0.35">
      <c r="E66" t="s">
        <v>561</v>
      </c>
      <c r="F66" t="s">
        <v>878</v>
      </c>
      <c r="G66" s="1" t="str">
        <f>VLOOKUP(E66,'zoznam+stupeň prípravy'!$A$2:$W$647,2,FALSE)</f>
        <v xml:space="preserve">Modernizácia železničnej trate Žilina – Košice, úsek  trate Liptovský Mikuláš – Poprad Tatry (mimo) 5. etapa, úsek Paludza - Liptovský Hrádok </v>
      </c>
      <c r="K66">
        <v>0</v>
      </c>
      <c r="L66" t="s">
        <v>873</v>
      </c>
      <c r="M66" t="s">
        <v>868</v>
      </c>
      <c r="N66" t="s">
        <v>860</v>
      </c>
      <c r="Q66">
        <v>2026</v>
      </c>
      <c r="R66" t="s">
        <v>1458</v>
      </c>
      <c r="S66" s="16">
        <v>600000</v>
      </c>
      <c r="U66" t="s">
        <v>875</v>
      </c>
      <c r="V66" s="12" t="s">
        <v>2704</v>
      </c>
    </row>
    <row r="67" spans="1:22" ht="29" x14ac:dyDescent="0.35">
      <c r="A67" t="s">
        <v>2017</v>
      </c>
      <c r="B67" t="s">
        <v>864</v>
      </c>
      <c r="C67">
        <v>0</v>
      </c>
      <c r="D67" t="s">
        <v>865</v>
      </c>
      <c r="E67" t="s">
        <v>561</v>
      </c>
      <c r="F67" t="s">
        <v>878</v>
      </c>
      <c r="G67" s="1" t="str">
        <f>VLOOKUP(E67,'zoznam+stupeň prípravy'!$A$2:$W$647,2,FALSE)</f>
        <v xml:space="preserve">Modernizácia železničnej trate Žilina – Košice, úsek  trate Liptovský Mikuláš – Poprad Tatry (mimo) 5. etapa, úsek Paludza - Liptovský Hrádok </v>
      </c>
      <c r="H67" t="s">
        <v>883</v>
      </c>
      <c r="I67" t="s">
        <v>884</v>
      </c>
      <c r="J67" t="s">
        <v>2236</v>
      </c>
      <c r="K67">
        <v>0</v>
      </c>
      <c r="L67" t="s">
        <v>873</v>
      </c>
      <c r="M67" t="s">
        <v>868</v>
      </c>
      <c r="N67" t="s">
        <v>861</v>
      </c>
      <c r="O67" t="s">
        <v>875</v>
      </c>
      <c r="P67">
        <v>0</v>
      </c>
      <c r="Q67">
        <v>2028</v>
      </c>
      <c r="R67" t="s">
        <v>2032</v>
      </c>
      <c r="S67" s="16">
        <v>165750000</v>
      </c>
      <c r="T67" t="s">
        <v>2236</v>
      </c>
      <c r="U67" t="s">
        <v>875</v>
      </c>
      <c r="V67" s="12" t="s">
        <v>2704</v>
      </c>
    </row>
    <row r="68" spans="1:22" ht="29" x14ac:dyDescent="0.35">
      <c r="A68" t="s">
        <v>2017</v>
      </c>
      <c r="B68" t="s">
        <v>864</v>
      </c>
      <c r="C68">
        <v>0</v>
      </c>
      <c r="D68" t="s">
        <v>865</v>
      </c>
      <c r="E68" t="s">
        <v>561</v>
      </c>
      <c r="F68" t="s">
        <v>878</v>
      </c>
      <c r="G68" s="1" t="str">
        <f>VLOOKUP(E68,'zoznam+stupeň prípravy'!$A$2:$W$647,2,FALSE)</f>
        <v xml:space="preserve">Modernizácia železničnej trate Žilina – Košice, úsek  trate Liptovský Mikuláš – Poprad Tatry (mimo) 5. etapa, úsek Paludza - Liptovský Hrádok </v>
      </c>
      <c r="H68" t="s">
        <v>883</v>
      </c>
      <c r="I68" t="s">
        <v>884</v>
      </c>
      <c r="J68" t="s">
        <v>2236</v>
      </c>
      <c r="K68">
        <v>0</v>
      </c>
      <c r="L68" t="s">
        <v>873</v>
      </c>
      <c r="M68" t="s">
        <v>868</v>
      </c>
      <c r="N68" t="s">
        <v>861</v>
      </c>
      <c r="O68" t="s">
        <v>875</v>
      </c>
      <c r="P68">
        <v>0</v>
      </c>
      <c r="Q68">
        <v>2028</v>
      </c>
      <c r="R68" t="s">
        <v>2033</v>
      </c>
      <c r="S68" s="16">
        <v>29250000</v>
      </c>
      <c r="T68" t="s">
        <v>2236</v>
      </c>
      <c r="U68" t="s">
        <v>875</v>
      </c>
      <c r="V68" s="12" t="s">
        <v>2704</v>
      </c>
    </row>
    <row r="69" spans="1:22" ht="29" x14ac:dyDescent="0.35">
      <c r="A69" t="s">
        <v>2017</v>
      </c>
      <c r="B69" t="s">
        <v>864</v>
      </c>
      <c r="C69">
        <v>0</v>
      </c>
      <c r="D69" t="s">
        <v>865</v>
      </c>
      <c r="E69" t="s">
        <v>561</v>
      </c>
      <c r="F69" t="s">
        <v>878</v>
      </c>
      <c r="G69" s="1" t="str">
        <f>VLOOKUP(E69,'zoznam+stupeň prípravy'!$A$2:$W$647,2,FALSE)</f>
        <v xml:space="preserve">Modernizácia železničnej trate Žilina – Košice, úsek  trate Liptovský Mikuláš – Poprad Tatry (mimo) 5. etapa, úsek Paludza - Liptovský Hrádok </v>
      </c>
      <c r="H69" t="s">
        <v>883</v>
      </c>
      <c r="I69" t="s">
        <v>884</v>
      </c>
      <c r="J69" t="s">
        <v>2236</v>
      </c>
      <c r="K69">
        <v>0</v>
      </c>
      <c r="L69" t="s">
        <v>873</v>
      </c>
      <c r="M69" t="s">
        <v>868</v>
      </c>
      <c r="N69" t="s">
        <v>861</v>
      </c>
      <c r="O69" t="s">
        <v>875</v>
      </c>
      <c r="P69">
        <v>0</v>
      </c>
      <c r="Q69">
        <v>2028</v>
      </c>
      <c r="R69" t="s">
        <v>2031</v>
      </c>
      <c r="S69" s="16">
        <v>5500000</v>
      </c>
      <c r="T69" t="s">
        <v>2236</v>
      </c>
      <c r="U69" t="s">
        <v>875</v>
      </c>
      <c r="V69" s="12" t="s">
        <v>2704</v>
      </c>
    </row>
    <row r="70" spans="1:22" ht="29" x14ac:dyDescent="0.35">
      <c r="A70" t="s">
        <v>2017</v>
      </c>
      <c r="B70" t="s">
        <v>864</v>
      </c>
      <c r="C70">
        <v>0</v>
      </c>
      <c r="D70" t="s">
        <v>865</v>
      </c>
      <c r="E70" t="s">
        <v>561</v>
      </c>
      <c r="F70" t="s">
        <v>878</v>
      </c>
      <c r="G70" s="1" t="str">
        <f>VLOOKUP(E70,'zoznam+stupeň prípravy'!$A$2:$W$647,2,FALSE)</f>
        <v xml:space="preserve">Modernizácia železničnej trate Žilina – Košice, úsek  trate Liptovský Mikuláš – Poprad Tatry (mimo) 5. etapa, úsek Paludza - Liptovský Hrádok </v>
      </c>
      <c r="H70" t="s">
        <v>883</v>
      </c>
      <c r="I70" t="s">
        <v>884</v>
      </c>
      <c r="J70" t="s">
        <v>2236</v>
      </c>
      <c r="K70">
        <v>0</v>
      </c>
      <c r="L70" t="s">
        <v>873</v>
      </c>
      <c r="M70" t="s">
        <v>868</v>
      </c>
      <c r="N70" t="s">
        <v>861</v>
      </c>
      <c r="O70" t="s">
        <v>875</v>
      </c>
      <c r="P70">
        <v>0</v>
      </c>
      <c r="Q70">
        <v>2029</v>
      </c>
      <c r="R70" t="s">
        <v>2032</v>
      </c>
      <c r="S70" s="16">
        <v>182750000</v>
      </c>
      <c r="T70" t="s">
        <v>2236</v>
      </c>
      <c r="U70" t="s">
        <v>875</v>
      </c>
      <c r="V70" s="12" t="s">
        <v>2704</v>
      </c>
    </row>
    <row r="71" spans="1:22" ht="29" x14ac:dyDescent="0.35">
      <c r="A71" t="s">
        <v>2017</v>
      </c>
      <c r="B71" t="s">
        <v>864</v>
      </c>
      <c r="C71">
        <v>0</v>
      </c>
      <c r="D71" t="s">
        <v>865</v>
      </c>
      <c r="E71" t="s">
        <v>561</v>
      </c>
      <c r="F71" t="s">
        <v>878</v>
      </c>
      <c r="G71" s="1" t="str">
        <f>VLOOKUP(E71,'zoznam+stupeň prípravy'!$A$2:$W$647,2,FALSE)</f>
        <v xml:space="preserve">Modernizácia železničnej trate Žilina – Košice, úsek  trate Liptovský Mikuláš – Poprad Tatry (mimo) 5. etapa, úsek Paludza - Liptovský Hrádok </v>
      </c>
      <c r="H71" t="s">
        <v>883</v>
      </c>
      <c r="I71" t="s">
        <v>884</v>
      </c>
      <c r="J71" t="s">
        <v>2236</v>
      </c>
      <c r="K71">
        <v>0</v>
      </c>
      <c r="L71" t="s">
        <v>873</v>
      </c>
      <c r="M71" t="s">
        <v>868</v>
      </c>
      <c r="N71" t="s">
        <v>861</v>
      </c>
      <c r="O71" t="s">
        <v>875</v>
      </c>
      <c r="P71">
        <v>0</v>
      </c>
      <c r="Q71">
        <v>2029</v>
      </c>
      <c r="R71" t="s">
        <v>2033</v>
      </c>
      <c r="S71" s="16">
        <v>32250000</v>
      </c>
      <c r="T71" t="s">
        <v>2236</v>
      </c>
      <c r="U71" t="s">
        <v>875</v>
      </c>
      <c r="V71" s="12" t="s">
        <v>2704</v>
      </c>
    </row>
    <row r="72" spans="1:22" ht="29" x14ac:dyDescent="0.35">
      <c r="A72" t="s">
        <v>2017</v>
      </c>
      <c r="B72" t="s">
        <v>864</v>
      </c>
      <c r="C72">
        <v>0</v>
      </c>
      <c r="D72" t="s">
        <v>865</v>
      </c>
      <c r="E72" t="s">
        <v>561</v>
      </c>
      <c r="F72" t="s">
        <v>878</v>
      </c>
      <c r="G72" s="1" t="str">
        <f>VLOOKUP(E72,'zoznam+stupeň prípravy'!$A$2:$W$647,2,FALSE)</f>
        <v xml:space="preserve">Modernizácia železničnej trate Žilina – Košice, úsek  trate Liptovský Mikuláš – Poprad Tatry (mimo) 5. etapa, úsek Paludza - Liptovský Hrádok </v>
      </c>
      <c r="H72" t="s">
        <v>883</v>
      </c>
      <c r="I72" t="s">
        <v>884</v>
      </c>
      <c r="J72" t="s">
        <v>2236</v>
      </c>
      <c r="K72">
        <v>0</v>
      </c>
      <c r="L72" t="s">
        <v>873</v>
      </c>
      <c r="M72" t="s">
        <v>868</v>
      </c>
      <c r="N72" t="s">
        <v>861</v>
      </c>
      <c r="O72" t="s">
        <v>875</v>
      </c>
      <c r="P72">
        <v>0</v>
      </c>
      <c r="Q72">
        <v>2029</v>
      </c>
      <c r="R72" t="s">
        <v>2031</v>
      </c>
      <c r="S72" s="16">
        <v>6000000</v>
      </c>
      <c r="T72" t="s">
        <v>2236</v>
      </c>
      <c r="U72" t="s">
        <v>875</v>
      </c>
      <c r="V72" s="12" t="s">
        <v>2704</v>
      </c>
    </row>
    <row r="73" spans="1:22" ht="29" x14ac:dyDescent="0.35">
      <c r="A73" t="s">
        <v>2017</v>
      </c>
      <c r="B73" t="s">
        <v>864</v>
      </c>
      <c r="C73">
        <v>0</v>
      </c>
      <c r="D73" t="s">
        <v>865</v>
      </c>
      <c r="E73" t="s">
        <v>561</v>
      </c>
      <c r="F73" t="s">
        <v>878</v>
      </c>
      <c r="G73" s="1" t="str">
        <f>VLOOKUP(E73,'zoznam+stupeň prípravy'!$A$2:$W$647,2,FALSE)</f>
        <v xml:space="preserve">Modernizácia železničnej trate Žilina – Košice, úsek  trate Liptovský Mikuláš – Poprad Tatry (mimo) 5. etapa, úsek Paludza - Liptovský Hrádok </v>
      </c>
      <c r="H73" t="s">
        <v>883</v>
      </c>
      <c r="I73" t="s">
        <v>884</v>
      </c>
      <c r="J73" t="s">
        <v>2236</v>
      </c>
      <c r="K73">
        <v>0</v>
      </c>
      <c r="L73" t="s">
        <v>873</v>
      </c>
      <c r="M73" t="s">
        <v>868</v>
      </c>
      <c r="N73" t="s">
        <v>861</v>
      </c>
      <c r="O73" t="s">
        <v>875</v>
      </c>
      <c r="P73">
        <v>0</v>
      </c>
      <c r="Q73">
        <v>2030</v>
      </c>
      <c r="R73" t="s">
        <v>2031</v>
      </c>
      <c r="S73" s="16">
        <v>4000000</v>
      </c>
      <c r="T73" t="s">
        <v>2236</v>
      </c>
      <c r="U73" t="s">
        <v>875</v>
      </c>
      <c r="V73" s="12" t="s">
        <v>2704</v>
      </c>
    </row>
    <row r="74" spans="1:22" ht="29" x14ac:dyDescent="0.35">
      <c r="A74" t="s">
        <v>1527</v>
      </c>
      <c r="B74" t="s">
        <v>864</v>
      </c>
      <c r="C74">
        <v>0</v>
      </c>
      <c r="D74" t="s">
        <v>865</v>
      </c>
      <c r="E74" t="s">
        <v>561</v>
      </c>
      <c r="F74" t="s">
        <v>878</v>
      </c>
      <c r="G74" s="1" t="str">
        <f>VLOOKUP(E74,'zoznam+stupeň prípravy'!$A$2:$W$647,2,FALSE)</f>
        <v xml:space="preserve">Modernizácia železničnej trate Žilina – Košice, úsek  trate Liptovský Mikuláš – Poprad Tatry (mimo) 5. etapa, úsek Paludza - Liptovský Hrádok </v>
      </c>
      <c r="H74" t="s">
        <v>883</v>
      </c>
      <c r="I74" t="s">
        <v>884</v>
      </c>
      <c r="J74" t="s">
        <v>2236</v>
      </c>
      <c r="K74">
        <v>0</v>
      </c>
      <c r="L74" t="s">
        <v>873</v>
      </c>
      <c r="M74" t="s">
        <v>868</v>
      </c>
      <c r="N74" t="s">
        <v>26</v>
      </c>
      <c r="O74" t="s">
        <v>874</v>
      </c>
      <c r="P74">
        <v>0</v>
      </c>
      <c r="Q74" t="s">
        <v>1464</v>
      </c>
      <c r="R74" t="s">
        <v>1458</v>
      </c>
      <c r="S74" s="16">
        <v>13303770.050000001</v>
      </c>
      <c r="T74" t="s">
        <v>2236</v>
      </c>
      <c r="U74" t="s">
        <v>874</v>
      </c>
      <c r="V74" s="12" t="s">
        <v>2704</v>
      </c>
    </row>
    <row r="75" spans="1:22" ht="29" x14ac:dyDescent="0.35">
      <c r="A75" t="s">
        <v>1528</v>
      </c>
      <c r="B75" t="s">
        <v>864</v>
      </c>
      <c r="C75">
        <v>0</v>
      </c>
      <c r="D75" t="s">
        <v>865</v>
      </c>
      <c r="E75" t="s">
        <v>561</v>
      </c>
      <c r="F75" t="s">
        <v>878</v>
      </c>
      <c r="G75" s="1" t="str">
        <f>VLOOKUP(E75,'zoznam+stupeň prípravy'!$A$2:$W$647,2,FALSE)</f>
        <v xml:space="preserve">Modernizácia železničnej trate Žilina – Košice, úsek  trate Liptovský Mikuláš – Poprad Tatry (mimo) 5. etapa, úsek Paludza - Liptovský Hrádok </v>
      </c>
      <c r="H75" t="s">
        <v>883</v>
      </c>
      <c r="I75" t="s">
        <v>884</v>
      </c>
      <c r="J75" t="s">
        <v>2236</v>
      </c>
      <c r="K75">
        <v>0</v>
      </c>
      <c r="L75" t="s">
        <v>873</v>
      </c>
      <c r="M75" t="s">
        <v>868</v>
      </c>
      <c r="N75" t="s">
        <v>860</v>
      </c>
      <c r="O75" t="s">
        <v>874</v>
      </c>
      <c r="P75">
        <v>0</v>
      </c>
      <c r="Q75" t="s">
        <v>1464</v>
      </c>
      <c r="R75" t="s">
        <v>1458</v>
      </c>
      <c r="S75" s="16">
        <v>2754262.2399999998</v>
      </c>
      <c r="T75" t="s">
        <v>2236</v>
      </c>
      <c r="U75" t="s">
        <v>874</v>
      </c>
      <c r="V75" s="12" t="s">
        <v>2704</v>
      </c>
    </row>
    <row r="76" spans="1:22" ht="29" x14ac:dyDescent="0.35">
      <c r="A76" t="s">
        <v>1527</v>
      </c>
      <c r="B76" t="s">
        <v>864</v>
      </c>
      <c r="C76">
        <v>0</v>
      </c>
      <c r="D76" t="s">
        <v>865</v>
      </c>
      <c r="E76" t="s">
        <v>561</v>
      </c>
      <c r="F76" t="s">
        <v>878</v>
      </c>
      <c r="G76" s="1" t="str">
        <f>VLOOKUP(E76,'zoznam+stupeň prípravy'!$A$2:$W$647,2,FALSE)</f>
        <v xml:space="preserve">Modernizácia železničnej trate Žilina – Košice, úsek  trate Liptovský Mikuláš – Poprad Tatry (mimo) 5. etapa, úsek Paludza - Liptovský Hrádok </v>
      </c>
      <c r="H76" t="s">
        <v>883</v>
      </c>
      <c r="I76" t="s">
        <v>884</v>
      </c>
      <c r="J76" t="s">
        <v>2236</v>
      </c>
      <c r="K76">
        <v>0</v>
      </c>
      <c r="L76" t="s">
        <v>873</v>
      </c>
      <c r="M76" t="s">
        <v>868</v>
      </c>
      <c r="N76" t="s">
        <v>26</v>
      </c>
      <c r="O76" t="s">
        <v>874</v>
      </c>
      <c r="P76">
        <v>0</v>
      </c>
      <c r="Q76" t="s">
        <v>1464</v>
      </c>
      <c r="R76" t="s">
        <v>1467</v>
      </c>
      <c r="S76" s="16">
        <v>84014.11</v>
      </c>
      <c r="T76" t="s">
        <v>2236</v>
      </c>
      <c r="U76" t="s">
        <v>874</v>
      </c>
      <c r="V76" s="12" t="s">
        <v>2704</v>
      </c>
    </row>
    <row r="77" spans="1:22" ht="43.5" x14ac:dyDescent="0.35">
      <c r="A77" t="s">
        <v>1531</v>
      </c>
      <c r="B77" t="s">
        <v>864</v>
      </c>
      <c r="C77">
        <v>0</v>
      </c>
      <c r="D77" t="s">
        <v>865</v>
      </c>
      <c r="E77" t="s">
        <v>567</v>
      </c>
      <c r="F77" t="s">
        <v>885</v>
      </c>
      <c r="G77" s="1" t="str">
        <f>VLOOKUP(E77,'zoznam+stupeň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77" t="s">
        <v>886</v>
      </c>
      <c r="I77" t="s">
        <v>887</v>
      </c>
      <c r="J77" t="s">
        <v>2236</v>
      </c>
      <c r="K77">
        <v>0</v>
      </c>
      <c r="L77" t="s">
        <v>873</v>
      </c>
      <c r="M77" t="s">
        <v>868</v>
      </c>
      <c r="N77" t="s">
        <v>26</v>
      </c>
      <c r="O77" t="s">
        <v>874</v>
      </c>
      <c r="P77">
        <v>14.852</v>
      </c>
      <c r="Q77">
        <v>2023</v>
      </c>
      <c r="R77" t="s">
        <v>1458</v>
      </c>
      <c r="S77" s="16">
        <v>9562197.8599999994</v>
      </c>
      <c r="T77" t="s">
        <v>1570</v>
      </c>
      <c r="U77" t="s">
        <v>874</v>
      </c>
      <c r="V77" s="12" t="s">
        <v>2705</v>
      </c>
    </row>
    <row r="78" spans="1:22" ht="43.5" x14ac:dyDescent="0.35">
      <c r="A78" t="s">
        <v>1532</v>
      </c>
      <c r="B78" t="s">
        <v>864</v>
      </c>
      <c r="C78">
        <v>0</v>
      </c>
      <c r="D78" t="s">
        <v>865</v>
      </c>
      <c r="E78" t="s">
        <v>567</v>
      </c>
      <c r="F78" t="s">
        <v>885</v>
      </c>
      <c r="G78" s="1" t="str">
        <f>VLOOKUP(E78,'zoznam+stupeň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78" t="s">
        <v>886</v>
      </c>
      <c r="I78" t="s">
        <v>887</v>
      </c>
      <c r="J78" t="s">
        <v>2236</v>
      </c>
      <c r="K78">
        <v>0</v>
      </c>
      <c r="L78" t="s">
        <v>873</v>
      </c>
      <c r="M78" t="s">
        <v>868</v>
      </c>
      <c r="N78" t="s">
        <v>860</v>
      </c>
      <c r="O78" t="s">
        <v>874</v>
      </c>
      <c r="P78">
        <v>14.852</v>
      </c>
      <c r="Q78">
        <v>2023</v>
      </c>
      <c r="R78" t="s">
        <v>1467</v>
      </c>
      <c r="S78" s="16">
        <v>12157.910000000002</v>
      </c>
      <c r="T78" t="s">
        <v>2236</v>
      </c>
      <c r="U78" t="s">
        <v>874</v>
      </c>
      <c r="V78" s="12" t="s">
        <v>2705</v>
      </c>
    </row>
    <row r="79" spans="1:22" ht="43.5" x14ac:dyDescent="0.35">
      <c r="A79" t="s">
        <v>1532</v>
      </c>
      <c r="B79" t="s">
        <v>864</v>
      </c>
      <c r="C79">
        <v>0</v>
      </c>
      <c r="D79" t="s">
        <v>865</v>
      </c>
      <c r="E79" t="s">
        <v>567</v>
      </c>
      <c r="F79" t="s">
        <v>885</v>
      </c>
      <c r="G79" s="1" t="str">
        <f>VLOOKUP(E79,'zoznam+stupeň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79" t="s">
        <v>886</v>
      </c>
      <c r="I79" t="s">
        <v>887</v>
      </c>
      <c r="J79" t="s">
        <v>2236</v>
      </c>
      <c r="K79">
        <v>0</v>
      </c>
      <c r="L79" t="s">
        <v>873</v>
      </c>
      <c r="M79" t="s">
        <v>868</v>
      </c>
      <c r="N79" t="s">
        <v>860</v>
      </c>
      <c r="O79" t="s">
        <v>874</v>
      </c>
      <c r="P79">
        <v>14.852</v>
      </c>
      <c r="Q79">
        <v>2023</v>
      </c>
      <c r="R79" t="s">
        <v>1458</v>
      </c>
      <c r="S79" s="16">
        <v>4286360.28</v>
      </c>
      <c r="T79" t="s">
        <v>1570</v>
      </c>
      <c r="U79" t="s">
        <v>874</v>
      </c>
      <c r="V79" s="12" t="s">
        <v>2705</v>
      </c>
    </row>
    <row r="80" spans="1:22" ht="43.5" x14ac:dyDescent="0.35">
      <c r="A80" t="s">
        <v>1610</v>
      </c>
      <c r="B80" t="s">
        <v>864</v>
      </c>
      <c r="C80">
        <v>0</v>
      </c>
      <c r="D80" t="s">
        <v>865</v>
      </c>
      <c r="E80" t="s">
        <v>567</v>
      </c>
      <c r="F80" t="s">
        <v>885</v>
      </c>
      <c r="G80" s="1" t="str">
        <f>VLOOKUP(E80,'zoznam+stupeň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0" t="s">
        <v>886</v>
      </c>
      <c r="I80" t="s">
        <v>887</v>
      </c>
      <c r="J80" t="s">
        <v>2236</v>
      </c>
      <c r="K80">
        <v>0</v>
      </c>
      <c r="L80" t="s">
        <v>873</v>
      </c>
      <c r="M80" t="s">
        <v>868</v>
      </c>
      <c r="N80" t="s">
        <v>861</v>
      </c>
      <c r="O80" t="s">
        <v>875</v>
      </c>
      <c r="P80">
        <v>14.852</v>
      </c>
      <c r="Q80">
        <v>2023</v>
      </c>
      <c r="R80" t="s">
        <v>1467</v>
      </c>
      <c r="S80" s="16">
        <v>173877.86000000002</v>
      </c>
      <c r="T80" t="s">
        <v>2236</v>
      </c>
      <c r="U80" t="s">
        <v>874</v>
      </c>
      <c r="V80" s="12" t="s">
        <v>2705</v>
      </c>
    </row>
    <row r="81" spans="1:22" ht="43.5" x14ac:dyDescent="0.35">
      <c r="A81" t="s">
        <v>1531</v>
      </c>
      <c r="B81" t="s">
        <v>864</v>
      </c>
      <c r="C81">
        <v>0</v>
      </c>
      <c r="D81" t="s">
        <v>865</v>
      </c>
      <c r="E81" t="s">
        <v>567</v>
      </c>
      <c r="F81" t="s">
        <v>885</v>
      </c>
      <c r="G81" s="1" t="str">
        <f>VLOOKUP(E81,'zoznam+stupeň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1" t="s">
        <v>886</v>
      </c>
      <c r="I81" t="s">
        <v>887</v>
      </c>
      <c r="J81" t="s">
        <v>2236</v>
      </c>
      <c r="K81">
        <v>0</v>
      </c>
      <c r="L81" t="s">
        <v>873</v>
      </c>
      <c r="M81" t="s">
        <v>868</v>
      </c>
      <c r="N81" t="s">
        <v>26</v>
      </c>
      <c r="O81" t="s">
        <v>874</v>
      </c>
      <c r="P81">
        <v>14.852</v>
      </c>
      <c r="Q81">
        <v>2025</v>
      </c>
      <c r="R81" t="s">
        <v>2031</v>
      </c>
      <c r="S81" s="16">
        <v>300000</v>
      </c>
      <c r="T81" t="s">
        <v>2236</v>
      </c>
      <c r="U81" t="s">
        <v>874</v>
      </c>
      <c r="V81" s="12" t="s">
        <v>2705</v>
      </c>
    </row>
    <row r="82" spans="1:22" ht="43.5" x14ac:dyDescent="0.35">
      <c r="A82" t="s">
        <v>1610</v>
      </c>
      <c r="B82" t="s">
        <v>864</v>
      </c>
      <c r="C82">
        <v>0</v>
      </c>
      <c r="D82" t="s">
        <v>865</v>
      </c>
      <c r="E82" t="s">
        <v>567</v>
      </c>
      <c r="F82" t="s">
        <v>885</v>
      </c>
      <c r="G82" s="1" t="str">
        <f>VLOOKUP(E82,'zoznam+stupeň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2" t="s">
        <v>886</v>
      </c>
      <c r="I82" t="s">
        <v>887</v>
      </c>
      <c r="J82" t="s">
        <v>2236</v>
      </c>
      <c r="K82">
        <v>0</v>
      </c>
      <c r="L82" t="s">
        <v>873</v>
      </c>
      <c r="M82" t="s">
        <v>868</v>
      </c>
      <c r="N82" t="s">
        <v>861</v>
      </c>
      <c r="O82" t="s">
        <v>875</v>
      </c>
      <c r="P82">
        <v>14.852</v>
      </c>
      <c r="Q82">
        <v>2025</v>
      </c>
      <c r="R82" t="s">
        <v>2032</v>
      </c>
      <c r="S82" s="16">
        <v>48042686.119999997</v>
      </c>
      <c r="T82" t="s">
        <v>1570</v>
      </c>
      <c r="U82" t="s">
        <v>874</v>
      </c>
      <c r="V82" s="12" t="s">
        <v>2705</v>
      </c>
    </row>
    <row r="83" spans="1:22" ht="43.5" x14ac:dyDescent="0.35">
      <c r="A83" t="s">
        <v>1610</v>
      </c>
      <c r="B83" t="s">
        <v>864</v>
      </c>
      <c r="C83">
        <v>0</v>
      </c>
      <c r="D83" t="s">
        <v>865</v>
      </c>
      <c r="E83" t="s">
        <v>567</v>
      </c>
      <c r="F83" t="s">
        <v>885</v>
      </c>
      <c r="G83" s="1" t="str">
        <f>VLOOKUP(E83,'zoznam+stupeň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3" t="s">
        <v>886</v>
      </c>
      <c r="I83" t="s">
        <v>887</v>
      </c>
      <c r="J83" t="s">
        <v>2236</v>
      </c>
      <c r="K83">
        <v>0</v>
      </c>
      <c r="L83" t="s">
        <v>873</v>
      </c>
      <c r="M83" t="s">
        <v>868</v>
      </c>
      <c r="N83" t="s">
        <v>26</v>
      </c>
      <c r="O83" t="s">
        <v>875</v>
      </c>
      <c r="P83">
        <v>14.852</v>
      </c>
      <c r="Q83">
        <v>2025</v>
      </c>
      <c r="R83" t="s">
        <v>2497</v>
      </c>
      <c r="S83" s="16">
        <v>200000</v>
      </c>
      <c r="T83" t="s">
        <v>1570</v>
      </c>
      <c r="U83" t="s">
        <v>874</v>
      </c>
      <c r="V83" s="12" t="s">
        <v>2705</v>
      </c>
    </row>
    <row r="84" spans="1:22" ht="43.5" x14ac:dyDescent="0.35">
      <c r="A84" t="s">
        <v>1610</v>
      </c>
      <c r="B84" t="s">
        <v>864</v>
      </c>
      <c r="C84">
        <v>0</v>
      </c>
      <c r="D84" t="s">
        <v>865</v>
      </c>
      <c r="E84" t="s">
        <v>567</v>
      </c>
      <c r="F84" t="s">
        <v>885</v>
      </c>
      <c r="G84" s="1" t="str">
        <f>VLOOKUP(E84,'zoznam+stupeň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4" t="s">
        <v>886</v>
      </c>
      <c r="I84" t="s">
        <v>887</v>
      </c>
      <c r="J84" t="s">
        <v>2236</v>
      </c>
      <c r="K84">
        <v>0</v>
      </c>
      <c r="L84" t="s">
        <v>873</v>
      </c>
      <c r="M84" t="s">
        <v>868</v>
      </c>
      <c r="N84" t="s">
        <v>861</v>
      </c>
      <c r="O84" t="s">
        <v>875</v>
      </c>
      <c r="P84">
        <v>14.852</v>
      </c>
      <c r="Q84">
        <v>2025</v>
      </c>
      <c r="R84" t="s">
        <v>2033</v>
      </c>
      <c r="S84" s="16">
        <v>8478121.0800000001</v>
      </c>
      <c r="T84" t="s">
        <v>1570</v>
      </c>
      <c r="U84" t="s">
        <v>874</v>
      </c>
      <c r="V84" s="12" t="s">
        <v>2705</v>
      </c>
    </row>
    <row r="85" spans="1:22" ht="43.5" x14ac:dyDescent="0.35">
      <c r="A85" t="s">
        <v>1532</v>
      </c>
      <c r="B85" t="s">
        <v>864</v>
      </c>
      <c r="C85" t="s">
        <v>2236</v>
      </c>
      <c r="D85" t="s">
        <v>865</v>
      </c>
      <c r="E85" t="s">
        <v>567</v>
      </c>
      <c r="F85" t="s">
        <v>2236</v>
      </c>
      <c r="G85" s="1" t="str">
        <f>VLOOKUP(E85,'zoznam+stupeň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5" t="s">
        <v>2236</v>
      </c>
      <c r="I85" t="s">
        <v>2236</v>
      </c>
      <c r="J85" t="s">
        <v>2236</v>
      </c>
      <c r="K85" t="s">
        <v>2236</v>
      </c>
      <c r="L85" t="s">
        <v>873</v>
      </c>
      <c r="M85" t="s">
        <v>868</v>
      </c>
      <c r="N85" t="s">
        <v>860</v>
      </c>
      <c r="O85" t="s">
        <v>2236</v>
      </c>
      <c r="P85" t="s">
        <v>2236</v>
      </c>
      <c r="Q85">
        <v>2025</v>
      </c>
      <c r="R85" t="s">
        <v>2031</v>
      </c>
      <c r="S85" s="16">
        <v>82457.900000000009</v>
      </c>
      <c r="T85" t="s">
        <v>2236</v>
      </c>
      <c r="U85" t="s">
        <v>874</v>
      </c>
      <c r="V85" s="12" t="s">
        <v>2705</v>
      </c>
    </row>
    <row r="86" spans="1:22" ht="43.5" x14ac:dyDescent="0.35">
      <c r="A86" t="s">
        <v>1610</v>
      </c>
      <c r="B86" t="s">
        <v>864</v>
      </c>
      <c r="C86">
        <v>0</v>
      </c>
      <c r="D86" t="s">
        <v>865</v>
      </c>
      <c r="E86" t="s">
        <v>567</v>
      </c>
      <c r="F86" t="s">
        <v>885</v>
      </c>
      <c r="G86" s="1" t="str">
        <f>VLOOKUP(E86,'zoznam+stupeň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6" t="s">
        <v>886</v>
      </c>
      <c r="I86" t="s">
        <v>887</v>
      </c>
      <c r="J86" t="s">
        <v>2236</v>
      </c>
      <c r="K86">
        <v>0</v>
      </c>
      <c r="L86" t="s">
        <v>873</v>
      </c>
      <c r="M86" t="s">
        <v>868</v>
      </c>
      <c r="N86" t="s">
        <v>861</v>
      </c>
      <c r="O86" t="s">
        <v>875</v>
      </c>
      <c r="P86">
        <v>14.852</v>
      </c>
      <c r="Q86">
        <v>2026</v>
      </c>
      <c r="R86" t="s">
        <v>2032</v>
      </c>
      <c r="S86" s="16">
        <v>142816023.33000001</v>
      </c>
      <c r="T86" t="s">
        <v>1570</v>
      </c>
      <c r="U86" t="s">
        <v>874</v>
      </c>
      <c r="V86" s="12" t="s">
        <v>2705</v>
      </c>
    </row>
    <row r="87" spans="1:22" ht="43.5" x14ac:dyDescent="0.35">
      <c r="A87" t="s">
        <v>1610</v>
      </c>
      <c r="B87" t="s">
        <v>864</v>
      </c>
      <c r="C87">
        <v>0</v>
      </c>
      <c r="D87" t="s">
        <v>865</v>
      </c>
      <c r="E87" t="s">
        <v>567</v>
      </c>
      <c r="F87" t="s">
        <v>885</v>
      </c>
      <c r="G87" s="1" t="str">
        <f>VLOOKUP(E87,'zoznam+stupeň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7" t="s">
        <v>886</v>
      </c>
      <c r="I87" t="s">
        <v>887</v>
      </c>
      <c r="J87" t="s">
        <v>2236</v>
      </c>
      <c r="K87">
        <v>0</v>
      </c>
      <c r="L87" t="s">
        <v>873</v>
      </c>
      <c r="M87" t="s">
        <v>868</v>
      </c>
      <c r="N87" t="s">
        <v>861</v>
      </c>
      <c r="O87" t="s">
        <v>875</v>
      </c>
      <c r="P87">
        <v>14.852</v>
      </c>
      <c r="Q87">
        <v>2026</v>
      </c>
      <c r="R87" t="s">
        <v>2031</v>
      </c>
      <c r="S87" s="16">
        <v>4500000</v>
      </c>
      <c r="T87" t="s">
        <v>1570</v>
      </c>
      <c r="U87" t="s">
        <v>874</v>
      </c>
      <c r="V87" s="12" t="s">
        <v>2705</v>
      </c>
    </row>
    <row r="88" spans="1:22" ht="43.5" x14ac:dyDescent="0.35">
      <c r="A88" t="s">
        <v>1610</v>
      </c>
      <c r="B88" t="s">
        <v>864</v>
      </c>
      <c r="C88">
        <v>0</v>
      </c>
      <c r="D88" t="s">
        <v>865</v>
      </c>
      <c r="E88" t="s">
        <v>567</v>
      </c>
      <c r="F88" t="s">
        <v>885</v>
      </c>
      <c r="G88" s="1" t="str">
        <f>VLOOKUP(E88,'zoznam+stupeň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8" t="s">
        <v>886</v>
      </c>
      <c r="I88" t="s">
        <v>887</v>
      </c>
      <c r="J88" t="s">
        <v>2236</v>
      </c>
      <c r="K88">
        <v>0</v>
      </c>
      <c r="L88" t="s">
        <v>873</v>
      </c>
      <c r="M88" t="s">
        <v>868</v>
      </c>
      <c r="N88" t="s">
        <v>861</v>
      </c>
      <c r="O88" t="s">
        <v>875</v>
      </c>
      <c r="P88">
        <v>14.852</v>
      </c>
      <c r="Q88">
        <v>2026</v>
      </c>
      <c r="R88" t="s">
        <v>2033</v>
      </c>
      <c r="S88" s="16">
        <v>25202827.649999999</v>
      </c>
      <c r="T88" t="s">
        <v>1570</v>
      </c>
      <c r="U88" t="s">
        <v>874</v>
      </c>
      <c r="V88" s="12" t="s">
        <v>2705</v>
      </c>
    </row>
    <row r="89" spans="1:22" ht="43.5" x14ac:dyDescent="0.35">
      <c r="A89" t="s">
        <v>1532</v>
      </c>
      <c r="B89" t="s">
        <v>864</v>
      </c>
      <c r="C89" t="s">
        <v>2236</v>
      </c>
      <c r="D89" t="s">
        <v>865</v>
      </c>
      <c r="E89" t="s">
        <v>567</v>
      </c>
      <c r="F89" t="s">
        <v>2236</v>
      </c>
      <c r="G89" s="1" t="str">
        <f>VLOOKUP(E89,'zoznam+stupeň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89" t="s">
        <v>2236</v>
      </c>
      <c r="I89" t="s">
        <v>2236</v>
      </c>
      <c r="J89" t="s">
        <v>2236</v>
      </c>
      <c r="K89" t="s">
        <v>2236</v>
      </c>
      <c r="L89" t="s">
        <v>873</v>
      </c>
      <c r="M89" t="s">
        <v>868</v>
      </c>
      <c r="N89" t="s">
        <v>860</v>
      </c>
      <c r="O89" t="s">
        <v>2236</v>
      </c>
      <c r="P89" t="s">
        <v>2236</v>
      </c>
      <c r="Q89">
        <v>2026</v>
      </c>
      <c r="R89" t="s">
        <v>2031</v>
      </c>
      <c r="S89" s="16">
        <v>696713.64</v>
      </c>
      <c r="T89" t="s">
        <v>2236</v>
      </c>
      <c r="U89" t="s">
        <v>874</v>
      </c>
      <c r="V89" s="12" t="s">
        <v>2705</v>
      </c>
    </row>
    <row r="90" spans="1:22" ht="43.5" x14ac:dyDescent="0.35">
      <c r="A90" t="s">
        <v>1610</v>
      </c>
      <c r="B90" t="s">
        <v>864</v>
      </c>
      <c r="C90">
        <v>0</v>
      </c>
      <c r="D90" t="s">
        <v>865</v>
      </c>
      <c r="E90" t="s">
        <v>567</v>
      </c>
      <c r="F90" t="s">
        <v>885</v>
      </c>
      <c r="G90" s="1" t="str">
        <f>VLOOKUP(E90,'zoznam+stupeň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0" t="s">
        <v>886</v>
      </c>
      <c r="I90" t="s">
        <v>887</v>
      </c>
      <c r="J90" t="s">
        <v>2236</v>
      </c>
      <c r="K90">
        <v>0</v>
      </c>
      <c r="L90" t="s">
        <v>873</v>
      </c>
      <c r="M90" t="s">
        <v>868</v>
      </c>
      <c r="N90" t="s">
        <v>861</v>
      </c>
      <c r="O90" t="s">
        <v>875</v>
      </c>
      <c r="P90">
        <v>14.852</v>
      </c>
      <c r="Q90">
        <v>2027</v>
      </c>
      <c r="R90" t="s">
        <v>2032</v>
      </c>
      <c r="S90" s="16">
        <v>100833463.23999999</v>
      </c>
      <c r="T90" t="s">
        <v>1570</v>
      </c>
      <c r="U90" t="s">
        <v>874</v>
      </c>
      <c r="V90" s="12" t="s">
        <v>2705</v>
      </c>
    </row>
    <row r="91" spans="1:22" ht="43.5" x14ac:dyDescent="0.35">
      <c r="A91" t="s">
        <v>1610</v>
      </c>
      <c r="B91" t="s">
        <v>864</v>
      </c>
      <c r="C91">
        <v>0</v>
      </c>
      <c r="D91" t="s">
        <v>865</v>
      </c>
      <c r="E91" t="s">
        <v>567</v>
      </c>
      <c r="F91" t="s">
        <v>885</v>
      </c>
      <c r="G91" s="1" t="str">
        <f>VLOOKUP(E91,'zoznam+stupeň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1" t="s">
        <v>886</v>
      </c>
      <c r="I91" t="s">
        <v>887</v>
      </c>
      <c r="J91" t="s">
        <v>2236</v>
      </c>
      <c r="K91">
        <v>0</v>
      </c>
      <c r="L91" t="s">
        <v>873</v>
      </c>
      <c r="M91" t="s">
        <v>868</v>
      </c>
      <c r="N91" t="s">
        <v>861</v>
      </c>
      <c r="O91" t="s">
        <v>875</v>
      </c>
      <c r="P91">
        <v>14.852</v>
      </c>
      <c r="Q91">
        <v>2027</v>
      </c>
      <c r="R91" t="s">
        <v>2031</v>
      </c>
      <c r="S91" s="16">
        <v>4500000</v>
      </c>
      <c r="T91" t="s">
        <v>1570</v>
      </c>
      <c r="U91" t="s">
        <v>874</v>
      </c>
      <c r="V91" s="12" t="s">
        <v>2705</v>
      </c>
    </row>
    <row r="92" spans="1:22" ht="43.5" x14ac:dyDescent="0.35">
      <c r="A92" t="s">
        <v>1610</v>
      </c>
      <c r="B92" t="s">
        <v>864</v>
      </c>
      <c r="C92">
        <v>0</v>
      </c>
      <c r="D92" t="s">
        <v>865</v>
      </c>
      <c r="E92" t="s">
        <v>567</v>
      </c>
      <c r="F92" t="s">
        <v>885</v>
      </c>
      <c r="G92" s="1" t="str">
        <f>VLOOKUP(E92,'zoznam+stupeň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2" t="s">
        <v>886</v>
      </c>
      <c r="I92" t="s">
        <v>887</v>
      </c>
      <c r="J92" t="s">
        <v>2236</v>
      </c>
      <c r="K92">
        <v>0</v>
      </c>
      <c r="L92" t="s">
        <v>873</v>
      </c>
      <c r="M92" t="s">
        <v>868</v>
      </c>
      <c r="N92" t="s">
        <v>861</v>
      </c>
      <c r="O92" t="s">
        <v>875</v>
      </c>
      <c r="P92">
        <v>14.852</v>
      </c>
      <c r="Q92">
        <v>2027</v>
      </c>
      <c r="R92" t="s">
        <v>2033</v>
      </c>
      <c r="S92" s="16">
        <v>17794140.57</v>
      </c>
      <c r="T92" t="s">
        <v>1570</v>
      </c>
      <c r="U92" t="s">
        <v>874</v>
      </c>
      <c r="V92" s="12" t="s">
        <v>2705</v>
      </c>
    </row>
    <row r="93" spans="1:22" ht="43.5" x14ac:dyDescent="0.35">
      <c r="A93" t="s">
        <v>1531</v>
      </c>
      <c r="B93" t="s">
        <v>864</v>
      </c>
      <c r="C93">
        <v>0</v>
      </c>
      <c r="D93" t="s">
        <v>865</v>
      </c>
      <c r="E93" t="s">
        <v>567</v>
      </c>
      <c r="F93" t="s">
        <v>885</v>
      </c>
      <c r="G93" s="1" t="str">
        <f>VLOOKUP(E93,'zoznam+stupeň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3" t="s">
        <v>886</v>
      </c>
      <c r="I93" t="s">
        <v>887</v>
      </c>
      <c r="J93" t="s">
        <v>2236</v>
      </c>
      <c r="K93">
        <v>0</v>
      </c>
      <c r="L93" t="s">
        <v>873</v>
      </c>
      <c r="M93" t="s">
        <v>868</v>
      </c>
      <c r="N93" t="s">
        <v>26</v>
      </c>
      <c r="O93" t="s">
        <v>874</v>
      </c>
      <c r="P93">
        <v>14.852</v>
      </c>
      <c r="Q93" t="s">
        <v>1464</v>
      </c>
      <c r="R93" t="s">
        <v>1458</v>
      </c>
      <c r="S93" s="16">
        <v>5478838.0300000003</v>
      </c>
      <c r="T93" t="s">
        <v>2236</v>
      </c>
      <c r="U93" t="s">
        <v>874</v>
      </c>
      <c r="V93" s="12" t="s">
        <v>2705</v>
      </c>
    </row>
    <row r="94" spans="1:22" ht="43.5" x14ac:dyDescent="0.35">
      <c r="A94" t="s">
        <v>1532</v>
      </c>
      <c r="B94" t="s">
        <v>864</v>
      </c>
      <c r="C94">
        <v>0</v>
      </c>
      <c r="D94" t="s">
        <v>865</v>
      </c>
      <c r="E94" t="s">
        <v>567</v>
      </c>
      <c r="F94" t="s">
        <v>885</v>
      </c>
      <c r="G94" s="1" t="str">
        <f>VLOOKUP(E94,'zoznam+stupeň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4" t="s">
        <v>886</v>
      </c>
      <c r="I94" t="s">
        <v>887</v>
      </c>
      <c r="J94" t="s">
        <v>2236</v>
      </c>
      <c r="K94">
        <v>0</v>
      </c>
      <c r="L94" t="s">
        <v>873</v>
      </c>
      <c r="M94" t="s">
        <v>868</v>
      </c>
      <c r="N94" t="s">
        <v>860</v>
      </c>
      <c r="O94" t="s">
        <v>874</v>
      </c>
      <c r="P94">
        <v>14.852</v>
      </c>
      <c r="Q94" t="s">
        <v>1464</v>
      </c>
      <c r="R94" t="s">
        <v>1458</v>
      </c>
      <c r="S94" s="16">
        <v>7025293.9800000004</v>
      </c>
      <c r="T94" t="s">
        <v>2236</v>
      </c>
      <c r="U94" t="s">
        <v>874</v>
      </c>
      <c r="V94" s="12" t="s">
        <v>2705</v>
      </c>
    </row>
    <row r="95" spans="1:22" ht="43.5" x14ac:dyDescent="0.35">
      <c r="A95" t="s">
        <v>1532</v>
      </c>
      <c r="B95" t="s">
        <v>864</v>
      </c>
      <c r="C95">
        <v>0</v>
      </c>
      <c r="D95" t="s">
        <v>865</v>
      </c>
      <c r="E95" t="s">
        <v>567</v>
      </c>
      <c r="F95" t="s">
        <v>885</v>
      </c>
      <c r="G95" s="1" t="str">
        <f>VLOOKUP(E95,'zoznam+stupeň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5" t="s">
        <v>886</v>
      </c>
      <c r="I95" t="s">
        <v>887</v>
      </c>
      <c r="J95" t="s">
        <v>2236</v>
      </c>
      <c r="K95">
        <v>0</v>
      </c>
      <c r="L95" t="s">
        <v>873</v>
      </c>
      <c r="M95" t="s">
        <v>868</v>
      </c>
      <c r="N95" t="s">
        <v>860</v>
      </c>
      <c r="O95" t="s">
        <v>874</v>
      </c>
      <c r="P95">
        <v>14.852</v>
      </c>
      <c r="Q95" t="s">
        <v>1464</v>
      </c>
      <c r="R95" t="s">
        <v>1467</v>
      </c>
      <c r="S95" s="16">
        <v>687848.66999999993</v>
      </c>
      <c r="T95" t="s">
        <v>2236</v>
      </c>
      <c r="U95" t="s">
        <v>874</v>
      </c>
      <c r="V95" s="12" t="s">
        <v>2705</v>
      </c>
    </row>
    <row r="96" spans="1:22" ht="43.5" x14ac:dyDescent="0.35">
      <c r="A96" t="s">
        <v>1531</v>
      </c>
      <c r="B96" t="s">
        <v>864</v>
      </c>
      <c r="C96">
        <v>0</v>
      </c>
      <c r="D96" t="s">
        <v>865</v>
      </c>
      <c r="E96" t="s">
        <v>567</v>
      </c>
      <c r="F96" t="s">
        <v>885</v>
      </c>
      <c r="G96" s="1" t="str">
        <f>VLOOKUP(E96,'zoznam+stupeň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6" t="s">
        <v>886</v>
      </c>
      <c r="I96" t="s">
        <v>887</v>
      </c>
      <c r="J96" t="s">
        <v>2236</v>
      </c>
      <c r="K96">
        <v>0</v>
      </c>
      <c r="L96" t="s">
        <v>873</v>
      </c>
      <c r="M96" t="s">
        <v>868</v>
      </c>
      <c r="N96" t="s">
        <v>26</v>
      </c>
      <c r="O96" t="s">
        <v>874</v>
      </c>
      <c r="P96">
        <v>14.852</v>
      </c>
      <c r="Q96" t="s">
        <v>1464</v>
      </c>
      <c r="R96" t="s">
        <v>1467</v>
      </c>
      <c r="S96" s="16">
        <v>5225.25</v>
      </c>
      <c r="T96" t="s">
        <v>2236</v>
      </c>
      <c r="U96" t="s">
        <v>874</v>
      </c>
      <c r="V96" s="12" t="s">
        <v>2705</v>
      </c>
    </row>
    <row r="97" spans="1:22" ht="43.5" x14ac:dyDescent="0.35">
      <c r="A97" t="s">
        <v>1532</v>
      </c>
      <c r="B97" t="s">
        <v>864</v>
      </c>
      <c r="C97">
        <v>0</v>
      </c>
      <c r="D97" t="s">
        <v>865</v>
      </c>
      <c r="E97" t="s">
        <v>567</v>
      </c>
      <c r="F97" t="s">
        <v>885</v>
      </c>
      <c r="G97" s="1" t="str">
        <f>VLOOKUP(E97,'zoznam+stupeň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7" t="s">
        <v>886</v>
      </c>
      <c r="I97" t="s">
        <v>887</v>
      </c>
      <c r="J97" t="s">
        <v>2236</v>
      </c>
      <c r="K97">
        <v>0</v>
      </c>
      <c r="L97" t="s">
        <v>873</v>
      </c>
      <c r="M97" t="s">
        <v>868</v>
      </c>
      <c r="N97" t="s">
        <v>860</v>
      </c>
      <c r="O97" t="s">
        <v>874</v>
      </c>
      <c r="P97">
        <v>14.852</v>
      </c>
      <c r="Q97" t="s">
        <v>1464</v>
      </c>
      <c r="R97" t="s">
        <v>1511</v>
      </c>
      <c r="S97" s="16">
        <v>4228504.8899999997</v>
      </c>
      <c r="T97" t="s">
        <v>1536</v>
      </c>
      <c r="U97" t="s">
        <v>874</v>
      </c>
      <c r="V97" s="12" t="s">
        <v>2705</v>
      </c>
    </row>
    <row r="98" spans="1:22" ht="43.5" x14ac:dyDescent="0.35">
      <c r="A98" t="s">
        <v>1532</v>
      </c>
      <c r="B98" t="s">
        <v>864</v>
      </c>
      <c r="C98">
        <v>0</v>
      </c>
      <c r="D98" t="s">
        <v>865</v>
      </c>
      <c r="E98" t="s">
        <v>567</v>
      </c>
      <c r="F98" t="s">
        <v>885</v>
      </c>
      <c r="G98" s="1" t="str">
        <f>VLOOKUP(E98,'zoznam+stupeň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H98" t="s">
        <v>886</v>
      </c>
      <c r="I98" t="s">
        <v>887</v>
      </c>
      <c r="J98" t="s">
        <v>2236</v>
      </c>
      <c r="K98">
        <v>0</v>
      </c>
      <c r="L98" t="s">
        <v>873</v>
      </c>
      <c r="M98" t="s">
        <v>868</v>
      </c>
      <c r="N98" t="s">
        <v>860</v>
      </c>
      <c r="O98" t="s">
        <v>874</v>
      </c>
      <c r="P98">
        <v>14.852</v>
      </c>
      <c r="Q98" t="s">
        <v>1464</v>
      </c>
      <c r="R98" t="s">
        <v>1538</v>
      </c>
      <c r="S98" s="16">
        <v>1460043.99</v>
      </c>
      <c r="T98" t="s">
        <v>1536</v>
      </c>
      <c r="U98" t="s">
        <v>874</v>
      </c>
      <c r="V98" s="12" t="s">
        <v>2705</v>
      </c>
    </row>
    <row r="99" spans="1:22" ht="43.5" x14ac:dyDescent="0.35">
      <c r="A99" t="s">
        <v>2231</v>
      </c>
      <c r="B99" t="s">
        <v>864</v>
      </c>
      <c r="C99" t="s">
        <v>2236</v>
      </c>
      <c r="D99" t="s">
        <v>865</v>
      </c>
      <c r="E99" t="s">
        <v>635</v>
      </c>
      <c r="F99" t="s">
        <v>885</v>
      </c>
      <c r="G99" s="1" t="str">
        <f>VLOOKUP(E99,'zoznam+stupeň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99" t="s">
        <v>886</v>
      </c>
      <c r="I99" t="s">
        <v>887</v>
      </c>
      <c r="J99" t="s">
        <v>2236</v>
      </c>
      <c r="K99">
        <v>0</v>
      </c>
      <c r="L99" t="s">
        <v>873</v>
      </c>
      <c r="M99" t="s">
        <v>868</v>
      </c>
      <c r="N99" t="s">
        <v>860</v>
      </c>
      <c r="O99" t="s">
        <v>874</v>
      </c>
      <c r="P99">
        <v>18.390999999999998</v>
      </c>
      <c r="Q99">
        <v>2024</v>
      </c>
      <c r="R99" t="s">
        <v>1458</v>
      </c>
      <c r="S99" s="37">
        <v>4396031.1900000004</v>
      </c>
      <c r="T99" t="s">
        <v>2236</v>
      </c>
      <c r="U99" t="s">
        <v>874</v>
      </c>
      <c r="V99" s="12" t="s">
        <v>2706</v>
      </c>
    </row>
    <row r="100" spans="1:22" ht="43.5" x14ac:dyDescent="0.35">
      <c r="A100" t="s">
        <v>1611</v>
      </c>
      <c r="B100" t="s">
        <v>864</v>
      </c>
      <c r="C100">
        <v>0</v>
      </c>
      <c r="D100" t="s">
        <v>865</v>
      </c>
      <c r="E100" t="s">
        <v>635</v>
      </c>
      <c r="F100" t="s">
        <v>885</v>
      </c>
      <c r="G100" s="1" t="str">
        <f>VLOOKUP(E100,'zoznam+stupeň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0" t="s">
        <v>886</v>
      </c>
      <c r="I100" t="s">
        <v>887</v>
      </c>
      <c r="J100" t="s">
        <v>2236</v>
      </c>
      <c r="K100">
        <v>0</v>
      </c>
      <c r="L100" t="s">
        <v>873</v>
      </c>
      <c r="M100" t="s">
        <v>868</v>
      </c>
      <c r="N100" t="s">
        <v>861</v>
      </c>
      <c r="O100" t="s">
        <v>875</v>
      </c>
      <c r="P100">
        <v>18.390999999999998</v>
      </c>
      <c r="Q100">
        <v>2027</v>
      </c>
      <c r="R100" t="s">
        <v>2028</v>
      </c>
      <c r="S100" s="16">
        <v>1275000</v>
      </c>
      <c r="T100" t="s">
        <v>2236</v>
      </c>
      <c r="U100" t="s">
        <v>874</v>
      </c>
      <c r="V100" s="12" t="s">
        <v>2706</v>
      </c>
    </row>
    <row r="101" spans="1:22" ht="43.5" x14ac:dyDescent="0.35">
      <c r="A101" t="s">
        <v>1611</v>
      </c>
      <c r="B101" t="s">
        <v>864</v>
      </c>
      <c r="C101">
        <v>0</v>
      </c>
      <c r="D101" t="s">
        <v>865</v>
      </c>
      <c r="E101" t="s">
        <v>635</v>
      </c>
      <c r="F101" t="s">
        <v>885</v>
      </c>
      <c r="G101" s="1" t="str">
        <f>VLOOKUP(E101,'zoznam+stupeň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1" t="s">
        <v>886</v>
      </c>
      <c r="I101" t="s">
        <v>887</v>
      </c>
      <c r="J101" t="s">
        <v>2236</v>
      </c>
      <c r="K101">
        <v>0</v>
      </c>
      <c r="L101" t="s">
        <v>873</v>
      </c>
      <c r="M101" t="s">
        <v>868</v>
      </c>
      <c r="N101" t="s">
        <v>861</v>
      </c>
      <c r="O101" t="s">
        <v>875</v>
      </c>
      <c r="P101">
        <v>18.390999999999998</v>
      </c>
      <c r="Q101">
        <v>2029</v>
      </c>
      <c r="R101" t="s">
        <v>2032</v>
      </c>
      <c r="S101" s="16">
        <v>127500000</v>
      </c>
      <c r="T101" t="s">
        <v>2236</v>
      </c>
      <c r="U101" t="s">
        <v>874</v>
      </c>
      <c r="V101" s="12" t="s">
        <v>2706</v>
      </c>
    </row>
    <row r="102" spans="1:22" ht="43.5" x14ac:dyDescent="0.35">
      <c r="A102" t="s">
        <v>1611</v>
      </c>
      <c r="B102" t="s">
        <v>864</v>
      </c>
      <c r="C102">
        <v>0</v>
      </c>
      <c r="D102" t="s">
        <v>865</v>
      </c>
      <c r="E102" t="s">
        <v>635</v>
      </c>
      <c r="F102" t="s">
        <v>885</v>
      </c>
      <c r="G102" s="1" t="str">
        <f>VLOOKUP(E102,'zoznam+stupeň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2" t="s">
        <v>886</v>
      </c>
      <c r="I102" t="s">
        <v>887</v>
      </c>
      <c r="J102" t="s">
        <v>2236</v>
      </c>
      <c r="K102">
        <v>0</v>
      </c>
      <c r="L102" t="s">
        <v>873</v>
      </c>
      <c r="M102" t="s">
        <v>868</v>
      </c>
      <c r="N102" t="s">
        <v>861</v>
      </c>
      <c r="O102" t="s">
        <v>875</v>
      </c>
      <c r="P102">
        <v>18.390999999999998</v>
      </c>
      <c r="Q102">
        <v>2028</v>
      </c>
      <c r="R102" t="s">
        <v>2031</v>
      </c>
      <c r="S102" s="16">
        <v>4000000</v>
      </c>
      <c r="T102" t="s">
        <v>2236</v>
      </c>
      <c r="U102" t="s">
        <v>874</v>
      </c>
      <c r="V102" s="12" t="s">
        <v>2706</v>
      </c>
    </row>
    <row r="103" spans="1:22" ht="43.5" x14ac:dyDescent="0.35">
      <c r="A103" t="s">
        <v>2034</v>
      </c>
      <c r="B103" t="s">
        <v>864</v>
      </c>
      <c r="C103">
        <v>0</v>
      </c>
      <c r="D103" t="s">
        <v>865</v>
      </c>
      <c r="E103" t="s">
        <v>635</v>
      </c>
      <c r="F103" t="s">
        <v>885</v>
      </c>
      <c r="G103" s="1" t="str">
        <f>VLOOKUP(E103,'zoznam+stupeň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3" t="s">
        <v>886</v>
      </c>
      <c r="I103" t="s">
        <v>887</v>
      </c>
      <c r="J103" t="s">
        <v>2236</v>
      </c>
      <c r="K103">
        <v>0</v>
      </c>
      <c r="L103" t="s">
        <v>873</v>
      </c>
      <c r="M103" t="s">
        <v>868</v>
      </c>
      <c r="N103" t="s">
        <v>26</v>
      </c>
      <c r="O103" t="s">
        <v>875</v>
      </c>
      <c r="P103" t="s">
        <v>2236</v>
      </c>
      <c r="Q103">
        <v>2025</v>
      </c>
      <c r="R103" t="s">
        <v>1458</v>
      </c>
      <c r="S103" s="16">
        <v>500000</v>
      </c>
      <c r="T103" t="s">
        <v>2236</v>
      </c>
      <c r="U103" t="s">
        <v>874</v>
      </c>
      <c r="V103" s="12" t="s">
        <v>2706</v>
      </c>
    </row>
    <row r="104" spans="1:22" ht="43.5" x14ac:dyDescent="0.35">
      <c r="A104" t="s">
        <v>1611</v>
      </c>
      <c r="B104" t="s">
        <v>864</v>
      </c>
      <c r="C104">
        <v>0</v>
      </c>
      <c r="D104" t="s">
        <v>865</v>
      </c>
      <c r="E104" t="s">
        <v>635</v>
      </c>
      <c r="F104" t="s">
        <v>885</v>
      </c>
      <c r="G104" s="1" t="str">
        <f>VLOOKUP(E104,'zoznam+stupeň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4" t="s">
        <v>886</v>
      </c>
      <c r="I104" t="s">
        <v>887</v>
      </c>
      <c r="J104" t="s">
        <v>2236</v>
      </c>
      <c r="K104">
        <v>0</v>
      </c>
      <c r="L104" t="s">
        <v>873</v>
      </c>
      <c r="M104" t="s">
        <v>868</v>
      </c>
      <c r="N104" t="s">
        <v>861</v>
      </c>
      <c r="O104" t="s">
        <v>875</v>
      </c>
      <c r="P104">
        <v>18.390999999999998</v>
      </c>
      <c r="Q104">
        <v>2028</v>
      </c>
      <c r="R104" t="s">
        <v>2032</v>
      </c>
      <c r="S104" s="16">
        <v>119000000</v>
      </c>
      <c r="T104" t="s">
        <v>2236</v>
      </c>
      <c r="U104" t="s">
        <v>874</v>
      </c>
      <c r="V104" s="12" t="s">
        <v>2706</v>
      </c>
    </row>
    <row r="105" spans="1:22" ht="43.5" x14ac:dyDescent="0.35">
      <c r="A105" t="s">
        <v>1611</v>
      </c>
      <c r="B105" t="s">
        <v>864</v>
      </c>
      <c r="C105">
        <v>0</v>
      </c>
      <c r="D105" t="s">
        <v>865</v>
      </c>
      <c r="E105" t="s">
        <v>635</v>
      </c>
      <c r="F105" t="s">
        <v>885</v>
      </c>
      <c r="G105" s="1" t="str">
        <f>VLOOKUP(E105,'zoznam+stupeň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5" t="s">
        <v>886</v>
      </c>
      <c r="I105" t="s">
        <v>887</v>
      </c>
      <c r="J105" t="s">
        <v>2236</v>
      </c>
      <c r="K105">
        <v>0</v>
      </c>
      <c r="L105" t="s">
        <v>873</v>
      </c>
      <c r="M105" t="s">
        <v>868</v>
      </c>
      <c r="N105" t="s">
        <v>861</v>
      </c>
      <c r="O105" t="s">
        <v>875</v>
      </c>
      <c r="P105">
        <v>18.390999999999998</v>
      </c>
      <c r="Q105">
        <v>2028</v>
      </c>
      <c r="R105" t="s">
        <v>2033</v>
      </c>
      <c r="S105" s="16">
        <v>21000000</v>
      </c>
      <c r="T105" t="s">
        <v>2236</v>
      </c>
      <c r="U105" t="s">
        <v>874</v>
      </c>
      <c r="V105" s="12" t="s">
        <v>2706</v>
      </c>
    </row>
    <row r="106" spans="1:22" ht="43.5" x14ac:dyDescent="0.35">
      <c r="A106" t="s">
        <v>2231</v>
      </c>
      <c r="B106" t="s">
        <v>864</v>
      </c>
      <c r="C106" t="s">
        <v>2236</v>
      </c>
      <c r="D106" t="s">
        <v>865</v>
      </c>
      <c r="E106" t="s">
        <v>635</v>
      </c>
      <c r="F106" t="s">
        <v>885</v>
      </c>
      <c r="G106" s="1" t="str">
        <f>VLOOKUP(E106,'zoznam+stupeň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6" t="s">
        <v>886</v>
      </c>
      <c r="I106" t="s">
        <v>887</v>
      </c>
      <c r="J106" t="s">
        <v>2236</v>
      </c>
      <c r="K106" t="s">
        <v>2236</v>
      </c>
      <c r="L106" t="s">
        <v>873</v>
      </c>
      <c r="M106" t="s">
        <v>868</v>
      </c>
      <c r="N106" t="s">
        <v>860</v>
      </c>
      <c r="O106" t="s">
        <v>2236</v>
      </c>
      <c r="P106" t="s">
        <v>2236</v>
      </c>
      <c r="Q106">
        <v>2025</v>
      </c>
      <c r="R106" t="s">
        <v>1458</v>
      </c>
      <c r="S106" s="16">
        <v>4334153.7300000004</v>
      </c>
      <c r="T106" t="s">
        <v>2236</v>
      </c>
      <c r="U106" t="s">
        <v>874</v>
      </c>
      <c r="V106" s="12" t="s">
        <v>2706</v>
      </c>
    </row>
    <row r="107" spans="1:22" ht="43.5" x14ac:dyDescent="0.35">
      <c r="A107" t="s">
        <v>1611</v>
      </c>
      <c r="B107" t="s">
        <v>864</v>
      </c>
      <c r="C107">
        <v>0</v>
      </c>
      <c r="D107" t="s">
        <v>865</v>
      </c>
      <c r="E107" t="s">
        <v>635</v>
      </c>
      <c r="F107" t="s">
        <v>885</v>
      </c>
      <c r="G107" s="1" t="str">
        <f>VLOOKUP(E107,'zoznam+stupeň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7" t="s">
        <v>886</v>
      </c>
      <c r="I107" t="s">
        <v>887</v>
      </c>
      <c r="J107" t="s">
        <v>2236</v>
      </c>
      <c r="K107">
        <v>0</v>
      </c>
      <c r="L107" t="s">
        <v>873</v>
      </c>
      <c r="M107" t="s">
        <v>868</v>
      </c>
      <c r="N107" t="s">
        <v>861</v>
      </c>
      <c r="O107" t="s">
        <v>875</v>
      </c>
      <c r="P107">
        <v>18.390999999999998</v>
      </c>
      <c r="Q107">
        <v>2026</v>
      </c>
      <c r="R107" t="s">
        <v>2028</v>
      </c>
      <c r="S107" s="16">
        <v>85000000</v>
      </c>
      <c r="T107" t="s">
        <v>2236</v>
      </c>
      <c r="U107" t="s">
        <v>874</v>
      </c>
      <c r="V107" s="12" t="s">
        <v>2706</v>
      </c>
    </row>
    <row r="108" spans="1:22" ht="43.5" x14ac:dyDescent="0.35">
      <c r="A108" t="s">
        <v>1611</v>
      </c>
      <c r="B108" t="s">
        <v>864</v>
      </c>
      <c r="C108">
        <v>0</v>
      </c>
      <c r="D108" t="s">
        <v>865</v>
      </c>
      <c r="E108" t="s">
        <v>635</v>
      </c>
      <c r="F108" t="s">
        <v>885</v>
      </c>
      <c r="G108" s="1" t="str">
        <f>VLOOKUP(E108,'zoznam+stupeň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8" t="s">
        <v>886</v>
      </c>
      <c r="I108" t="s">
        <v>887</v>
      </c>
      <c r="J108" t="s">
        <v>2236</v>
      </c>
      <c r="K108">
        <v>0</v>
      </c>
      <c r="L108" t="s">
        <v>873</v>
      </c>
      <c r="M108" t="s">
        <v>868</v>
      </c>
      <c r="N108" t="s">
        <v>861</v>
      </c>
      <c r="O108" t="s">
        <v>875</v>
      </c>
      <c r="P108">
        <v>18.390999999999998</v>
      </c>
      <c r="Q108">
        <v>2026</v>
      </c>
      <c r="R108" t="s">
        <v>1524</v>
      </c>
      <c r="S108" s="16">
        <v>15000000</v>
      </c>
      <c r="T108" t="s">
        <v>2236</v>
      </c>
      <c r="U108" t="s">
        <v>874</v>
      </c>
      <c r="V108" s="12" t="s">
        <v>2706</v>
      </c>
    </row>
    <row r="109" spans="1:22" ht="43.5" x14ac:dyDescent="0.35">
      <c r="A109" t="s">
        <v>1611</v>
      </c>
      <c r="B109" t="s">
        <v>864</v>
      </c>
      <c r="C109">
        <v>0</v>
      </c>
      <c r="D109" t="s">
        <v>865</v>
      </c>
      <c r="E109" t="s">
        <v>635</v>
      </c>
      <c r="F109" t="s">
        <v>885</v>
      </c>
      <c r="G109" s="1" t="str">
        <f>VLOOKUP(E109,'zoznam+stupeň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09" t="s">
        <v>886</v>
      </c>
      <c r="I109" t="s">
        <v>887</v>
      </c>
      <c r="J109" t="s">
        <v>2236</v>
      </c>
      <c r="K109">
        <v>0</v>
      </c>
      <c r="L109" t="s">
        <v>873</v>
      </c>
      <c r="M109" t="s">
        <v>868</v>
      </c>
      <c r="N109" t="s">
        <v>861</v>
      </c>
      <c r="O109" t="s">
        <v>875</v>
      </c>
      <c r="P109">
        <v>18.390999999999998</v>
      </c>
      <c r="Q109">
        <v>2029</v>
      </c>
      <c r="R109" t="s">
        <v>2033</v>
      </c>
      <c r="S109" s="16">
        <v>22500000</v>
      </c>
      <c r="T109" t="s">
        <v>2236</v>
      </c>
      <c r="U109" t="s">
        <v>874</v>
      </c>
      <c r="V109" s="12" t="s">
        <v>2706</v>
      </c>
    </row>
    <row r="110" spans="1:22" ht="43.5" x14ac:dyDescent="0.35">
      <c r="A110" t="s">
        <v>1611</v>
      </c>
      <c r="B110" t="s">
        <v>864</v>
      </c>
      <c r="C110">
        <v>0</v>
      </c>
      <c r="D110" t="s">
        <v>865</v>
      </c>
      <c r="E110" t="s">
        <v>635</v>
      </c>
      <c r="F110" t="s">
        <v>885</v>
      </c>
      <c r="G110" s="1" t="str">
        <f>VLOOKUP(E110,'zoznam+stupeň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0" t="s">
        <v>886</v>
      </c>
      <c r="I110" t="s">
        <v>887</v>
      </c>
      <c r="J110" t="s">
        <v>2236</v>
      </c>
      <c r="K110">
        <v>0</v>
      </c>
      <c r="L110" t="s">
        <v>873</v>
      </c>
      <c r="M110" t="s">
        <v>868</v>
      </c>
      <c r="N110" t="s">
        <v>861</v>
      </c>
      <c r="O110" t="s">
        <v>875</v>
      </c>
      <c r="P110">
        <v>18.390999999999998</v>
      </c>
      <c r="Q110">
        <v>2030</v>
      </c>
      <c r="R110" t="s">
        <v>2032</v>
      </c>
      <c r="S110" s="16">
        <v>94806055.709999993</v>
      </c>
      <c r="T110" t="s">
        <v>2236</v>
      </c>
      <c r="U110" t="s">
        <v>874</v>
      </c>
      <c r="V110" s="12" t="s">
        <v>2706</v>
      </c>
    </row>
    <row r="111" spans="1:22" ht="43.5" x14ac:dyDescent="0.35">
      <c r="A111" t="s">
        <v>1611</v>
      </c>
      <c r="B111" t="s">
        <v>864</v>
      </c>
      <c r="C111">
        <v>0</v>
      </c>
      <c r="D111" t="s">
        <v>865</v>
      </c>
      <c r="E111" t="s">
        <v>635</v>
      </c>
      <c r="F111" t="s">
        <v>885</v>
      </c>
      <c r="G111" s="1" t="str">
        <f>VLOOKUP(E111,'zoznam+stupeň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1" t="s">
        <v>886</v>
      </c>
      <c r="I111" t="s">
        <v>887</v>
      </c>
      <c r="J111" t="s">
        <v>2236</v>
      </c>
      <c r="K111">
        <v>0</v>
      </c>
      <c r="L111" t="s">
        <v>873</v>
      </c>
      <c r="M111" t="s">
        <v>868</v>
      </c>
      <c r="N111" t="s">
        <v>861</v>
      </c>
      <c r="O111" t="s">
        <v>875</v>
      </c>
      <c r="P111">
        <v>18.390999999999998</v>
      </c>
      <c r="Q111">
        <v>2030</v>
      </c>
      <c r="R111" t="s">
        <v>2033</v>
      </c>
      <c r="S111" s="16">
        <v>16730480.42</v>
      </c>
      <c r="T111" t="s">
        <v>2236</v>
      </c>
      <c r="U111" t="s">
        <v>874</v>
      </c>
      <c r="V111" s="12" t="s">
        <v>2706</v>
      </c>
    </row>
    <row r="112" spans="1:22" ht="43.5" x14ac:dyDescent="0.35">
      <c r="A112" t="s">
        <v>2231</v>
      </c>
      <c r="B112" t="s">
        <v>864</v>
      </c>
      <c r="C112" t="s">
        <v>2236</v>
      </c>
      <c r="D112" t="s">
        <v>865</v>
      </c>
      <c r="E112" t="s">
        <v>635</v>
      </c>
      <c r="F112" t="s">
        <v>885</v>
      </c>
      <c r="G112" s="1" t="str">
        <f>VLOOKUP(E112,'zoznam+stupeň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2" t="s">
        <v>886</v>
      </c>
      <c r="I112" t="s">
        <v>887</v>
      </c>
      <c r="J112" t="s">
        <v>2236</v>
      </c>
      <c r="K112" t="s">
        <v>2236</v>
      </c>
      <c r="L112" t="s">
        <v>873</v>
      </c>
      <c r="M112" t="s">
        <v>868</v>
      </c>
      <c r="N112" t="s">
        <v>860</v>
      </c>
      <c r="O112" t="s">
        <v>2236</v>
      </c>
      <c r="P112" t="s">
        <v>2236</v>
      </c>
      <c r="Q112">
        <v>2026</v>
      </c>
      <c r="R112" t="s">
        <v>2031</v>
      </c>
      <c r="S112" s="16">
        <v>618787.71</v>
      </c>
      <c r="T112" t="s">
        <v>2236</v>
      </c>
      <c r="U112" t="s">
        <v>874</v>
      </c>
      <c r="V112" s="12" t="s">
        <v>2706</v>
      </c>
    </row>
    <row r="113" spans="1:22" ht="43.5" x14ac:dyDescent="0.35">
      <c r="A113" t="s">
        <v>1611</v>
      </c>
      <c r="B113" t="s">
        <v>864</v>
      </c>
      <c r="C113">
        <v>0</v>
      </c>
      <c r="D113" t="s">
        <v>865</v>
      </c>
      <c r="E113" t="s">
        <v>635</v>
      </c>
      <c r="F113" t="s">
        <v>885</v>
      </c>
      <c r="G113" s="1" t="str">
        <f>VLOOKUP(E113,'zoznam+stupeň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3" t="s">
        <v>886</v>
      </c>
      <c r="I113" t="s">
        <v>887</v>
      </c>
      <c r="J113" t="s">
        <v>2236</v>
      </c>
      <c r="K113">
        <v>0</v>
      </c>
      <c r="L113" t="s">
        <v>873</v>
      </c>
      <c r="M113" t="s">
        <v>868</v>
      </c>
      <c r="N113" t="s">
        <v>861</v>
      </c>
      <c r="O113" t="s">
        <v>875</v>
      </c>
      <c r="P113">
        <v>18.390999999999998</v>
      </c>
      <c r="Q113">
        <v>2027</v>
      </c>
      <c r="R113" t="s">
        <v>2027</v>
      </c>
      <c r="S113" s="16">
        <v>86275000</v>
      </c>
      <c r="T113" t="s">
        <v>2236</v>
      </c>
      <c r="U113" t="s">
        <v>874</v>
      </c>
      <c r="V113" s="12" t="s">
        <v>2706</v>
      </c>
    </row>
    <row r="114" spans="1:22" ht="43.5" x14ac:dyDescent="0.35">
      <c r="A114" t="s">
        <v>1611</v>
      </c>
      <c r="B114" t="s">
        <v>864</v>
      </c>
      <c r="C114">
        <v>0</v>
      </c>
      <c r="D114" t="s">
        <v>865</v>
      </c>
      <c r="E114" t="s">
        <v>635</v>
      </c>
      <c r="F114" t="s">
        <v>885</v>
      </c>
      <c r="G114" s="1" t="str">
        <f>VLOOKUP(E114,'zoznam+stupeň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4" t="s">
        <v>886</v>
      </c>
      <c r="I114" t="s">
        <v>887</v>
      </c>
      <c r="J114" t="s">
        <v>2236</v>
      </c>
      <c r="K114">
        <v>0</v>
      </c>
      <c r="L114" t="s">
        <v>873</v>
      </c>
      <c r="M114" t="s">
        <v>868</v>
      </c>
      <c r="N114" t="s">
        <v>861</v>
      </c>
      <c r="O114" t="s">
        <v>875</v>
      </c>
      <c r="P114">
        <v>18.390999999999998</v>
      </c>
      <c r="Q114">
        <v>2027</v>
      </c>
      <c r="R114" t="s">
        <v>1524</v>
      </c>
      <c r="S114" s="16">
        <v>15450000</v>
      </c>
      <c r="T114" t="s">
        <v>2236</v>
      </c>
      <c r="U114" t="s">
        <v>874</v>
      </c>
      <c r="V114" s="12" t="s">
        <v>2706</v>
      </c>
    </row>
    <row r="115" spans="1:22" ht="43.5" x14ac:dyDescent="0.35">
      <c r="A115" t="s">
        <v>1611</v>
      </c>
      <c r="B115" t="s">
        <v>864</v>
      </c>
      <c r="C115">
        <v>0</v>
      </c>
      <c r="D115" t="s">
        <v>865</v>
      </c>
      <c r="E115" t="s">
        <v>635</v>
      </c>
      <c r="F115" t="s">
        <v>885</v>
      </c>
      <c r="G115" s="1" t="str">
        <f>VLOOKUP(E115,'zoznam+stupeň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5" t="s">
        <v>886</v>
      </c>
      <c r="I115" t="s">
        <v>887</v>
      </c>
      <c r="J115" t="s">
        <v>2236</v>
      </c>
      <c r="K115">
        <v>0</v>
      </c>
      <c r="L115" t="s">
        <v>873</v>
      </c>
      <c r="M115" t="s">
        <v>868</v>
      </c>
      <c r="N115" t="s">
        <v>861</v>
      </c>
      <c r="O115" t="s">
        <v>875</v>
      </c>
      <c r="P115">
        <v>18.390999999999998</v>
      </c>
      <c r="Q115">
        <v>2027</v>
      </c>
      <c r="R115" t="s">
        <v>1525</v>
      </c>
      <c r="S115" s="16">
        <v>4000000</v>
      </c>
      <c r="T115" t="s">
        <v>2236</v>
      </c>
      <c r="U115" t="s">
        <v>874</v>
      </c>
      <c r="V115" s="12" t="s">
        <v>2706</v>
      </c>
    </row>
    <row r="116" spans="1:22" ht="43.5" x14ac:dyDescent="0.35">
      <c r="A116" t="s">
        <v>1611</v>
      </c>
      <c r="B116" t="s">
        <v>864</v>
      </c>
      <c r="C116">
        <v>0</v>
      </c>
      <c r="D116" t="s">
        <v>865</v>
      </c>
      <c r="E116" t="s">
        <v>635</v>
      </c>
      <c r="F116" t="s">
        <v>885</v>
      </c>
      <c r="G116" s="1" t="str">
        <f>VLOOKUP(E116,'zoznam+stupeň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6" t="s">
        <v>886</v>
      </c>
      <c r="I116" t="s">
        <v>887</v>
      </c>
      <c r="J116" t="s">
        <v>2236</v>
      </c>
      <c r="K116">
        <v>0</v>
      </c>
      <c r="L116" t="s">
        <v>873</v>
      </c>
      <c r="M116" t="s">
        <v>868</v>
      </c>
      <c r="N116" t="s">
        <v>861</v>
      </c>
      <c r="O116" t="s">
        <v>875</v>
      </c>
      <c r="P116">
        <v>18.390999999999998</v>
      </c>
      <c r="Q116">
        <v>2027</v>
      </c>
      <c r="R116" t="s">
        <v>2032</v>
      </c>
      <c r="S116" s="16">
        <v>22950000</v>
      </c>
      <c r="T116" t="s">
        <v>2236</v>
      </c>
      <c r="U116" t="s">
        <v>874</v>
      </c>
      <c r="V116" s="12" t="s">
        <v>2706</v>
      </c>
    </row>
    <row r="117" spans="1:22" ht="43.5" x14ac:dyDescent="0.35">
      <c r="A117" t="s">
        <v>1611</v>
      </c>
      <c r="B117" t="s">
        <v>864</v>
      </c>
      <c r="C117">
        <v>0</v>
      </c>
      <c r="D117" t="s">
        <v>865</v>
      </c>
      <c r="E117" t="s">
        <v>635</v>
      </c>
      <c r="F117" t="s">
        <v>885</v>
      </c>
      <c r="G117" s="1" t="str">
        <f>VLOOKUP(E117,'zoznam+stupeň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H117" t="s">
        <v>886</v>
      </c>
      <c r="I117" t="s">
        <v>887</v>
      </c>
      <c r="J117" t="s">
        <v>2236</v>
      </c>
      <c r="K117">
        <v>0</v>
      </c>
      <c r="L117" t="s">
        <v>873</v>
      </c>
      <c r="M117" t="s">
        <v>868</v>
      </c>
      <c r="N117" t="s">
        <v>861</v>
      </c>
      <c r="O117" t="s">
        <v>875</v>
      </c>
      <c r="P117">
        <v>18.390999999999998</v>
      </c>
      <c r="Q117">
        <v>2027</v>
      </c>
      <c r="R117" t="s">
        <v>2033</v>
      </c>
      <c r="S117" s="16">
        <v>4050000</v>
      </c>
      <c r="T117" t="s">
        <v>2236</v>
      </c>
      <c r="U117" t="s">
        <v>874</v>
      </c>
      <c r="V117" s="12" t="s">
        <v>2706</v>
      </c>
    </row>
    <row r="118" spans="1:22" ht="43.5" x14ac:dyDescent="0.35">
      <c r="E118" t="s">
        <v>635</v>
      </c>
      <c r="G118" s="1" t="str">
        <f>VLOOKUP(E118,'zoznam+stupeň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M118" t="s">
        <v>868</v>
      </c>
      <c r="N118" t="s">
        <v>26</v>
      </c>
      <c r="O118" t="s">
        <v>874</v>
      </c>
      <c r="Q118">
        <v>2024</v>
      </c>
      <c r="R118" t="s">
        <v>1458</v>
      </c>
      <c r="S118" s="37">
        <v>1086227.58</v>
      </c>
      <c r="U118" t="s">
        <v>874</v>
      </c>
      <c r="V118" s="12" t="s">
        <v>2706</v>
      </c>
    </row>
    <row r="119" spans="1:22" ht="29" x14ac:dyDescent="0.35">
      <c r="A119" t="s">
        <v>1522</v>
      </c>
      <c r="B119" t="s">
        <v>864</v>
      </c>
      <c r="C119">
        <v>0</v>
      </c>
      <c r="D119" t="s">
        <v>865</v>
      </c>
      <c r="E119" t="s">
        <v>621</v>
      </c>
      <c r="F119" t="s">
        <v>888</v>
      </c>
      <c r="G119" s="1" t="str">
        <f>VLOOKUP(E119,'zoznam+stupeň prípravy'!$A$2:$W$647,2,FALSE)</f>
        <v>Modernizácia žel. trate Žilina - Košice, úsek trate Krompachy (mimo) - Kysak, projektová príprava a real + DOZZ, ECTS</v>
      </c>
      <c r="H119" t="s">
        <v>889</v>
      </c>
      <c r="I119" t="s">
        <v>890</v>
      </c>
      <c r="J119" t="s">
        <v>2236</v>
      </c>
      <c r="K119">
        <v>0</v>
      </c>
      <c r="L119" t="s">
        <v>873</v>
      </c>
      <c r="M119" t="s">
        <v>868</v>
      </c>
      <c r="N119" t="s">
        <v>860</v>
      </c>
      <c r="O119" t="s">
        <v>874</v>
      </c>
      <c r="P119">
        <v>0</v>
      </c>
      <c r="Q119">
        <v>2024</v>
      </c>
      <c r="R119" t="s">
        <v>1458</v>
      </c>
      <c r="S119" s="37">
        <f>450942.56+816711.11</f>
        <v>1267653.67</v>
      </c>
      <c r="T119" t="s">
        <v>2236</v>
      </c>
      <c r="U119" t="s">
        <v>874</v>
      </c>
      <c r="V119" s="12" t="s">
        <v>2701</v>
      </c>
    </row>
    <row r="120" spans="1:22" ht="29" x14ac:dyDescent="0.35">
      <c r="A120" t="s">
        <v>1522</v>
      </c>
      <c r="B120" t="s">
        <v>864</v>
      </c>
      <c r="C120">
        <v>0</v>
      </c>
      <c r="D120" t="s">
        <v>865</v>
      </c>
      <c r="E120" t="s">
        <v>621</v>
      </c>
      <c r="F120" t="s">
        <v>888</v>
      </c>
      <c r="G120" s="1" t="str">
        <f>VLOOKUP(E120,'zoznam+stupeň prípravy'!$A$2:$W$647,2,FALSE)</f>
        <v>Modernizácia žel. trate Žilina - Košice, úsek trate Krompachy (mimo) - Kysak, projektová príprava a real + DOZZ, ECTS</v>
      </c>
      <c r="H120" t="s">
        <v>889</v>
      </c>
      <c r="I120" t="s">
        <v>890</v>
      </c>
      <c r="J120" t="s">
        <v>2236</v>
      </c>
      <c r="K120">
        <v>0</v>
      </c>
      <c r="L120" t="s">
        <v>873</v>
      </c>
      <c r="M120" t="s">
        <v>868</v>
      </c>
      <c r="N120" t="s">
        <v>860</v>
      </c>
      <c r="O120" t="s">
        <v>874</v>
      </c>
      <c r="P120">
        <v>0</v>
      </c>
      <c r="Q120">
        <v>2025</v>
      </c>
      <c r="R120" t="s">
        <v>1458</v>
      </c>
      <c r="S120" s="16">
        <f>130000+1481890-400000</f>
        <v>1211890</v>
      </c>
      <c r="T120" t="s">
        <v>2236</v>
      </c>
      <c r="U120" t="s">
        <v>874</v>
      </c>
      <c r="V120" s="12" t="s">
        <v>2701</v>
      </c>
    </row>
    <row r="121" spans="1:22" ht="29" x14ac:dyDescent="0.35">
      <c r="A121" t="s">
        <v>1522</v>
      </c>
      <c r="B121" t="s">
        <v>864</v>
      </c>
      <c r="C121">
        <v>0</v>
      </c>
      <c r="D121" t="s">
        <v>865</v>
      </c>
      <c r="E121" t="s">
        <v>621</v>
      </c>
      <c r="F121" t="s">
        <v>888</v>
      </c>
      <c r="G121" s="1" t="str">
        <f>VLOOKUP(E121,'zoznam+stupeň prípravy'!$A$2:$W$647,2,FALSE)</f>
        <v>Modernizácia žel. trate Žilina - Košice, úsek trate Krompachy (mimo) - Kysak, projektová príprava a real + DOZZ, ECTS</v>
      </c>
      <c r="H121" t="s">
        <v>889</v>
      </c>
      <c r="I121" t="s">
        <v>890</v>
      </c>
      <c r="J121" t="s">
        <v>2236</v>
      </c>
      <c r="K121">
        <v>0</v>
      </c>
      <c r="L121" t="s">
        <v>873</v>
      </c>
      <c r="M121" t="s">
        <v>868</v>
      </c>
      <c r="N121" t="s">
        <v>860</v>
      </c>
      <c r="O121" t="s">
        <v>874</v>
      </c>
      <c r="P121">
        <v>0</v>
      </c>
      <c r="Q121">
        <v>2026</v>
      </c>
      <c r="R121" t="s">
        <v>1458</v>
      </c>
      <c r="S121" s="16">
        <v>398815</v>
      </c>
      <c r="T121" t="s">
        <v>2236</v>
      </c>
      <c r="U121" t="s">
        <v>874</v>
      </c>
      <c r="V121" s="12" t="s">
        <v>2701</v>
      </c>
    </row>
    <row r="122" spans="1:22" ht="29" x14ac:dyDescent="0.35">
      <c r="A122" t="s">
        <v>1522</v>
      </c>
      <c r="B122" t="s">
        <v>864</v>
      </c>
      <c r="C122">
        <v>0</v>
      </c>
      <c r="D122" t="s">
        <v>865</v>
      </c>
      <c r="E122" t="s">
        <v>621</v>
      </c>
      <c r="F122" t="s">
        <v>888</v>
      </c>
      <c r="G122" s="1" t="str">
        <f>VLOOKUP(E122,'zoznam+stupeň prípravy'!$A$2:$W$647,2,FALSE)</f>
        <v>Modernizácia žel. trate Žilina - Košice, úsek trate Krompachy (mimo) - Kysak, projektová príprava a real + DOZZ, ECTS</v>
      </c>
      <c r="H122" t="s">
        <v>889</v>
      </c>
      <c r="I122" t="s">
        <v>890</v>
      </c>
      <c r="J122" t="s">
        <v>2236</v>
      </c>
      <c r="K122">
        <v>0</v>
      </c>
      <c r="L122" t="s">
        <v>873</v>
      </c>
      <c r="M122" t="s">
        <v>868</v>
      </c>
      <c r="N122" t="s">
        <v>860</v>
      </c>
      <c r="O122" t="s">
        <v>874</v>
      </c>
      <c r="P122">
        <v>0</v>
      </c>
      <c r="Q122" t="s">
        <v>1464</v>
      </c>
      <c r="R122" t="s">
        <v>1458</v>
      </c>
      <c r="S122" s="16">
        <v>143928</v>
      </c>
      <c r="T122" t="s">
        <v>2236</v>
      </c>
      <c r="U122" t="s">
        <v>874</v>
      </c>
      <c r="V122" s="12" t="s">
        <v>2701</v>
      </c>
    </row>
    <row r="123" spans="1:22" ht="29" x14ac:dyDescent="0.35">
      <c r="A123" t="s">
        <v>1522</v>
      </c>
      <c r="B123" t="s">
        <v>864</v>
      </c>
      <c r="C123">
        <v>0</v>
      </c>
      <c r="D123" t="s">
        <v>865</v>
      </c>
      <c r="E123" t="s">
        <v>621</v>
      </c>
      <c r="F123" t="s">
        <v>888</v>
      </c>
      <c r="G123" s="1" t="str">
        <f>VLOOKUP(E123,'zoznam+stupeň prípravy'!$A$2:$W$647,2,FALSE)</f>
        <v>Modernizácia žel. trate Žilina - Košice, úsek trate Krompachy (mimo) - Kysak, projektová príprava a real + DOZZ, ECTS</v>
      </c>
      <c r="H123" t="s">
        <v>889</v>
      </c>
      <c r="I123" t="s">
        <v>890</v>
      </c>
      <c r="J123" t="s">
        <v>2236</v>
      </c>
      <c r="K123">
        <v>0</v>
      </c>
      <c r="L123" t="s">
        <v>873</v>
      </c>
      <c r="M123" t="s">
        <v>868</v>
      </c>
      <c r="N123" t="s">
        <v>860</v>
      </c>
      <c r="O123" t="s">
        <v>874</v>
      </c>
      <c r="P123">
        <v>0</v>
      </c>
      <c r="Q123" t="s">
        <v>1464</v>
      </c>
      <c r="R123" t="s">
        <v>1511</v>
      </c>
      <c r="S123" s="16">
        <v>2168750.38</v>
      </c>
      <c r="T123" t="s">
        <v>2236</v>
      </c>
      <c r="U123" t="s">
        <v>874</v>
      </c>
      <c r="V123" s="12" t="s">
        <v>2701</v>
      </c>
    </row>
    <row r="124" spans="1:22" ht="29" x14ac:dyDescent="0.35">
      <c r="A124" t="s">
        <v>1522</v>
      </c>
      <c r="B124" t="s">
        <v>864</v>
      </c>
      <c r="C124">
        <v>0</v>
      </c>
      <c r="D124" t="s">
        <v>865</v>
      </c>
      <c r="E124" t="s">
        <v>621</v>
      </c>
      <c r="F124" t="s">
        <v>888</v>
      </c>
      <c r="G124" s="1" t="str">
        <f>VLOOKUP(E124,'zoznam+stupeň prípravy'!$A$2:$W$647,2,FALSE)</f>
        <v>Modernizácia žel. trate Žilina - Košice, úsek trate Krompachy (mimo) - Kysak, projektová príprava a real + DOZZ, ECTS</v>
      </c>
      <c r="H124" t="s">
        <v>889</v>
      </c>
      <c r="I124" t="s">
        <v>890</v>
      </c>
      <c r="J124" t="s">
        <v>2236</v>
      </c>
      <c r="K124">
        <v>0</v>
      </c>
      <c r="L124" t="s">
        <v>873</v>
      </c>
      <c r="M124" t="s">
        <v>868</v>
      </c>
      <c r="N124" t="s">
        <v>860</v>
      </c>
      <c r="O124" t="s">
        <v>874</v>
      </c>
      <c r="P124">
        <v>0</v>
      </c>
      <c r="Q124" t="s">
        <v>1464</v>
      </c>
      <c r="R124" t="s">
        <v>1513</v>
      </c>
      <c r="S124" s="16">
        <v>774897.88</v>
      </c>
      <c r="T124" t="s">
        <v>2236</v>
      </c>
      <c r="U124" t="s">
        <v>874</v>
      </c>
      <c r="V124" s="12" t="s">
        <v>2701</v>
      </c>
    </row>
    <row r="125" spans="1:22" ht="21.65" customHeight="1" x14ac:dyDescent="0.35">
      <c r="A125" t="s">
        <v>1522</v>
      </c>
      <c r="B125" t="s">
        <v>864</v>
      </c>
      <c r="C125">
        <v>0</v>
      </c>
      <c r="D125" t="s">
        <v>865</v>
      </c>
      <c r="E125" t="s">
        <v>621</v>
      </c>
      <c r="F125" t="s">
        <v>888</v>
      </c>
      <c r="G125" s="1" t="str">
        <f>VLOOKUP(E125,'zoznam+stupeň prípravy'!$A$2:$W$647,2,FALSE)</f>
        <v>Modernizácia žel. trate Žilina - Košice, úsek trate Krompachy (mimo) - Kysak, projektová príprava a real + DOZZ, ECTS</v>
      </c>
      <c r="H125" t="s">
        <v>889</v>
      </c>
      <c r="I125" t="s">
        <v>890</v>
      </c>
      <c r="J125" t="s">
        <v>2236</v>
      </c>
      <c r="K125">
        <v>0</v>
      </c>
      <c r="L125" t="s">
        <v>873</v>
      </c>
      <c r="M125" t="s">
        <v>868</v>
      </c>
      <c r="N125" t="s">
        <v>860</v>
      </c>
      <c r="O125" t="s">
        <v>874</v>
      </c>
      <c r="P125">
        <v>0</v>
      </c>
      <c r="Q125" t="s">
        <v>1464</v>
      </c>
      <c r="R125" t="s">
        <v>1467</v>
      </c>
      <c r="S125" s="16">
        <v>35982</v>
      </c>
      <c r="T125" t="s">
        <v>2236</v>
      </c>
      <c r="U125" t="s">
        <v>874</v>
      </c>
      <c r="V125" s="12" t="s">
        <v>2701</v>
      </c>
    </row>
    <row r="126" spans="1:22" ht="29" x14ac:dyDescent="0.35">
      <c r="A126" t="s">
        <v>1520</v>
      </c>
      <c r="B126" t="s">
        <v>864</v>
      </c>
      <c r="C126">
        <v>0</v>
      </c>
      <c r="D126" t="s">
        <v>865</v>
      </c>
      <c r="E126" t="s">
        <v>554</v>
      </c>
      <c r="F126" t="s">
        <v>891</v>
      </c>
      <c r="G126" s="1" t="str">
        <f>VLOOKUP(E126,'zoznam+stupeň prípravy'!$A$2:$W$647,2,FALSE)</f>
        <v>Modernizácia žel. trate Žilina - Košice, úsek Kysak (mimo) - Košice, projektová príprava a real.</v>
      </c>
      <c r="H126" t="s">
        <v>892</v>
      </c>
      <c r="I126" t="s">
        <v>893</v>
      </c>
      <c r="J126" t="s">
        <v>2236</v>
      </c>
      <c r="K126">
        <v>0</v>
      </c>
      <c r="L126" t="s">
        <v>873</v>
      </c>
      <c r="M126" t="s">
        <v>868</v>
      </c>
      <c r="N126" t="s">
        <v>860</v>
      </c>
      <c r="O126" t="s">
        <v>874</v>
      </c>
      <c r="P126">
        <v>0</v>
      </c>
      <c r="Q126">
        <v>2023</v>
      </c>
      <c r="R126" t="s">
        <v>1458</v>
      </c>
      <c r="S126" s="16">
        <v>936783.39</v>
      </c>
      <c r="T126" t="s">
        <v>2236</v>
      </c>
      <c r="U126" t="s">
        <v>874</v>
      </c>
      <c r="V126" s="12" t="s">
        <v>2695</v>
      </c>
    </row>
    <row r="127" spans="1:22" ht="29" x14ac:dyDescent="0.35">
      <c r="A127" t="s">
        <v>1520</v>
      </c>
      <c r="B127" t="s">
        <v>864</v>
      </c>
      <c r="C127">
        <v>0</v>
      </c>
      <c r="D127" t="s">
        <v>865</v>
      </c>
      <c r="E127" t="s">
        <v>554</v>
      </c>
      <c r="F127" t="s">
        <v>891</v>
      </c>
      <c r="G127" s="1" t="str">
        <f>VLOOKUP(E127,'zoznam+stupeň prípravy'!$A$2:$W$647,2,FALSE)</f>
        <v>Modernizácia žel. trate Žilina - Košice, úsek Kysak (mimo) - Košice, projektová príprava a real.</v>
      </c>
      <c r="H127" t="s">
        <v>892</v>
      </c>
      <c r="I127" t="s">
        <v>893</v>
      </c>
      <c r="J127" t="s">
        <v>2236</v>
      </c>
      <c r="K127">
        <v>0</v>
      </c>
      <c r="L127" t="s">
        <v>873</v>
      </c>
      <c r="M127" t="s">
        <v>868</v>
      </c>
      <c r="N127" t="s">
        <v>860</v>
      </c>
      <c r="O127" t="s">
        <v>2236</v>
      </c>
      <c r="P127" t="s">
        <v>2236</v>
      </c>
      <c r="Q127">
        <v>2023</v>
      </c>
      <c r="R127" t="s">
        <v>1467</v>
      </c>
      <c r="S127" s="16">
        <v>-122704.34</v>
      </c>
      <c r="T127" t="s">
        <v>2236</v>
      </c>
      <c r="U127" t="s">
        <v>874</v>
      </c>
      <c r="V127" s="12" t="s">
        <v>2695</v>
      </c>
    </row>
    <row r="128" spans="1:22" ht="29" x14ac:dyDescent="0.35">
      <c r="A128" t="s">
        <v>1520</v>
      </c>
      <c r="B128" t="s">
        <v>864</v>
      </c>
      <c r="C128">
        <v>0</v>
      </c>
      <c r="D128" t="s">
        <v>865</v>
      </c>
      <c r="E128" t="s">
        <v>554</v>
      </c>
      <c r="F128" t="s">
        <v>891</v>
      </c>
      <c r="G128" s="1" t="str">
        <f>VLOOKUP(E128,'zoznam+stupeň prípravy'!$A$2:$W$647,2,FALSE)</f>
        <v>Modernizácia žel. trate Žilina - Košice, úsek Kysak (mimo) - Košice, projektová príprava a real.</v>
      </c>
      <c r="H128" t="s">
        <v>892</v>
      </c>
      <c r="I128" t="s">
        <v>893</v>
      </c>
      <c r="J128" t="s">
        <v>2236</v>
      </c>
      <c r="K128">
        <v>0</v>
      </c>
      <c r="L128" t="s">
        <v>873</v>
      </c>
      <c r="M128" t="s">
        <v>868</v>
      </c>
      <c r="N128" t="s">
        <v>860</v>
      </c>
      <c r="O128" t="s">
        <v>874</v>
      </c>
      <c r="P128">
        <v>0</v>
      </c>
      <c r="Q128" t="s">
        <v>1464</v>
      </c>
      <c r="R128" t="s">
        <v>1467</v>
      </c>
      <c r="S128" s="16">
        <v>402875.48</v>
      </c>
      <c r="T128" t="s">
        <v>2236</v>
      </c>
      <c r="U128" t="s">
        <v>874</v>
      </c>
      <c r="V128" s="12" t="s">
        <v>2695</v>
      </c>
    </row>
    <row r="129" spans="1:22" ht="29" x14ac:dyDescent="0.35">
      <c r="A129" t="s">
        <v>1521</v>
      </c>
      <c r="B129" t="s">
        <v>864</v>
      </c>
      <c r="C129">
        <v>0</v>
      </c>
      <c r="D129" t="s">
        <v>865</v>
      </c>
      <c r="E129" t="s">
        <v>554</v>
      </c>
      <c r="F129" t="s">
        <v>891</v>
      </c>
      <c r="G129" s="1" t="str">
        <f>VLOOKUP(E129,'zoznam+stupeň prípravy'!$A$2:$W$647,2,FALSE)</f>
        <v>Modernizácia žel. trate Žilina - Košice, úsek Kysak (mimo) - Košice, projektová príprava a real.</v>
      </c>
      <c r="H129" t="s">
        <v>892</v>
      </c>
      <c r="I129" t="s">
        <v>893</v>
      </c>
      <c r="J129" t="s">
        <v>2236</v>
      </c>
      <c r="K129">
        <v>0</v>
      </c>
      <c r="L129" t="s">
        <v>873</v>
      </c>
      <c r="M129" t="s">
        <v>868</v>
      </c>
      <c r="N129" t="s">
        <v>861</v>
      </c>
      <c r="O129" t="s">
        <v>875</v>
      </c>
      <c r="P129">
        <v>0</v>
      </c>
      <c r="Q129" t="s">
        <v>1464</v>
      </c>
      <c r="R129" t="s">
        <v>1467</v>
      </c>
      <c r="S129" s="16">
        <v>285575.63</v>
      </c>
      <c r="T129" t="s">
        <v>2236</v>
      </c>
      <c r="U129" t="s">
        <v>874</v>
      </c>
      <c r="V129" s="12" t="s">
        <v>2695</v>
      </c>
    </row>
    <row r="130" spans="1:22" ht="29" x14ac:dyDescent="0.35">
      <c r="A130" t="s">
        <v>1520</v>
      </c>
      <c r="B130" t="s">
        <v>864</v>
      </c>
      <c r="C130">
        <v>0</v>
      </c>
      <c r="D130" t="s">
        <v>865</v>
      </c>
      <c r="E130" t="s">
        <v>554</v>
      </c>
      <c r="F130" t="s">
        <v>891</v>
      </c>
      <c r="G130" s="1" t="str">
        <f>VLOOKUP(E130,'zoznam+stupeň prípravy'!$A$2:$W$647,2,FALSE)</f>
        <v>Modernizácia žel. trate Žilina - Košice, úsek Kysak (mimo) - Košice, projektová príprava a real.</v>
      </c>
      <c r="H130" t="s">
        <v>892</v>
      </c>
      <c r="I130" t="s">
        <v>893</v>
      </c>
      <c r="J130" t="s">
        <v>2236</v>
      </c>
      <c r="K130">
        <v>0</v>
      </c>
      <c r="L130" t="s">
        <v>873</v>
      </c>
      <c r="M130" t="s">
        <v>868</v>
      </c>
      <c r="N130" t="s">
        <v>860</v>
      </c>
      <c r="O130" t="s">
        <v>874</v>
      </c>
      <c r="P130">
        <v>0</v>
      </c>
      <c r="Q130" t="s">
        <v>1464</v>
      </c>
      <c r="R130" t="s">
        <v>1513</v>
      </c>
      <c r="S130" s="16">
        <v>734800.31</v>
      </c>
      <c r="T130" t="s">
        <v>2236</v>
      </c>
      <c r="U130" t="s">
        <v>874</v>
      </c>
      <c r="V130" s="12" t="s">
        <v>2695</v>
      </c>
    </row>
    <row r="131" spans="1:22" ht="29" x14ac:dyDescent="0.35">
      <c r="A131" t="s">
        <v>1520</v>
      </c>
      <c r="B131" t="s">
        <v>864</v>
      </c>
      <c r="C131">
        <v>0</v>
      </c>
      <c r="D131" t="s">
        <v>865</v>
      </c>
      <c r="E131" t="s">
        <v>554</v>
      </c>
      <c r="F131" t="s">
        <v>891</v>
      </c>
      <c r="G131" s="1" t="str">
        <f>VLOOKUP(E131,'zoznam+stupeň prípravy'!$A$2:$W$647,2,FALSE)</f>
        <v>Modernizácia žel. trate Žilina - Košice, úsek Kysak (mimo) - Košice, projektová príprava a real.</v>
      </c>
      <c r="H131" t="s">
        <v>892</v>
      </c>
      <c r="I131" t="s">
        <v>893</v>
      </c>
      <c r="J131" t="s">
        <v>2236</v>
      </c>
      <c r="K131">
        <v>0</v>
      </c>
      <c r="L131" t="s">
        <v>873</v>
      </c>
      <c r="M131" t="s">
        <v>868</v>
      </c>
      <c r="N131" t="s">
        <v>860</v>
      </c>
      <c r="O131" t="s">
        <v>874</v>
      </c>
      <c r="P131">
        <v>0</v>
      </c>
      <c r="Q131" t="s">
        <v>1464</v>
      </c>
      <c r="R131" t="s">
        <v>1511</v>
      </c>
      <c r="S131" s="16">
        <v>2204400.9300000002</v>
      </c>
      <c r="T131" t="s">
        <v>2236</v>
      </c>
      <c r="U131" t="s">
        <v>874</v>
      </c>
      <c r="V131" s="12" t="s">
        <v>2695</v>
      </c>
    </row>
    <row r="132" spans="1:22" x14ac:dyDescent="0.35">
      <c r="A132" t="s">
        <v>1552</v>
      </c>
      <c r="B132" t="s">
        <v>864</v>
      </c>
      <c r="C132">
        <v>0</v>
      </c>
      <c r="D132" t="s">
        <v>865</v>
      </c>
      <c r="E132" t="s">
        <v>605</v>
      </c>
      <c r="F132" t="s">
        <v>894</v>
      </c>
      <c r="G132" s="1" t="str">
        <f>VLOOKUP(E132,'zoznam+stupeň prípravy'!$A$2:$W$647,2,FALSE)</f>
        <v>Lúky pod Makytou-št.hr. ČR, KR TV</v>
      </c>
      <c r="H132" t="s">
        <v>895</v>
      </c>
      <c r="I132" t="s">
        <v>2236</v>
      </c>
      <c r="J132" t="s">
        <v>896</v>
      </c>
      <c r="K132">
        <v>0</v>
      </c>
      <c r="L132" t="s">
        <v>873</v>
      </c>
      <c r="M132" t="s">
        <v>868</v>
      </c>
      <c r="N132" t="s">
        <v>860</v>
      </c>
      <c r="O132" t="s">
        <v>874</v>
      </c>
      <c r="P132">
        <v>20.216000000000001</v>
      </c>
      <c r="Q132" t="s">
        <v>1464</v>
      </c>
      <c r="R132" t="s">
        <v>1458</v>
      </c>
      <c r="S132" s="16">
        <v>25905</v>
      </c>
      <c r="T132" t="s">
        <v>2236</v>
      </c>
      <c r="U132" t="s">
        <v>874</v>
      </c>
      <c r="V132" s="12" t="s">
        <v>2705</v>
      </c>
    </row>
    <row r="133" spans="1:22" x14ac:dyDescent="0.35">
      <c r="A133" t="s">
        <v>1553</v>
      </c>
      <c r="B133" t="s">
        <v>864</v>
      </c>
      <c r="C133">
        <v>0</v>
      </c>
      <c r="D133" t="s">
        <v>865</v>
      </c>
      <c r="E133" t="s">
        <v>605</v>
      </c>
      <c r="F133" t="s">
        <v>894</v>
      </c>
      <c r="G133" s="1" t="str">
        <f>VLOOKUP(E133,'zoznam+stupeň prípravy'!$A$2:$W$647,2,FALSE)</f>
        <v>Lúky pod Makytou-št.hr. ČR, KR TV</v>
      </c>
      <c r="H133" t="s">
        <v>895</v>
      </c>
      <c r="I133" t="s">
        <v>2236</v>
      </c>
      <c r="J133" t="s">
        <v>896</v>
      </c>
      <c r="K133">
        <v>0</v>
      </c>
      <c r="L133" t="s">
        <v>873</v>
      </c>
      <c r="M133" t="s">
        <v>868</v>
      </c>
      <c r="N133" t="s">
        <v>861</v>
      </c>
      <c r="O133" t="s">
        <v>874</v>
      </c>
      <c r="P133">
        <v>20.216000000000001</v>
      </c>
      <c r="Q133" t="s">
        <v>1464</v>
      </c>
      <c r="R133" t="s">
        <v>1458</v>
      </c>
      <c r="S133" s="16">
        <v>4487605.9800000004</v>
      </c>
      <c r="T133" t="s">
        <v>2236</v>
      </c>
      <c r="U133" t="s">
        <v>874</v>
      </c>
      <c r="V133" s="12" t="s">
        <v>2705</v>
      </c>
    </row>
    <row r="134" spans="1:22" x14ac:dyDescent="0.35">
      <c r="A134" t="s">
        <v>1552</v>
      </c>
      <c r="B134" t="s">
        <v>864</v>
      </c>
      <c r="C134">
        <v>0</v>
      </c>
      <c r="D134" t="s">
        <v>865</v>
      </c>
      <c r="E134" t="s">
        <v>605</v>
      </c>
      <c r="F134" t="s">
        <v>894</v>
      </c>
      <c r="G134" s="1" t="str">
        <f>VLOOKUP(E134,'zoznam+stupeň prípravy'!$A$2:$W$647,2,FALSE)</f>
        <v>Lúky pod Makytou-št.hr. ČR, KR TV</v>
      </c>
      <c r="H134" t="s">
        <v>895</v>
      </c>
      <c r="I134" t="s">
        <v>2236</v>
      </c>
      <c r="J134" t="s">
        <v>896</v>
      </c>
      <c r="K134">
        <v>0</v>
      </c>
      <c r="L134" t="s">
        <v>873</v>
      </c>
      <c r="M134" t="s">
        <v>868</v>
      </c>
      <c r="N134" t="s">
        <v>860</v>
      </c>
      <c r="O134" t="s">
        <v>874</v>
      </c>
      <c r="P134">
        <v>20.216000000000001</v>
      </c>
      <c r="Q134" t="s">
        <v>1464</v>
      </c>
      <c r="R134" t="s">
        <v>1467</v>
      </c>
      <c r="S134" s="16">
        <v>531375</v>
      </c>
      <c r="T134" t="s">
        <v>2236</v>
      </c>
      <c r="U134" t="s">
        <v>874</v>
      </c>
      <c r="V134" s="12" t="s">
        <v>2705</v>
      </c>
    </row>
    <row r="135" spans="1:22" x14ac:dyDescent="0.35">
      <c r="A135" t="s">
        <v>1553</v>
      </c>
      <c r="B135" t="s">
        <v>864</v>
      </c>
      <c r="C135">
        <v>0</v>
      </c>
      <c r="D135" t="s">
        <v>865</v>
      </c>
      <c r="E135" t="s">
        <v>605</v>
      </c>
      <c r="F135" t="s">
        <v>894</v>
      </c>
      <c r="G135" s="1" t="str">
        <f>VLOOKUP(E135,'zoznam+stupeň prípravy'!$A$2:$W$647,2,FALSE)</f>
        <v>Lúky pod Makytou-št.hr. ČR, KR TV</v>
      </c>
      <c r="H135" t="s">
        <v>895</v>
      </c>
      <c r="I135" t="s">
        <v>2236</v>
      </c>
      <c r="J135" t="s">
        <v>896</v>
      </c>
      <c r="K135">
        <v>0</v>
      </c>
      <c r="L135" t="s">
        <v>873</v>
      </c>
      <c r="M135" t="s">
        <v>868</v>
      </c>
      <c r="N135" t="s">
        <v>861</v>
      </c>
      <c r="O135" t="s">
        <v>874</v>
      </c>
      <c r="P135">
        <v>20.216000000000001</v>
      </c>
      <c r="Q135" t="s">
        <v>1464</v>
      </c>
      <c r="R135" t="s">
        <v>1467</v>
      </c>
      <c r="S135" s="16">
        <v>6589564.5899999999</v>
      </c>
      <c r="T135" t="s">
        <v>2236</v>
      </c>
      <c r="U135" t="s">
        <v>874</v>
      </c>
      <c r="V135" s="12" t="s">
        <v>2705</v>
      </c>
    </row>
    <row r="136" spans="1:22" ht="29" x14ac:dyDescent="0.35">
      <c r="A136" t="s">
        <v>2035</v>
      </c>
      <c r="B136" t="s">
        <v>864</v>
      </c>
      <c r="C136">
        <v>0</v>
      </c>
      <c r="D136" t="s">
        <v>865</v>
      </c>
      <c r="E136" t="s">
        <v>645</v>
      </c>
      <c r="F136">
        <v>0</v>
      </c>
      <c r="G136" s="1" t="str">
        <f>VLOOKUP(E136,'zoznam+stupeň prípravy'!$A$2:$W$647,2,FALSE)</f>
        <v>Terminál inter. prepravy Leopoldov</v>
      </c>
      <c r="H136" t="s">
        <v>2236</v>
      </c>
      <c r="I136" t="s">
        <v>2236</v>
      </c>
      <c r="J136" t="s">
        <v>2236</v>
      </c>
      <c r="K136" t="s">
        <v>949</v>
      </c>
      <c r="L136" t="s">
        <v>873</v>
      </c>
      <c r="M136" t="s">
        <v>868</v>
      </c>
      <c r="N136" t="s">
        <v>860</v>
      </c>
      <c r="O136" t="s">
        <v>2236</v>
      </c>
      <c r="P136" t="s">
        <v>2236</v>
      </c>
      <c r="Q136">
        <v>2023</v>
      </c>
      <c r="R136" t="s">
        <v>1467</v>
      </c>
      <c r="S136" s="16">
        <v>15</v>
      </c>
      <c r="T136" t="s">
        <v>2236</v>
      </c>
      <c r="U136" t="s">
        <v>2236</v>
      </c>
      <c r="V136" s="12" t="s">
        <v>2707</v>
      </c>
    </row>
    <row r="137" spans="1:22" x14ac:dyDescent="0.35">
      <c r="A137" t="s">
        <v>1604</v>
      </c>
      <c r="B137" t="s">
        <v>864</v>
      </c>
      <c r="C137">
        <v>0</v>
      </c>
      <c r="D137" t="s">
        <v>865</v>
      </c>
      <c r="E137" t="s">
        <v>556</v>
      </c>
      <c r="F137" t="s">
        <v>901</v>
      </c>
      <c r="G137" s="1" t="str">
        <f>VLOOKUP(E137,'zoznam+stupeň prípravy'!$A$2:$W$647,2,FALSE)</f>
        <v xml:space="preserve">Modernizácia železničného úseku Čadca - Svrčinovec - št. hranica ČR/SR </v>
      </c>
      <c r="H137" t="s">
        <v>902</v>
      </c>
      <c r="I137" t="s">
        <v>903</v>
      </c>
      <c r="J137" t="s">
        <v>904</v>
      </c>
      <c r="K137">
        <v>0</v>
      </c>
      <c r="L137" t="s">
        <v>873</v>
      </c>
      <c r="M137" t="s">
        <v>868</v>
      </c>
      <c r="N137" t="s">
        <v>860</v>
      </c>
      <c r="O137" t="s">
        <v>874</v>
      </c>
      <c r="P137">
        <v>4.9370000000000003</v>
      </c>
      <c r="Q137">
        <v>2023</v>
      </c>
      <c r="R137" t="s">
        <v>1542</v>
      </c>
      <c r="S137" s="16">
        <v>215647.2</v>
      </c>
      <c r="T137" t="s">
        <v>2236</v>
      </c>
      <c r="U137" t="s">
        <v>874</v>
      </c>
      <c r="V137" s="12" t="s">
        <v>2705</v>
      </c>
    </row>
    <row r="138" spans="1:22" x14ac:dyDescent="0.35">
      <c r="A138" t="s">
        <v>1605</v>
      </c>
      <c r="B138" t="s">
        <v>864</v>
      </c>
      <c r="C138">
        <v>0</v>
      </c>
      <c r="D138" t="s">
        <v>865</v>
      </c>
      <c r="E138" t="s">
        <v>556</v>
      </c>
      <c r="F138" t="s">
        <v>901</v>
      </c>
      <c r="G138" s="1" t="str">
        <f>VLOOKUP(E138,'zoznam+stupeň prípravy'!$A$2:$W$647,2,FALSE)</f>
        <v xml:space="preserve">Modernizácia železničného úseku Čadca - Svrčinovec - št. hranica ČR/SR </v>
      </c>
      <c r="H138" t="s">
        <v>902</v>
      </c>
      <c r="I138" t="s">
        <v>903</v>
      </c>
      <c r="J138" t="s">
        <v>904</v>
      </c>
      <c r="K138">
        <v>0</v>
      </c>
      <c r="L138" t="s">
        <v>873</v>
      </c>
      <c r="M138" t="s">
        <v>868</v>
      </c>
      <c r="N138" t="s">
        <v>861</v>
      </c>
      <c r="O138" t="s">
        <v>874</v>
      </c>
      <c r="P138">
        <v>4.9370000000000003</v>
      </c>
      <c r="Q138">
        <v>2023</v>
      </c>
      <c r="R138" t="s">
        <v>1511</v>
      </c>
      <c r="S138" s="16">
        <v>140560.34</v>
      </c>
      <c r="T138" t="s">
        <v>2036</v>
      </c>
      <c r="U138" t="s">
        <v>874</v>
      </c>
      <c r="V138" s="12" t="s">
        <v>2705</v>
      </c>
    </row>
    <row r="139" spans="1:22" x14ac:dyDescent="0.35">
      <c r="A139" t="s">
        <v>1605</v>
      </c>
      <c r="B139" t="s">
        <v>864</v>
      </c>
      <c r="C139">
        <v>0</v>
      </c>
      <c r="D139" t="s">
        <v>865</v>
      </c>
      <c r="E139" t="s">
        <v>556</v>
      </c>
      <c r="F139" t="s">
        <v>901</v>
      </c>
      <c r="G139" s="1" t="str">
        <f>VLOOKUP(E139,'zoznam+stupeň prípravy'!$A$2:$W$647,2,FALSE)</f>
        <v xml:space="preserve">Modernizácia železničného úseku Čadca - Svrčinovec - št. hranica ČR/SR </v>
      </c>
      <c r="H139" t="s">
        <v>902</v>
      </c>
      <c r="I139" t="s">
        <v>903</v>
      </c>
      <c r="J139" t="s">
        <v>904</v>
      </c>
      <c r="K139">
        <v>0</v>
      </c>
      <c r="L139" t="s">
        <v>873</v>
      </c>
      <c r="M139" t="s">
        <v>868</v>
      </c>
      <c r="N139" t="s">
        <v>861</v>
      </c>
      <c r="O139" t="s">
        <v>874</v>
      </c>
      <c r="P139">
        <v>4.9370000000000003</v>
      </c>
      <c r="Q139">
        <v>2023</v>
      </c>
      <c r="R139" t="s">
        <v>1513</v>
      </c>
      <c r="S139" s="16">
        <v>24804.76</v>
      </c>
      <c r="T139" t="s">
        <v>2036</v>
      </c>
      <c r="U139" t="s">
        <v>874</v>
      </c>
      <c r="V139" s="12" t="s">
        <v>2705</v>
      </c>
    </row>
    <row r="140" spans="1:22" x14ac:dyDescent="0.35">
      <c r="A140" t="s">
        <v>1605</v>
      </c>
      <c r="B140" t="s">
        <v>864</v>
      </c>
      <c r="C140">
        <v>0</v>
      </c>
      <c r="D140" t="s">
        <v>865</v>
      </c>
      <c r="E140" t="s">
        <v>556</v>
      </c>
      <c r="F140" t="s">
        <v>901</v>
      </c>
      <c r="G140" s="1" t="str">
        <f>VLOOKUP(E140,'zoznam+stupeň prípravy'!$A$2:$W$647,2,FALSE)</f>
        <v xml:space="preserve">Modernizácia železničného úseku Čadca - Svrčinovec - št. hranica ČR/SR </v>
      </c>
      <c r="H140" t="s">
        <v>902</v>
      </c>
      <c r="I140" t="s">
        <v>903</v>
      </c>
      <c r="J140" t="s">
        <v>904</v>
      </c>
      <c r="K140">
        <v>0</v>
      </c>
      <c r="L140" t="s">
        <v>873</v>
      </c>
      <c r="M140" t="s">
        <v>868</v>
      </c>
      <c r="N140" t="s">
        <v>861</v>
      </c>
      <c r="O140" t="s">
        <v>874</v>
      </c>
      <c r="P140">
        <v>4.9370000000000003</v>
      </c>
      <c r="Q140">
        <v>2023</v>
      </c>
      <c r="R140" t="s">
        <v>1550</v>
      </c>
      <c r="S140" s="16">
        <v>4168478.15</v>
      </c>
      <c r="T140" t="s">
        <v>2037</v>
      </c>
      <c r="U140" t="s">
        <v>874</v>
      </c>
      <c r="V140" s="12" t="s">
        <v>2705</v>
      </c>
    </row>
    <row r="141" spans="1:22" x14ac:dyDescent="0.35">
      <c r="A141" t="s">
        <v>1605</v>
      </c>
      <c r="B141" t="s">
        <v>864</v>
      </c>
      <c r="C141">
        <v>0</v>
      </c>
      <c r="D141" t="s">
        <v>865</v>
      </c>
      <c r="E141" t="s">
        <v>556</v>
      </c>
      <c r="F141" t="s">
        <v>901</v>
      </c>
      <c r="G141" s="1" t="str">
        <f>VLOOKUP(E141,'zoznam+stupeň prípravy'!$A$2:$W$647,2,FALSE)</f>
        <v xml:space="preserve">Modernizácia železničného úseku Čadca - Svrčinovec - št. hranica ČR/SR </v>
      </c>
      <c r="H141" t="s">
        <v>902</v>
      </c>
      <c r="I141" t="s">
        <v>903</v>
      </c>
      <c r="J141" t="s">
        <v>904</v>
      </c>
      <c r="K141">
        <v>0</v>
      </c>
      <c r="L141" t="s">
        <v>873</v>
      </c>
      <c r="M141" t="s">
        <v>868</v>
      </c>
      <c r="N141" t="s">
        <v>861</v>
      </c>
      <c r="O141" t="s">
        <v>874</v>
      </c>
      <c r="P141">
        <v>4.9370000000000003</v>
      </c>
      <c r="Q141">
        <v>2023</v>
      </c>
      <c r="R141" t="s">
        <v>1467</v>
      </c>
      <c r="S141" s="16">
        <v>5105409.4000000004</v>
      </c>
      <c r="T141" t="s">
        <v>2036</v>
      </c>
      <c r="U141" t="s">
        <v>874</v>
      </c>
      <c r="V141" s="12" t="s">
        <v>2705</v>
      </c>
    </row>
    <row r="142" spans="1:22" x14ac:dyDescent="0.35">
      <c r="A142" t="s">
        <v>1605</v>
      </c>
      <c r="B142" t="s">
        <v>864</v>
      </c>
      <c r="C142">
        <v>0</v>
      </c>
      <c r="D142" t="s">
        <v>865</v>
      </c>
      <c r="E142" t="s">
        <v>556</v>
      </c>
      <c r="F142" t="s">
        <v>901</v>
      </c>
      <c r="G142" s="1" t="str">
        <f>VLOOKUP(E142,'zoznam+stupeň prípravy'!$A$2:$W$647,2,FALSE)</f>
        <v xml:space="preserve">Modernizácia železničného úseku Čadca - Svrčinovec - št. hranica ČR/SR </v>
      </c>
      <c r="H142" t="s">
        <v>902</v>
      </c>
      <c r="I142" t="s">
        <v>903</v>
      </c>
      <c r="J142" t="s">
        <v>904</v>
      </c>
      <c r="K142">
        <v>0</v>
      </c>
      <c r="L142" t="s">
        <v>873</v>
      </c>
      <c r="M142" t="s">
        <v>868</v>
      </c>
      <c r="N142" t="s">
        <v>861</v>
      </c>
      <c r="O142" t="s">
        <v>874</v>
      </c>
      <c r="P142">
        <v>4.9370000000000003</v>
      </c>
      <c r="Q142">
        <v>2023</v>
      </c>
      <c r="R142" t="s">
        <v>1467</v>
      </c>
      <c r="S142" s="16">
        <v>735613.78</v>
      </c>
      <c r="T142" t="s">
        <v>2037</v>
      </c>
      <c r="U142" t="s">
        <v>874</v>
      </c>
      <c r="V142" s="12" t="s">
        <v>2705</v>
      </c>
    </row>
    <row r="143" spans="1:22" x14ac:dyDescent="0.35">
      <c r="A143" t="s">
        <v>1605</v>
      </c>
      <c r="B143" t="s">
        <v>864</v>
      </c>
      <c r="C143">
        <v>0</v>
      </c>
      <c r="D143" t="s">
        <v>865</v>
      </c>
      <c r="E143" t="s">
        <v>556</v>
      </c>
      <c r="F143" t="s">
        <v>901</v>
      </c>
      <c r="G143" s="1" t="str">
        <f>VLOOKUP(E143,'zoznam+stupeň prípravy'!$A$2:$W$647,2,FALSE)</f>
        <v xml:space="preserve">Modernizácia železničného úseku Čadca - Svrčinovec - št. hranica ČR/SR </v>
      </c>
      <c r="H143" t="s">
        <v>902</v>
      </c>
      <c r="I143" t="s">
        <v>903</v>
      </c>
      <c r="J143" t="s">
        <v>904</v>
      </c>
      <c r="K143">
        <v>0</v>
      </c>
      <c r="L143" t="s">
        <v>873</v>
      </c>
      <c r="M143" t="s">
        <v>868</v>
      </c>
      <c r="N143" t="s">
        <v>861</v>
      </c>
      <c r="O143" t="s">
        <v>874</v>
      </c>
      <c r="P143">
        <v>4.9370000000000003</v>
      </c>
      <c r="Q143">
        <v>2024</v>
      </c>
      <c r="R143" t="s">
        <v>1511</v>
      </c>
      <c r="S143" s="16">
        <v>4521525.3499999996</v>
      </c>
      <c r="T143" t="s">
        <v>2236</v>
      </c>
      <c r="U143" t="s">
        <v>874</v>
      </c>
      <c r="V143" s="12" t="s">
        <v>2705</v>
      </c>
    </row>
    <row r="144" spans="1:22" x14ac:dyDescent="0.35">
      <c r="A144" t="s">
        <v>1604</v>
      </c>
      <c r="B144" t="s">
        <v>864</v>
      </c>
      <c r="C144">
        <v>0</v>
      </c>
      <c r="D144" t="s">
        <v>865</v>
      </c>
      <c r="E144" t="s">
        <v>556</v>
      </c>
      <c r="F144" t="s">
        <v>901</v>
      </c>
      <c r="G144" s="1" t="str">
        <f>VLOOKUP(E144,'zoznam+stupeň prípravy'!$A$2:$W$647,2,FALSE)</f>
        <v xml:space="preserve">Modernizácia železničného úseku Čadca - Svrčinovec - št. hranica ČR/SR </v>
      </c>
      <c r="H144" t="s">
        <v>902</v>
      </c>
      <c r="I144" t="s">
        <v>903</v>
      </c>
      <c r="J144" t="s">
        <v>904</v>
      </c>
      <c r="K144">
        <v>0</v>
      </c>
      <c r="L144" t="s">
        <v>873</v>
      </c>
      <c r="M144" t="s">
        <v>868</v>
      </c>
      <c r="N144" t="s">
        <v>860</v>
      </c>
      <c r="O144" t="s">
        <v>2236</v>
      </c>
      <c r="P144" t="s">
        <v>2236</v>
      </c>
      <c r="Q144">
        <v>2023</v>
      </c>
      <c r="R144" t="s">
        <v>1467</v>
      </c>
      <c r="S144" s="16">
        <v>168538.8</v>
      </c>
      <c r="T144" t="s">
        <v>2236</v>
      </c>
      <c r="U144" t="s">
        <v>874</v>
      </c>
      <c r="V144" s="12" t="s">
        <v>2705</v>
      </c>
    </row>
    <row r="145" spans="1:22" x14ac:dyDescent="0.35">
      <c r="A145" t="s">
        <v>1605</v>
      </c>
      <c r="B145" t="s">
        <v>864</v>
      </c>
      <c r="C145">
        <v>0</v>
      </c>
      <c r="D145" t="s">
        <v>865</v>
      </c>
      <c r="E145" t="s">
        <v>556</v>
      </c>
      <c r="F145" t="s">
        <v>901</v>
      </c>
      <c r="G145" s="1" t="str">
        <f>VLOOKUP(E145,'zoznam+stupeň prípravy'!$A$2:$W$647,2,FALSE)</f>
        <v xml:space="preserve">Modernizácia železničného úseku Čadca - Svrčinovec - št. hranica ČR/SR </v>
      </c>
      <c r="H145" t="s">
        <v>902</v>
      </c>
      <c r="I145" t="s">
        <v>903</v>
      </c>
      <c r="J145" t="s">
        <v>904</v>
      </c>
      <c r="K145">
        <v>0</v>
      </c>
      <c r="L145" t="s">
        <v>873</v>
      </c>
      <c r="M145" t="s">
        <v>868</v>
      </c>
      <c r="N145" t="s">
        <v>861</v>
      </c>
      <c r="O145" t="s">
        <v>874</v>
      </c>
      <c r="P145">
        <v>4.9370000000000003</v>
      </c>
      <c r="Q145">
        <v>2024</v>
      </c>
      <c r="R145" t="s">
        <v>1513</v>
      </c>
      <c r="S145" s="16">
        <v>797916.24</v>
      </c>
      <c r="T145" t="s">
        <v>2236</v>
      </c>
      <c r="U145" t="s">
        <v>874</v>
      </c>
      <c r="V145" s="12" t="s">
        <v>2705</v>
      </c>
    </row>
    <row r="146" spans="1:22" x14ac:dyDescent="0.35">
      <c r="A146" t="s">
        <v>1605</v>
      </c>
      <c r="B146" t="s">
        <v>864</v>
      </c>
      <c r="C146">
        <v>0</v>
      </c>
      <c r="D146" t="s">
        <v>865</v>
      </c>
      <c r="E146" t="s">
        <v>556</v>
      </c>
      <c r="F146" t="s">
        <v>901</v>
      </c>
      <c r="G146" s="1" t="str">
        <f>VLOOKUP(E146,'zoznam+stupeň prípravy'!$A$2:$W$647,2,FALSE)</f>
        <v xml:space="preserve">Modernizácia železničného úseku Čadca - Svrčinovec - št. hranica ČR/SR </v>
      </c>
      <c r="H146" t="s">
        <v>902</v>
      </c>
      <c r="I146" t="s">
        <v>903</v>
      </c>
      <c r="J146" t="s">
        <v>904</v>
      </c>
      <c r="K146">
        <v>0</v>
      </c>
      <c r="L146" t="s">
        <v>873</v>
      </c>
      <c r="M146" t="s">
        <v>868</v>
      </c>
      <c r="N146" t="s">
        <v>861</v>
      </c>
      <c r="O146" t="s">
        <v>874</v>
      </c>
      <c r="P146">
        <v>4.9370000000000003</v>
      </c>
      <c r="Q146">
        <v>2024</v>
      </c>
      <c r="R146" t="s">
        <v>2027</v>
      </c>
      <c r="S146" s="16">
        <v>2890443.66</v>
      </c>
      <c r="T146" t="s">
        <v>1607</v>
      </c>
      <c r="U146" t="s">
        <v>874</v>
      </c>
      <c r="V146" s="12" t="s">
        <v>2705</v>
      </c>
    </row>
    <row r="147" spans="1:22" x14ac:dyDescent="0.35">
      <c r="A147" t="s">
        <v>1605</v>
      </c>
      <c r="B147" t="s">
        <v>864</v>
      </c>
      <c r="C147">
        <v>0</v>
      </c>
      <c r="D147" t="s">
        <v>865</v>
      </c>
      <c r="E147" t="s">
        <v>556</v>
      </c>
      <c r="F147" t="s">
        <v>901</v>
      </c>
      <c r="G147" s="1" t="str">
        <f>VLOOKUP(E147,'zoznam+stupeň prípravy'!$A$2:$W$647,2,FALSE)</f>
        <v xml:space="preserve">Modernizácia železničného úseku Čadca - Svrčinovec - št. hranica ČR/SR </v>
      </c>
      <c r="H147" t="s">
        <v>902</v>
      </c>
      <c r="I147" t="s">
        <v>903</v>
      </c>
      <c r="J147" t="s">
        <v>904</v>
      </c>
      <c r="K147">
        <v>0</v>
      </c>
      <c r="L147" t="s">
        <v>873</v>
      </c>
      <c r="M147" t="s">
        <v>868</v>
      </c>
      <c r="N147" t="s">
        <v>861</v>
      </c>
      <c r="O147" t="s">
        <v>874</v>
      </c>
      <c r="P147">
        <v>4.9370000000000003</v>
      </c>
      <c r="Q147">
        <v>2024</v>
      </c>
      <c r="R147" t="s">
        <v>2028</v>
      </c>
      <c r="S147" s="16">
        <v>15755143.18</v>
      </c>
      <c r="T147" t="s">
        <v>2236</v>
      </c>
      <c r="U147" t="s">
        <v>874</v>
      </c>
      <c r="V147" s="12" t="s">
        <v>2705</v>
      </c>
    </row>
    <row r="148" spans="1:22" x14ac:dyDescent="0.35">
      <c r="A148" t="s">
        <v>1605</v>
      </c>
      <c r="B148" t="s">
        <v>864</v>
      </c>
      <c r="C148">
        <v>0</v>
      </c>
      <c r="D148" t="s">
        <v>865</v>
      </c>
      <c r="E148" t="s">
        <v>556</v>
      </c>
      <c r="F148" t="s">
        <v>901</v>
      </c>
      <c r="G148" s="1" t="str">
        <f>VLOOKUP(E148,'zoznam+stupeň prípravy'!$A$2:$W$647,2,FALSE)</f>
        <v xml:space="preserve">Modernizácia železničného úseku Čadca - Svrčinovec - št. hranica ČR/SR </v>
      </c>
      <c r="H148" t="s">
        <v>902</v>
      </c>
      <c r="I148" t="s">
        <v>903</v>
      </c>
      <c r="J148" t="s">
        <v>904</v>
      </c>
      <c r="K148">
        <v>0</v>
      </c>
      <c r="L148" t="s">
        <v>873</v>
      </c>
      <c r="M148" t="s">
        <v>868</v>
      </c>
      <c r="N148" t="s">
        <v>861</v>
      </c>
      <c r="O148" t="s">
        <v>874</v>
      </c>
      <c r="P148">
        <v>4.9370000000000003</v>
      </c>
      <c r="Q148">
        <v>2024</v>
      </c>
      <c r="R148" t="s">
        <v>2032</v>
      </c>
      <c r="S148" s="16">
        <v>4139094.87</v>
      </c>
      <c r="T148" t="s">
        <v>1570</v>
      </c>
      <c r="U148" t="s">
        <v>874</v>
      </c>
      <c r="V148" s="12" t="s">
        <v>2705</v>
      </c>
    </row>
    <row r="149" spans="1:22" x14ac:dyDescent="0.35">
      <c r="A149" t="s">
        <v>1605</v>
      </c>
      <c r="B149" t="s">
        <v>864</v>
      </c>
      <c r="C149">
        <v>0</v>
      </c>
      <c r="D149" t="s">
        <v>865</v>
      </c>
      <c r="E149" t="s">
        <v>556</v>
      </c>
      <c r="F149" t="s">
        <v>901</v>
      </c>
      <c r="G149" s="1" t="str">
        <f>VLOOKUP(E149,'zoznam+stupeň prípravy'!$A$2:$W$647,2,FALSE)</f>
        <v xml:space="preserve">Modernizácia železničného úseku Čadca - Svrčinovec - št. hranica ČR/SR </v>
      </c>
      <c r="H149" t="s">
        <v>902</v>
      </c>
      <c r="I149" t="s">
        <v>903</v>
      </c>
      <c r="J149" t="s">
        <v>904</v>
      </c>
      <c r="K149">
        <v>0</v>
      </c>
      <c r="L149" t="s">
        <v>873</v>
      </c>
      <c r="M149" t="s">
        <v>868</v>
      </c>
      <c r="N149" t="s">
        <v>861</v>
      </c>
      <c r="O149" t="s">
        <v>874</v>
      </c>
      <c r="P149">
        <v>4.9370000000000003</v>
      </c>
      <c r="Q149">
        <v>2024</v>
      </c>
      <c r="R149" t="s">
        <v>2031</v>
      </c>
      <c r="S149" s="16">
        <v>8811698.9299999997</v>
      </c>
      <c r="T149" t="s">
        <v>1570</v>
      </c>
      <c r="U149" t="s">
        <v>874</v>
      </c>
      <c r="V149" s="12" t="s">
        <v>2705</v>
      </c>
    </row>
    <row r="150" spans="1:22" x14ac:dyDescent="0.35">
      <c r="A150" t="s">
        <v>1605</v>
      </c>
      <c r="B150" t="s">
        <v>864</v>
      </c>
      <c r="C150">
        <v>0</v>
      </c>
      <c r="D150" t="s">
        <v>865</v>
      </c>
      <c r="E150" t="s">
        <v>556</v>
      </c>
      <c r="F150" t="s">
        <v>901</v>
      </c>
      <c r="G150" s="1" t="str">
        <f>VLOOKUP(E150,'zoznam+stupeň prípravy'!$A$2:$W$647,2,FALSE)</f>
        <v xml:space="preserve">Modernizácia železničného úseku Čadca - Svrčinovec - št. hranica ČR/SR </v>
      </c>
      <c r="H150" t="s">
        <v>902</v>
      </c>
      <c r="I150" t="s">
        <v>903</v>
      </c>
      <c r="J150" t="s">
        <v>904</v>
      </c>
      <c r="K150">
        <v>0</v>
      </c>
      <c r="L150" t="s">
        <v>873</v>
      </c>
      <c r="M150" t="s">
        <v>868</v>
      </c>
      <c r="N150" t="s">
        <v>861</v>
      </c>
      <c r="O150" t="s">
        <v>874</v>
      </c>
      <c r="P150">
        <v>4.9370000000000003</v>
      </c>
      <c r="Q150">
        <v>2024</v>
      </c>
      <c r="R150" t="s">
        <v>1524</v>
      </c>
      <c r="S150" s="16">
        <v>3682403.73</v>
      </c>
      <c r="T150" t="s">
        <v>2236</v>
      </c>
      <c r="U150" t="s">
        <v>874</v>
      </c>
      <c r="V150" s="12" t="s">
        <v>2705</v>
      </c>
    </row>
    <row r="151" spans="1:22" x14ac:dyDescent="0.35">
      <c r="A151" t="s">
        <v>1604</v>
      </c>
      <c r="B151" t="s">
        <v>864</v>
      </c>
      <c r="C151">
        <v>0</v>
      </c>
      <c r="D151" t="s">
        <v>865</v>
      </c>
      <c r="E151" t="s">
        <v>556</v>
      </c>
      <c r="F151" t="s">
        <v>901</v>
      </c>
      <c r="G151" s="1" t="str">
        <f>VLOOKUP(E151,'zoznam+stupeň prípravy'!$A$2:$W$647,2,FALSE)</f>
        <v xml:space="preserve">Modernizácia železničného úseku Čadca - Svrčinovec - št. hranica ČR/SR </v>
      </c>
      <c r="H151" t="s">
        <v>902</v>
      </c>
      <c r="I151" t="s">
        <v>903</v>
      </c>
      <c r="J151" t="s">
        <v>904</v>
      </c>
      <c r="K151">
        <v>0</v>
      </c>
      <c r="L151" t="s">
        <v>873</v>
      </c>
      <c r="M151" t="s">
        <v>868</v>
      </c>
      <c r="N151" t="s">
        <v>860</v>
      </c>
      <c r="O151" t="s">
        <v>874</v>
      </c>
      <c r="P151">
        <v>4.9370000000000003</v>
      </c>
      <c r="Q151">
        <v>2024</v>
      </c>
      <c r="R151" t="s">
        <v>2031</v>
      </c>
      <c r="S151" s="16">
        <v>221130</v>
      </c>
      <c r="T151" t="s">
        <v>1570</v>
      </c>
      <c r="U151" t="s">
        <v>874</v>
      </c>
      <c r="V151" s="12" t="s">
        <v>2705</v>
      </c>
    </row>
    <row r="152" spans="1:22" x14ac:dyDescent="0.35">
      <c r="A152" t="s">
        <v>1605</v>
      </c>
      <c r="B152" t="s">
        <v>864</v>
      </c>
      <c r="C152">
        <v>0</v>
      </c>
      <c r="D152" t="s">
        <v>865</v>
      </c>
      <c r="E152" t="s">
        <v>556</v>
      </c>
      <c r="F152" t="s">
        <v>901</v>
      </c>
      <c r="G152" s="1" t="str">
        <f>VLOOKUP(E152,'zoznam+stupeň prípravy'!$A$2:$W$647,2,FALSE)</f>
        <v xml:space="preserve">Modernizácia železničného úseku Čadca - Svrčinovec - št. hranica ČR/SR </v>
      </c>
      <c r="H152" t="s">
        <v>902</v>
      </c>
      <c r="I152" t="s">
        <v>903</v>
      </c>
      <c r="J152" t="s">
        <v>904</v>
      </c>
      <c r="K152">
        <v>0</v>
      </c>
      <c r="L152" t="s">
        <v>873</v>
      </c>
      <c r="M152" t="s">
        <v>868</v>
      </c>
      <c r="N152" t="s">
        <v>861</v>
      </c>
      <c r="O152" t="s">
        <v>874</v>
      </c>
      <c r="P152">
        <v>4.9370000000000003</v>
      </c>
      <c r="Q152">
        <v>2025</v>
      </c>
      <c r="R152" t="s">
        <v>1524</v>
      </c>
      <c r="S152" s="16">
        <f>753648.75-97317.35</f>
        <v>656331.4</v>
      </c>
      <c r="T152" t="s">
        <v>2236</v>
      </c>
      <c r="U152" t="s">
        <v>874</v>
      </c>
      <c r="V152" s="12" t="s">
        <v>2705</v>
      </c>
    </row>
    <row r="153" spans="1:22" x14ac:dyDescent="0.35">
      <c r="A153" t="s">
        <v>1605</v>
      </c>
      <c r="B153" t="s">
        <v>864</v>
      </c>
      <c r="C153">
        <v>0</v>
      </c>
      <c r="D153" t="s">
        <v>865</v>
      </c>
      <c r="E153" t="s">
        <v>556</v>
      </c>
      <c r="F153" t="s">
        <v>901</v>
      </c>
      <c r="G153" s="1" t="str">
        <f>VLOOKUP(E153,'zoznam+stupeň prípravy'!$A$2:$W$647,2,FALSE)</f>
        <v xml:space="preserve">Modernizácia železničného úseku Čadca - Svrčinovec - št. hranica ČR/SR </v>
      </c>
      <c r="H153" t="s">
        <v>902</v>
      </c>
      <c r="I153" t="s">
        <v>903</v>
      </c>
      <c r="J153" t="s">
        <v>904</v>
      </c>
      <c r="K153">
        <v>0</v>
      </c>
      <c r="L153" t="s">
        <v>873</v>
      </c>
      <c r="M153" t="s">
        <v>868</v>
      </c>
      <c r="N153" t="s">
        <v>861</v>
      </c>
      <c r="O153" t="s">
        <v>874</v>
      </c>
      <c r="P153">
        <v>4.9370000000000003</v>
      </c>
      <c r="Q153">
        <v>2025</v>
      </c>
      <c r="R153" t="s">
        <v>2032</v>
      </c>
      <c r="S153" s="16">
        <v>10124210</v>
      </c>
      <c r="T153" t="s">
        <v>1570</v>
      </c>
      <c r="U153" t="s">
        <v>874</v>
      </c>
      <c r="V153" s="12" t="s">
        <v>2705</v>
      </c>
    </row>
    <row r="154" spans="1:22" x14ac:dyDescent="0.35">
      <c r="A154" t="s">
        <v>1605</v>
      </c>
      <c r="B154" t="s">
        <v>864</v>
      </c>
      <c r="C154">
        <v>0</v>
      </c>
      <c r="D154" t="s">
        <v>865</v>
      </c>
      <c r="E154" t="s">
        <v>556</v>
      </c>
      <c r="F154" t="s">
        <v>901</v>
      </c>
      <c r="G154" s="1" t="str">
        <f>VLOOKUP(E154,'zoznam+stupeň prípravy'!$A$2:$W$647,2,FALSE)</f>
        <v xml:space="preserve">Modernizácia železničného úseku Čadca - Svrčinovec - št. hranica ČR/SR </v>
      </c>
      <c r="H154" t="s">
        <v>902</v>
      </c>
      <c r="I154" t="s">
        <v>903</v>
      </c>
      <c r="J154" t="s">
        <v>904</v>
      </c>
      <c r="K154">
        <v>0</v>
      </c>
      <c r="L154" t="s">
        <v>873</v>
      </c>
      <c r="M154" t="s">
        <v>868</v>
      </c>
      <c r="N154" t="s">
        <v>861</v>
      </c>
      <c r="O154" t="s">
        <v>874</v>
      </c>
      <c r="P154">
        <v>4.9370000000000003</v>
      </c>
      <c r="Q154">
        <v>2025</v>
      </c>
      <c r="R154" t="s">
        <v>2033</v>
      </c>
      <c r="S154" s="16">
        <v>1786625.29</v>
      </c>
      <c r="T154" t="s">
        <v>1570</v>
      </c>
      <c r="U154" t="s">
        <v>874</v>
      </c>
      <c r="V154" s="12" t="s">
        <v>2705</v>
      </c>
    </row>
    <row r="155" spans="1:22" x14ac:dyDescent="0.35">
      <c r="E155" t="s">
        <v>556</v>
      </c>
      <c r="F155" t="s">
        <v>901</v>
      </c>
      <c r="G155" s="1" t="str">
        <f>VLOOKUP(E155,'zoznam+stupeň prípravy'!$A$2:$W$647,2,FALSE)</f>
        <v xml:space="preserve">Modernizácia železničného úseku Čadca - Svrčinovec - št. hranica ČR/SR </v>
      </c>
      <c r="M155" t="s">
        <v>868</v>
      </c>
      <c r="N155" t="s">
        <v>861</v>
      </c>
      <c r="Q155">
        <v>2025</v>
      </c>
      <c r="R155" t="s">
        <v>2027</v>
      </c>
      <c r="S155" s="16">
        <v>3719211.26</v>
      </c>
      <c r="U155" t="s">
        <v>874</v>
      </c>
      <c r="V155" s="12" t="s">
        <v>2705</v>
      </c>
    </row>
    <row r="156" spans="1:22" x14ac:dyDescent="0.35">
      <c r="A156" t="s">
        <v>1605</v>
      </c>
      <c r="B156" t="s">
        <v>864</v>
      </c>
      <c r="C156">
        <v>0</v>
      </c>
      <c r="D156" t="s">
        <v>865</v>
      </c>
      <c r="E156" t="s">
        <v>556</v>
      </c>
      <c r="F156" t="s">
        <v>901</v>
      </c>
      <c r="G156" s="1" t="str">
        <f>VLOOKUP(E156,'zoznam+stupeň prípravy'!$A$2:$W$647,2,FALSE)</f>
        <v xml:space="preserve">Modernizácia železničného úseku Čadca - Svrčinovec - št. hranica ČR/SR </v>
      </c>
      <c r="H156" t="s">
        <v>902</v>
      </c>
      <c r="I156" t="s">
        <v>903</v>
      </c>
      <c r="J156" t="s">
        <v>904</v>
      </c>
      <c r="K156">
        <v>0</v>
      </c>
      <c r="L156" t="s">
        <v>873</v>
      </c>
      <c r="M156" t="s">
        <v>868</v>
      </c>
      <c r="N156" t="s">
        <v>861</v>
      </c>
      <c r="O156" t="s">
        <v>874</v>
      </c>
      <c r="P156">
        <v>4.9370000000000003</v>
      </c>
      <c r="Q156">
        <v>2025</v>
      </c>
      <c r="R156" t="s">
        <v>2027</v>
      </c>
      <c r="S156" s="16">
        <f>4270676.28-S155</f>
        <v>551465.02000000048</v>
      </c>
      <c r="T156" t="s">
        <v>2029</v>
      </c>
      <c r="U156" t="s">
        <v>874</v>
      </c>
      <c r="V156" s="12" t="s">
        <v>2705</v>
      </c>
    </row>
    <row r="157" spans="1:22" x14ac:dyDescent="0.35">
      <c r="A157" t="s">
        <v>1604</v>
      </c>
      <c r="B157" t="s">
        <v>864</v>
      </c>
      <c r="C157">
        <v>0</v>
      </c>
      <c r="D157" t="s">
        <v>865</v>
      </c>
      <c r="E157" t="s">
        <v>556</v>
      </c>
      <c r="F157" t="s">
        <v>901</v>
      </c>
      <c r="G157" s="1" t="str">
        <f>VLOOKUP(E157,'zoznam+stupeň prípravy'!$A$2:$W$647,2,FALSE)</f>
        <v xml:space="preserve">Modernizácia železničného úseku Čadca - Svrčinovec - št. hranica ČR/SR </v>
      </c>
      <c r="H157" t="s">
        <v>902</v>
      </c>
      <c r="I157" t="s">
        <v>903</v>
      </c>
      <c r="J157" t="s">
        <v>904</v>
      </c>
      <c r="K157">
        <v>0</v>
      </c>
      <c r="L157" t="s">
        <v>873</v>
      </c>
      <c r="M157" t="s">
        <v>868</v>
      </c>
      <c r="N157" t="s">
        <v>860</v>
      </c>
      <c r="O157" t="s">
        <v>874</v>
      </c>
      <c r="P157">
        <v>4.9370000000000003</v>
      </c>
      <c r="Q157">
        <v>2025</v>
      </c>
      <c r="R157" t="s">
        <v>2031</v>
      </c>
      <c r="S157" s="16">
        <v>200000</v>
      </c>
      <c r="T157" t="s">
        <v>1570</v>
      </c>
      <c r="U157" t="s">
        <v>874</v>
      </c>
      <c r="V157" s="12" t="s">
        <v>2705</v>
      </c>
    </row>
    <row r="158" spans="1:22" x14ac:dyDescent="0.35">
      <c r="E158" t="s">
        <v>556</v>
      </c>
      <c r="F158" t="s">
        <v>901</v>
      </c>
      <c r="G158" s="1" t="str">
        <f>VLOOKUP(E158,'zoznam+stupeň prípravy'!$A$2:$W$647,2,FALSE)</f>
        <v xml:space="preserve">Modernizácia železničného úseku Čadca - Svrčinovec - št. hranica ČR/SR </v>
      </c>
      <c r="M158" t="s">
        <v>868</v>
      </c>
      <c r="N158" t="s">
        <v>861</v>
      </c>
      <c r="Q158">
        <v>2025</v>
      </c>
      <c r="R158" t="s">
        <v>1525</v>
      </c>
      <c r="S158" s="16">
        <v>8426346.9499999993</v>
      </c>
      <c r="U158" t="s">
        <v>874</v>
      </c>
      <c r="V158" s="12" t="s">
        <v>2705</v>
      </c>
    </row>
    <row r="159" spans="1:22" x14ac:dyDescent="0.35">
      <c r="A159" t="s">
        <v>1605</v>
      </c>
      <c r="B159" t="s">
        <v>864</v>
      </c>
      <c r="C159">
        <v>0</v>
      </c>
      <c r="D159" t="s">
        <v>865</v>
      </c>
      <c r="E159" t="s">
        <v>556</v>
      </c>
      <c r="F159" t="s">
        <v>901</v>
      </c>
      <c r="G159" s="1" t="str">
        <f>VLOOKUP(E159,'zoznam+stupeň prípravy'!$A$2:$W$647,2,FALSE)</f>
        <v xml:space="preserve">Modernizácia železničného úseku Čadca - Svrčinovec - št. hranica ČR/SR </v>
      </c>
      <c r="H159" t="s">
        <v>902</v>
      </c>
      <c r="I159" t="s">
        <v>903</v>
      </c>
      <c r="J159" t="s">
        <v>904</v>
      </c>
      <c r="K159">
        <v>0</v>
      </c>
      <c r="L159" t="s">
        <v>873</v>
      </c>
      <c r="M159" t="s">
        <v>868</v>
      </c>
      <c r="N159" t="s">
        <v>861</v>
      </c>
      <c r="O159" t="s">
        <v>874</v>
      </c>
      <c r="P159">
        <v>4.9370000000000003</v>
      </c>
      <c r="Q159">
        <v>2025</v>
      </c>
      <c r="R159" t="s">
        <v>1525</v>
      </c>
      <c r="S159" s="16">
        <f>19080711.9-S158-2464030.46</f>
        <v>8190334.4899999993</v>
      </c>
      <c r="T159" t="s">
        <v>2236</v>
      </c>
      <c r="U159" t="s">
        <v>874</v>
      </c>
      <c r="V159" s="12" t="s">
        <v>2705</v>
      </c>
    </row>
    <row r="160" spans="1:22" x14ac:dyDescent="0.35">
      <c r="A160" t="s">
        <v>1605</v>
      </c>
      <c r="B160" t="s">
        <v>864</v>
      </c>
      <c r="C160">
        <v>0</v>
      </c>
      <c r="D160" t="s">
        <v>865</v>
      </c>
      <c r="E160" t="s">
        <v>556</v>
      </c>
      <c r="F160" t="s">
        <v>901</v>
      </c>
      <c r="G160" s="1" t="str">
        <f>VLOOKUP(E160,'zoznam+stupeň prípravy'!$A$2:$W$647,2,FALSE)</f>
        <v xml:space="preserve">Modernizácia železničného úseku Čadca - Svrčinovec - št. hranica ČR/SR </v>
      </c>
      <c r="H160" t="s">
        <v>902</v>
      </c>
      <c r="I160" t="s">
        <v>903</v>
      </c>
      <c r="J160" t="s">
        <v>904</v>
      </c>
      <c r="K160">
        <v>0</v>
      </c>
      <c r="L160" t="s">
        <v>873</v>
      </c>
      <c r="M160" t="s">
        <v>868</v>
      </c>
      <c r="N160" t="s">
        <v>861</v>
      </c>
      <c r="O160" t="s">
        <v>874</v>
      </c>
      <c r="P160">
        <v>4.9370000000000003</v>
      </c>
      <c r="Q160">
        <v>2026</v>
      </c>
      <c r="R160" t="s">
        <v>2031</v>
      </c>
      <c r="S160" s="16">
        <v>97799.2</v>
      </c>
      <c r="T160" t="s">
        <v>1570</v>
      </c>
      <c r="U160" t="s">
        <v>874</v>
      </c>
      <c r="V160" s="12" t="s">
        <v>2705</v>
      </c>
    </row>
    <row r="161" spans="1:22" x14ac:dyDescent="0.35">
      <c r="B161" t="s">
        <v>864</v>
      </c>
      <c r="C161" t="s">
        <v>2236</v>
      </c>
      <c r="D161" t="s">
        <v>865</v>
      </c>
      <c r="E161" t="s">
        <v>556</v>
      </c>
      <c r="F161" t="s">
        <v>901</v>
      </c>
      <c r="G161" s="1" t="str">
        <f>VLOOKUP(E161,'zoznam+stupeň prípravy'!$A$2:$W$647,2,FALSE)</f>
        <v xml:space="preserve">Modernizácia železničného úseku Čadca - Svrčinovec - št. hranica ČR/SR </v>
      </c>
      <c r="H161" t="s">
        <v>902</v>
      </c>
      <c r="I161" t="s">
        <v>903</v>
      </c>
      <c r="J161" t="s">
        <v>904</v>
      </c>
      <c r="K161">
        <v>0</v>
      </c>
      <c r="L161" t="s">
        <v>873</v>
      </c>
      <c r="M161" t="s">
        <v>868</v>
      </c>
      <c r="N161" t="s">
        <v>861</v>
      </c>
      <c r="O161" t="s">
        <v>874</v>
      </c>
      <c r="P161">
        <v>4.9370000000000003</v>
      </c>
      <c r="Q161">
        <v>2026</v>
      </c>
      <c r="R161" t="s">
        <v>1525</v>
      </c>
      <c r="S161" s="16">
        <v>1155603.33</v>
      </c>
      <c r="T161" t="s">
        <v>2236</v>
      </c>
      <c r="U161" t="s">
        <v>874</v>
      </c>
      <c r="V161" s="12" t="s">
        <v>2705</v>
      </c>
    </row>
    <row r="162" spans="1:22" x14ac:dyDescent="0.35">
      <c r="A162" t="s">
        <v>1604</v>
      </c>
      <c r="B162" t="s">
        <v>864</v>
      </c>
      <c r="C162">
        <v>0</v>
      </c>
      <c r="D162" t="s">
        <v>865</v>
      </c>
      <c r="E162" t="s">
        <v>556</v>
      </c>
      <c r="F162" t="s">
        <v>901</v>
      </c>
      <c r="G162" s="1" t="str">
        <f>VLOOKUP(E162,'zoznam+stupeň prípravy'!$A$2:$W$647,2,FALSE)</f>
        <v xml:space="preserve">Modernizácia železničného úseku Čadca - Svrčinovec - št. hranica ČR/SR </v>
      </c>
      <c r="H162" t="s">
        <v>902</v>
      </c>
      <c r="I162" t="s">
        <v>903</v>
      </c>
      <c r="J162" t="s">
        <v>904</v>
      </c>
      <c r="K162">
        <v>0</v>
      </c>
      <c r="L162" t="s">
        <v>873</v>
      </c>
      <c r="M162" t="s">
        <v>868</v>
      </c>
      <c r="N162" t="s">
        <v>860</v>
      </c>
      <c r="O162" t="s">
        <v>874</v>
      </c>
      <c r="P162">
        <v>4.9370000000000003</v>
      </c>
      <c r="Q162" t="s">
        <v>1464</v>
      </c>
      <c r="R162" t="s">
        <v>1511</v>
      </c>
      <c r="S162" s="16">
        <v>2283101.87</v>
      </c>
      <c r="T162" t="s">
        <v>1536</v>
      </c>
      <c r="U162" t="s">
        <v>874</v>
      </c>
      <c r="V162" s="12" t="s">
        <v>2705</v>
      </c>
    </row>
    <row r="163" spans="1:22" x14ac:dyDescent="0.35">
      <c r="A163" t="s">
        <v>1604</v>
      </c>
      <c r="B163" t="s">
        <v>864</v>
      </c>
      <c r="C163">
        <v>0</v>
      </c>
      <c r="D163" t="s">
        <v>865</v>
      </c>
      <c r="E163" t="s">
        <v>556</v>
      </c>
      <c r="F163" t="s">
        <v>901</v>
      </c>
      <c r="G163" s="1" t="str">
        <f>VLOOKUP(E163,'zoznam+stupeň prípravy'!$A$2:$W$647,2,FALSE)</f>
        <v xml:space="preserve">Modernizácia železničného úseku Čadca - Svrčinovec - št. hranica ČR/SR </v>
      </c>
      <c r="H163" t="s">
        <v>902</v>
      </c>
      <c r="I163" t="s">
        <v>903</v>
      </c>
      <c r="J163" t="s">
        <v>904</v>
      </c>
      <c r="K163">
        <v>0</v>
      </c>
      <c r="L163" t="s">
        <v>873</v>
      </c>
      <c r="M163" t="s">
        <v>868</v>
      </c>
      <c r="N163" t="s">
        <v>860</v>
      </c>
      <c r="O163" t="s">
        <v>874</v>
      </c>
      <c r="P163">
        <v>4.9370000000000003</v>
      </c>
      <c r="Q163" t="s">
        <v>1464</v>
      </c>
      <c r="R163" t="s">
        <v>1513</v>
      </c>
      <c r="S163" s="16">
        <v>833324.00999999989</v>
      </c>
      <c r="T163" t="s">
        <v>1536</v>
      </c>
      <c r="U163" t="s">
        <v>874</v>
      </c>
      <c r="V163" s="12" t="s">
        <v>2705</v>
      </c>
    </row>
    <row r="164" spans="1:22" x14ac:dyDescent="0.35">
      <c r="A164" t="s">
        <v>1605</v>
      </c>
      <c r="B164" t="s">
        <v>864</v>
      </c>
      <c r="C164">
        <v>0</v>
      </c>
      <c r="D164" t="s">
        <v>865</v>
      </c>
      <c r="E164" t="s">
        <v>556</v>
      </c>
      <c r="F164" t="s">
        <v>901</v>
      </c>
      <c r="G164" s="1" t="str">
        <f>VLOOKUP(E164,'zoznam+stupeň prípravy'!$A$2:$W$647,2,FALSE)</f>
        <v xml:space="preserve">Modernizácia železničného úseku Čadca - Svrčinovec - št. hranica ČR/SR </v>
      </c>
      <c r="H164" t="s">
        <v>902</v>
      </c>
      <c r="I164" t="s">
        <v>903</v>
      </c>
      <c r="J164" t="s">
        <v>904</v>
      </c>
      <c r="K164">
        <v>0</v>
      </c>
      <c r="L164" t="s">
        <v>873</v>
      </c>
      <c r="M164" t="s">
        <v>868</v>
      </c>
      <c r="N164" t="s">
        <v>861</v>
      </c>
      <c r="O164" t="s">
        <v>874</v>
      </c>
      <c r="P164">
        <v>4.9370000000000003</v>
      </c>
      <c r="Q164" t="s">
        <v>1464</v>
      </c>
      <c r="R164" t="s">
        <v>1550</v>
      </c>
      <c r="S164" s="16">
        <v>17997.05</v>
      </c>
      <c r="T164" t="s">
        <v>2037</v>
      </c>
      <c r="U164" t="s">
        <v>874</v>
      </c>
      <c r="V164" s="12" t="s">
        <v>2705</v>
      </c>
    </row>
    <row r="165" spans="1:22" x14ac:dyDescent="0.35">
      <c r="A165" t="s">
        <v>1605</v>
      </c>
      <c r="B165" t="s">
        <v>864</v>
      </c>
      <c r="C165">
        <v>0</v>
      </c>
      <c r="D165" t="s">
        <v>865</v>
      </c>
      <c r="E165" t="s">
        <v>556</v>
      </c>
      <c r="F165" t="s">
        <v>901</v>
      </c>
      <c r="G165" s="1" t="str">
        <f>VLOOKUP(E165,'zoznam+stupeň prípravy'!$A$2:$W$647,2,FALSE)</f>
        <v xml:space="preserve">Modernizácia železničného úseku Čadca - Svrčinovec - št. hranica ČR/SR </v>
      </c>
      <c r="H165" t="s">
        <v>902</v>
      </c>
      <c r="I165" t="s">
        <v>903</v>
      </c>
      <c r="J165" t="s">
        <v>904</v>
      </c>
      <c r="K165">
        <v>0</v>
      </c>
      <c r="L165" t="s">
        <v>873</v>
      </c>
      <c r="M165" t="s">
        <v>868</v>
      </c>
      <c r="N165" t="s">
        <v>861</v>
      </c>
      <c r="O165" t="s">
        <v>874</v>
      </c>
      <c r="P165">
        <v>4.9370000000000003</v>
      </c>
      <c r="Q165" t="s">
        <v>1464</v>
      </c>
      <c r="R165" t="s">
        <v>1524</v>
      </c>
      <c r="S165" s="16">
        <v>3175.95</v>
      </c>
      <c r="T165" t="s">
        <v>2037</v>
      </c>
      <c r="U165" t="s">
        <v>874</v>
      </c>
      <c r="V165" s="12" t="s">
        <v>2705</v>
      </c>
    </row>
    <row r="166" spans="1:22" x14ac:dyDescent="0.35">
      <c r="A166" t="s">
        <v>1606</v>
      </c>
      <c r="B166" t="s">
        <v>864</v>
      </c>
      <c r="C166">
        <v>0</v>
      </c>
      <c r="D166" t="s">
        <v>865</v>
      </c>
      <c r="E166" t="s">
        <v>556</v>
      </c>
      <c r="F166" t="s">
        <v>901</v>
      </c>
      <c r="G166" s="1" t="str">
        <f>VLOOKUP(E166,'zoznam+stupeň prípravy'!$A$2:$W$647,2,FALSE)</f>
        <v xml:space="preserve">Modernizácia železničného úseku Čadca - Svrčinovec - št. hranica ČR/SR </v>
      </c>
      <c r="H166" t="s">
        <v>902</v>
      </c>
      <c r="I166" t="s">
        <v>903</v>
      </c>
      <c r="J166" t="s">
        <v>904</v>
      </c>
      <c r="K166">
        <v>0</v>
      </c>
      <c r="L166" t="s">
        <v>873</v>
      </c>
      <c r="M166" t="s">
        <v>868</v>
      </c>
      <c r="N166" t="s">
        <v>26</v>
      </c>
      <c r="O166" t="s">
        <v>874</v>
      </c>
      <c r="P166">
        <v>4.9370000000000003</v>
      </c>
      <c r="Q166" t="s">
        <v>1464</v>
      </c>
      <c r="R166" t="s">
        <v>1526</v>
      </c>
      <c r="S166" s="16">
        <v>626959.46</v>
      </c>
      <c r="T166" t="s">
        <v>2236</v>
      </c>
      <c r="U166" t="s">
        <v>874</v>
      </c>
      <c r="V166" s="12" t="s">
        <v>2705</v>
      </c>
    </row>
    <row r="167" spans="1:22" x14ac:dyDescent="0.35">
      <c r="A167" t="s">
        <v>1604</v>
      </c>
      <c r="B167" t="s">
        <v>864</v>
      </c>
      <c r="C167">
        <v>0</v>
      </c>
      <c r="D167" t="s">
        <v>865</v>
      </c>
      <c r="E167" t="s">
        <v>556</v>
      </c>
      <c r="F167" t="s">
        <v>901</v>
      </c>
      <c r="G167" s="1" t="str">
        <f>VLOOKUP(E167,'zoznam+stupeň prípravy'!$A$2:$W$647,2,FALSE)</f>
        <v xml:space="preserve">Modernizácia železničného úseku Čadca - Svrčinovec - št. hranica ČR/SR </v>
      </c>
      <c r="H167" t="s">
        <v>902</v>
      </c>
      <c r="I167" t="s">
        <v>903</v>
      </c>
      <c r="J167" t="s">
        <v>904</v>
      </c>
      <c r="K167">
        <v>0</v>
      </c>
      <c r="L167" t="s">
        <v>873</v>
      </c>
      <c r="M167" t="s">
        <v>868</v>
      </c>
      <c r="N167" t="s">
        <v>860</v>
      </c>
      <c r="O167" t="s">
        <v>874</v>
      </c>
      <c r="P167">
        <v>4.9370000000000003</v>
      </c>
      <c r="Q167" t="s">
        <v>1464</v>
      </c>
      <c r="R167" t="s">
        <v>1458</v>
      </c>
      <c r="S167" s="16">
        <v>4378962.8099999996</v>
      </c>
      <c r="T167" t="s">
        <v>2236</v>
      </c>
      <c r="U167" t="s">
        <v>874</v>
      </c>
      <c r="V167" s="12" t="s">
        <v>2705</v>
      </c>
    </row>
    <row r="168" spans="1:22" x14ac:dyDescent="0.35">
      <c r="A168" t="s">
        <v>1606</v>
      </c>
      <c r="B168" t="s">
        <v>864</v>
      </c>
      <c r="C168">
        <v>0</v>
      </c>
      <c r="D168" t="s">
        <v>865</v>
      </c>
      <c r="E168" t="s">
        <v>556</v>
      </c>
      <c r="F168" t="s">
        <v>901</v>
      </c>
      <c r="G168" s="1" t="str">
        <f>VLOOKUP(E168,'zoznam+stupeň prípravy'!$A$2:$W$647,2,FALSE)</f>
        <v xml:space="preserve">Modernizácia železničného úseku Čadca - Svrčinovec - št. hranica ČR/SR </v>
      </c>
      <c r="H168" t="s">
        <v>902</v>
      </c>
      <c r="I168" t="s">
        <v>903</v>
      </c>
      <c r="J168" t="s">
        <v>904</v>
      </c>
      <c r="K168">
        <v>0</v>
      </c>
      <c r="L168" t="s">
        <v>873</v>
      </c>
      <c r="M168" t="s">
        <v>868</v>
      </c>
      <c r="N168" t="s">
        <v>26</v>
      </c>
      <c r="O168" t="s">
        <v>874</v>
      </c>
      <c r="P168">
        <v>4.9370000000000003</v>
      </c>
      <c r="Q168" t="s">
        <v>1464</v>
      </c>
      <c r="R168" t="s">
        <v>1530</v>
      </c>
      <c r="S168" s="16">
        <v>740637.02</v>
      </c>
      <c r="T168" t="s">
        <v>2236</v>
      </c>
      <c r="U168" t="s">
        <v>874</v>
      </c>
      <c r="V168" s="12" t="s">
        <v>2705</v>
      </c>
    </row>
    <row r="169" spans="1:22" x14ac:dyDescent="0.35">
      <c r="A169" t="s">
        <v>1604</v>
      </c>
      <c r="B169" t="s">
        <v>864</v>
      </c>
      <c r="C169">
        <v>0</v>
      </c>
      <c r="D169" t="s">
        <v>865</v>
      </c>
      <c r="E169" t="s">
        <v>556</v>
      </c>
      <c r="F169" t="s">
        <v>901</v>
      </c>
      <c r="G169" s="1" t="str">
        <f>VLOOKUP(E169,'zoznam+stupeň prípravy'!$A$2:$W$647,2,FALSE)</f>
        <v xml:space="preserve">Modernizácia železničného úseku Čadca - Svrčinovec - št. hranica ČR/SR </v>
      </c>
      <c r="H169" t="s">
        <v>902</v>
      </c>
      <c r="I169" t="s">
        <v>903</v>
      </c>
      <c r="J169" t="s">
        <v>904</v>
      </c>
      <c r="K169">
        <v>0</v>
      </c>
      <c r="L169" t="s">
        <v>873</v>
      </c>
      <c r="M169" t="s">
        <v>868</v>
      </c>
      <c r="N169" t="s">
        <v>860</v>
      </c>
      <c r="O169" t="s">
        <v>874</v>
      </c>
      <c r="P169">
        <v>4.9370000000000003</v>
      </c>
      <c r="Q169" t="s">
        <v>1464</v>
      </c>
      <c r="R169" t="s">
        <v>1467</v>
      </c>
      <c r="S169" s="16">
        <v>1130892.3600000001</v>
      </c>
      <c r="T169" t="s">
        <v>2236</v>
      </c>
      <c r="U169" t="s">
        <v>874</v>
      </c>
      <c r="V169" s="12" t="s">
        <v>2705</v>
      </c>
    </row>
    <row r="170" spans="1:22" x14ac:dyDescent="0.35">
      <c r="A170" t="s">
        <v>1605</v>
      </c>
      <c r="B170" t="s">
        <v>864</v>
      </c>
      <c r="C170">
        <v>0</v>
      </c>
      <c r="D170" t="s">
        <v>865</v>
      </c>
      <c r="E170" t="s">
        <v>556</v>
      </c>
      <c r="F170" t="s">
        <v>901</v>
      </c>
      <c r="G170" s="1" t="str">
        <f>VLOOKUP(E170,'zoznam+stupeň prípravy'!$A$2:$W$647,2,FALSE)</f>
        <v xml:space="preserve">Modernizácia železničného úseku Čadca - Svrčinovec - št. hranica ČR/SR </v>
      </c>
      <c r="H170" t="s">
        <v>902</v>
      </c>
      <c r="I170" t="s">
        <v>903</v>
      </c>
      <c r="J170" t="s">
        <v>904</v>
      </c>
      <c r="K170">
        <v>0</v>
      </c>
      <c r="L170" t="s">
        <v>873</v>
      </c>
      <c r="M170" t="s">
        <v>868</v>
      </c>
      <c r="N170" t="s">
        <v>861</v>
      </c>
      <c r="O170" t="s">
        <v>874</v>
      </c>
      <c r="P170">
        <v>4.9370000000000003</v>
      </c>
      <c r="Q170" t="s">
        <v>1464</v>
      </c>
      <c r="R170" t="s">
        <v>2025</v>
      </c>
      <c r="S170" s="16">
        <v>246418.31</v>
      </c>
      <c r="T170" t="s">
        <v>2036</v>
      </c>
      <c r="U170" t="s">
        <v>874</v>
      </c>
      <c r="V170" s="12" t="s">
        <v>2705</v>
      </c>
    </row>
    <row r="171" spans="1:22" ht="29" x14ac:dyDescent="0.35">
      <c r="A171" t="s">
        <v>2196</v>
      </c>
      <c r="B171" t="s">
        <v>864</v>
      </c>
      <c r="C171">
        <v>0</v>
      </c>
      <c r="D171" t="s">
        <v>865</v>
      </c>
      <c r="E171" t="s">
        <v>813</v>
      </c>
      <c r="F171" t="s">
        <v>905</v>
      </c>
      <c r="G171" s="1" t="str">
        <f>VLOOKUP(E171,'zoznam+stupeň prípravy'!$A$2:$W$647,2,FALSE)</f>
        <v>ŽSR, Modernizácia koridoru, štátna hranica ČR/SR - Čadca - Krásno nad Kysucou (mimo), železničná trať (1. a 2. etapa)</v>
      </c>
      <c r="H171" t="s">
        <v>2236</v>
      </c>
      <c r="I171" t="s">
        <v>2236</v>
      </c>
      <c r="J171" t="s">
        <v>2236</v>
      </c>
      <c r="K171" t="s">
        <v>949</v>
      </c>
      <c r="L171" t="s">
        <v>908</v>
      </c>
      <c r="M171" t="s">
        <v>868</v>
      </c>
      <c r="N171" t="s">
        <v>860</v>
      </c>
      <c r="O171" t="s">
        <v>875</v>
      </c>
      <c r="P171" t="e">
        <v>#N/A</v>
      </c>
      <c r="Q171">
        <v>2024</v>
      </c>
      <c r="R171" t="s">
        <v>1458</v>
      </c>
      <c r="S171" s="37">
        <v>17136</v>
      </c>
      <c r="T171" t="s">
        <v>2236</v>
      </c>
      <c r="U171" t="s">
        <v>874</v>
      </c>
      <c r="V171" s="12" t="s">
        <v>2696</v>
      </c>
    </row>
    <row r="172" spans="1:22" ht="29" x14ac:dyDescent="0.35">
      <c r="A172" t="s">
        <v>2196</v>
      </c>
      <c r="B172" t="s">
        <v>864</v>
      </c>
      <c r="C172">
        <v>0</v>
      </c>
      <c r="D172" t="s">
        <v>865</v>
      </c>
      <c r="E172" t="s">
        <v>813</v>
      </c>
      <c r="F172" t="s">
        <v>905</v>
      </c>
      <c r="G172" s="1" t="str">
        <f>VLOOKUP(E172,'zoznam+stupeň prípravy'!$A$2:$W$647,2,FALSE)</f>
        <v>ŽSR, Modernizácia koridoru, štátna hranica ČR/SR - Čadca - Krásno nad Kysucou (mimo), železničná trať (1. a 2. etapa)</v>
      </c>
      <c r="H172" t="s">
        <v>2236</v>
      </c>
      <c r="I172" t="s">
        <v>2236</v>
      </c>
      <c r="J172" t="s">
        <v>2236</v>
      </c>
      <c r="K172">
        <v>0</v>
      </c>
      <c r="L172" t="s">
        <v>908</v>
      </c>
      <c r="M172" t="s">
        <v>868</v>
      </c>
      <c r="N172" t="s">
        <v>860</v>
      </c>
      <c r="O172" t="s">
        <v>875</v>
      </c>
      <c r="P172" t="e">
        <v>#N/A</v>
      </c>
      <c r="Q172">
        <v>2025</v>
      </c>
      <c r="R172" t="s">
        <v>1458</v>
      </c>
      <c r="S172" s="16">
        <f>71190+5600+695704</f>
        <v>772494</v>
      </c>
      <c r="T172" t="s">
        <v>2236</v>
      </c>
      <c r="U172" t="s">
        <v>874</v>
      </c>
      <c r="V172" s="12" t="s">
        <v>2696</v>
      </c>
    </row>
    <row r="173" spans="1:22" ht="29" x14ac:dyDescent="0.35">
      <c r="A173" t="s">
        <v>2197</v>
      </c>
      <c r="B173" t="s">
        <v>864</v>
      </c>
      <c r="C173">
        <v>0</v>
      </c>
      <c r="D173" t="s">
        <v>865</v>
      </c>
      <c r="E173" t="s">
        <v>813</v>
      </c>
      <c r="F173" t="s">
        <v>905</v>
      </c>
      <c r="G173" s="1" t="str">
        <f>VLOOKUP(E173,'zoznam+stupeň prípravy'!$A$2:$W$647,2,FALSE)</f>
        <v>ŽSR, Modernizácia koridoru, štátna hranica ČR/SR - Čadca - Krásno nad Kysucou (mimo), železničná trať (1. a 2. etapa)</v>
      </c>
      <c r="H173" t="s">
        <v>2236</v>
      </c>
      <c r="I173" t="s">
        <v>2236</v>
      </c>
      <c r="J173" t="s">
        <v>2236</v>
      </c>
      <c r="K173">
        <v>0</v>
      </c>
      <c r="L173" t="s">
        <v>908</v>
      </c>
      <c r="M173" t="s">
        <v>868</v>
      </c>
      <c r="N173" t="s">
        <v>26</v>
      </c>
      <c r="O173" t="s">
        <v>875</v>
      </c>
      <c r="P173" t="e">
        <v>#N/A</v>
      </c>
      <c r="Q173">
        <v>2026</v>
      </c>
      <c r="R173" t="s">
        <v>1458</v>
      </c>
      <c r="S173" s="16">
        <v>50000</v>
      </c>
      <c r="T173" t="s">
        <v>2236</v>
      </c>
      <c r="U173" t="s">
        <v>874</v>
      </c>
      <c r="V173" s="12" t="s">
        <v>2696</v>
      </c>
    </row>
    <row r="174" spans="1:22" ht="29" x14ac:dyDescent="0.35">
      <c r="A174" t="s">
        <v>2198</v>
      </c>
      <c r="B174" t="s">
        <v>864</v>
      </c>
      <c r="C174">
        <v>0</v>
      </c>
      <c r="D174" t="s">
        <v>865</v>
      </c>
      <c r="E174" t="s">
        <v>813</v>
      </c>
      <c r="F174" t="s">
        <v>905</v>
      </c>
      <c r="G174" s="1" t="str">
        <f>VLOOKUP(E174,'zoznam+stupeň prípravy'!$A$2:$W$647,2,FALSE)</f>
        <v>ŽSR, Modernizácia koridoru, štátna hranica ČR/SR - Čadca - Krásno nad Kysucou (mimo), železničná trať (1. a 2. etapa)</v>
      </c>
      <c r="H174" t="s">
        <v>2236</v>
      </c>
      <c r="I174" t="s">
        <v>2236</v>
      </c>
      <c r="J174" t="s">
        <v>2236</v>
      </c>
      <c r="K174">
        <v>0</v>
      </c>
      <c r="L174" t="s">
        <v>908</v>
      </c>
      <c r="M174" t="s">
        <v>868</v>
      </c>
      <c r="N174" t="s">
        <v>861</v>
      </c>
      <c r="O174" t="s">
        <v>875</v>
      </c>
      <c r="P174" t="e">
        <v>#N/A</v>
      </c>
      <c r="Q174">
        <v>2029</v>
      </c>
      <c r="R174" t="s">
        <v>1458</v>
      </c>
      <c r="S174" s="16">
        <v>11828849.384145275</v>
      </c>
      <c r="T174" t="s">
        <v>2236</v>
      </c>
      <c r="U174" t="s">
        <v>874</v>
      </c>
      <c r="V174" s="12" t="s">
        <v>2696</v>
      </c>
    </row>
    <row r="175" spans="1:22" ht="29" x14ac:dyDescent="0.35">
      <c r="A175" t="s">
        <v>2198</v>
      </c>
      <c r="B175" t="s">
        <v>864</v>
      </c>
      <c r="C175">
        <v>0</v>
      </c>
      <c r="D175" t="s">
        <v>865</v>
      </c>
      <c r="E175" t="s">
        <v>813</v>
      </c>
      <c r="F175" t="s">
        <v>905</v>
      </c>
      <c r="G175" s="1" t="str">
        <f>VLOOKUP(E175,'zoznam+stupeň prípravy'!$A$2:$W$647,2,FALSE)</f>
        <v>ŽSR, Modernizácia koridoru, štátna hranica ČR/SR - Čadca - Krásno nad Kysucou (mimo), železničná trať (1. a 2. etapa)</v>
      </c>
      <c r="H175" t="s">
        <v>2236</v>
      </c>
      <c r="I175" t="s">
        <v>2236</v>
      </c>
      <c r="J175" t="s">
        <v>2236</v>
      </c>
      <c r="K175" t="s">
        <v>949</v>
      </c>
      <c r="L175" t="s">
        <v>908</v>
      </c>
      <c r="M175" t="s">
        <v>868</v>
      </c>
      <c r="N175" t="s">
        <v>861</v>
      </c>
      <c r="O175" t="s">
        <v>875</v>
      </c>
      <c r="P175" t="e">
        <v>#N/A</v>
      </c>
      <c r="Q175">
        <v>2028</v>
      </c>
      <c r="R175" t="s">
        <v>1458</v>
      </c>
      <c r="S175" s="16">
        <v>11828849.384145275</v>
      </c>
      <c r="T175" t="s">
        <v>2236</v>
      </c>
      <c r="U175" t="s">
        <v>874</v>
      </c>
      <c r="V175" s="12" t="s">
        <v>2696</v>
      </c>
    </row>
    <row r="176" spans="1:22" ht="29" x14ac:dyDescent="0.35">
      <c r="A176" t="s">
        <v>2198</v>
      </c>
      <c r="B176" t="s">
        <v>864</v>
      </c>
      <c r="C176">
        <v>0</v>
      </c>
      <c r="D176" t="s">
        <v>865</v>
      </c>
      <c r="E176" t="s">
        <v>813</v>
      </c>
      <c r="F176" t="s">
        <v>905</v>
      </c>
      <c r="G176" s="1" t="str">
        <f>VLOOKUP(E176,'zoznam+stupeň prípravy'!$A$2:$W$647,2,FALSE)</f>
        <v>ŽSR, Modernizácia koridoru, štátna hranica ČR/SR - Čadca - Krásno nad Kysucou (mimo), železničná trať (1. a 2. etapa)</v>
      </c>
      <c r="H176" t="s">
        <v>2236</v>
      </c>
      <c r="I176" t="s">
        <v>2236</v>
      </c>
      <c r="J176" t="s">
        <v>2236</v>
      </c>
      <c r="K176" t="s">
        <v>949</v>
      </c>
      <c r="L176" t="s">
        <v>908</v>
      </c>
      <c r="M176" t="s">
        <v>868</v>
      </c>
      <c r="N176" t="s">
        <v>861</v>
      </c>
      <c r="O176" t="s">
        <v>875</v>
      </c>
      <c r="P176" t="e">
        <v>#N/A</v>
      </c>
      <c r="Q176">
        <v>2029</v>
      </c>
      <c r="R176" t="s">
        <v>1458</v>
      </c>
      <c r="S176" s="16">
        <v>11828849.384145275</v>
      </c>
      <c r="T176" t="s">
        <v>2236</v>
      </c>
      <c r="U176" t="s">
        <v>874</v>
      </c>
      <c r="V176" s="12" t="s">
        <v>2696</v>
      </c>
    </row>
    <row r="177" spans="1:22" ht="29" x14ac:dyDescent="0.35">
      <c r="A177" t="s">
        <v>2198</v>
      </c>
      <c r="B177" t="s">
        <v>864</v>
      </c>
      <c r="C177">
        <v>0</v>
      </c>
      <c r="D177" t="s">
        <v>865</v>
      </c>
      <c r="E177" t="s">
        <v>813</v>
      </c>
      <c r="F177" t="s">
        <v>905</v>
      </c>
      <c r="G177" s="1" t="str">
        <f>VLOOKUP(E177,'zoznam+stupeň prípravy'!$A$2:$W$647,2,FALSE)</f>
        <v>ŽSR, Modernizácia koridoru, štátna hranica ČR/SR - Čadca - Krásno nad Kysucou (mimo), železničná trať (1. a 2. etapa)</v>
      </c>
      <c r="H177" t="s">
        <v>2236</v>
      </c>
      <c r="I177" t="s">
        <v>2236</v>
      </c>
      <c r="J177" t="s">
        <v>2236</v>
      </c>
      <c r="K177" t="s">
        <v>949</v>
      </c>
      <c r="L177" t="s">
        <v>908</v>
      </c>
      <c r="M177" t="s">
        <v>868</v>
      </c>
      <c r="N177" t="s">
        <v>861</v>
      </c>
      <c r="O177" t="s">
        <v>875</v>
      </c>
      <c r="P177" t="e">
        <v>#N/A</v>
      </c>
      <c r="Q177">
        <v>2030</v>
      </c>
      <c r="R177" t="s">
        <v>1458</v>
      </c>
      <c r="S177" s="16">
        <v>11828849.384145275</v>
      </c>
      <c r="T177" t="s">
        <v>2236</v>
      </c>
      <c r="U177" t="s">
        <v>874</v>
      </c>
      <c r="V177" s="12" t="s">
        <v>2696</v>
      </c>
    </row>
    <row r="178" spans="1:22" x14ac:dyDescent="0.35">
      <c r="A178" t="s">
        <v>1598</v>
      </c>
      <c r="B178" t="s">
        <v>864</v>
      </c>
      <c r="C178">
        <v>0</v>
      </c>
      <c r="D178" t="s">
        <v>865</v>
      </c>
      <c r="E178" t="s">
        <v>591</v>
      </c>
      <c r="F178" t="s">
        <v>909</v>
      </c>
      <c r="G178" s="1" t="str">
        <f>VLOOKUP(E178,'zoznam+stupeň prípravy'!$A$2:$W$647,2,FALSE)</f>
        <v>KR železničného mosta v km 7,892 trate Bratislava Nové Mesto-Dunajská Streda</v>
      </c>
      <c r="H178" t="s">
        <v>910</v>
      </c>
      <c r="I178" t="s">
        <v>2236</v>
      </c>
      <c r="J178" t="s">
        <v>896</v>
      </c>
      <c r="K178" t="s">
        <v>911</v>
      </c>
      <c r="L178" t="s">
        <v>912</v>
      </c>
      <c r="M178" t="s">
        <v>868</v>
      </c>
      <c r="N178" t="s">
        <v>860</v>
      </c>
      <c r="O178" t="s">
        <v>874</v>
      </c>
      <c r="P178" t="s">
        <v>913</v>
      </c>
      <c r="Q178">
        <v>2024</v>
      </c>
      <c r="R178" t="s">
        <v>2025</v>
      </c>
      <c r="S178" s="16">
        <v>2905</v>
      </c>
      <c r="T178" t="s">
        <v>2236</v>
      </c>
      <c r="U178" t="s">
        <v>874</v>
      </c>
      <c r="V178" s="12" t="s">
        <v>2697</v>
      </c>
    </row>
    <row r="179" spans="1:22" x14ac:dyDescent="0.35">
      <c r="A179" t="s">
        <v>1599</v>
      </c>
      <c r="B179" t="s">
        <v>864</v>
      </c>
      <c r="C179">
        <v>0</v>
      </c>
      <c r="D179" t="s">
        <v>865</v>
      </c>
      <c r="E179" t="s">
        <v>591</v>
      </c>
      <c r="F179" t="s">
        <v>909</v>
      </c>
      <c r="G179" s="1" t="str">
        <f>VLOOKUP(E179,'zoznam+stupeň prípravy'!$A$2:$W$647,2,FALSE)</f>
        <v>KR železničného mosta v km 7,892 trate Bratislava Nové Mesto-Dunajská Streda</v>
      </c>
      <c r="H179" t="s">
        <v>910</v>
      </c>
      <c r="I179" t="s">
        <v>2236</v>
      </c>
      <c r="J179" t="s">
        <v>896</v>
      </c>
      <c r="K179" t="s">
        <v>911</v>
      </c>
      <c r="L179" t="s">
        <v>912</v>
      </c>
      <c r="M179" t="s">
        <v>868</v>
      </c>
      <c r="N179" t="s">
        <v>861</v>
      </c>
      <c r="O179" t="s">
        <v>874</v>
      </c>
      <c r="P179" t="s">
        <v>913</v>
      </c>
      <c r="Q179">
        <v>2027</v>
      </c>
      <c r="R179" t="s">
        <v>1458</v>
      </c>
      <c r="S179" s="16">
        <v>3500000</v>
      </c>
      <c r="T179" t="s">
        <v>2236</v>
      </c>
      <c r="U179" t="s">
        <v>874</v>
      </c>
      <c r="V179" s="12" t="s">
        <v>2697</v>
      </c>
    </row>
    <row r="180" spans="1:22" x14ac:dyDescent="0.35">
      <c r="A180" t="s">
        <v>1599</v>
      </c>
      <c r="B180" t="s">
        <v>864</v>
      </c>
      <c r="C180">
        <v>0</v>
      </c>
      <c r="D180" t="s">
        <v>865</v>
      </c>
      <c r="E180" t="s">
        <v>591</v>
      </c>
      <c r="F180" t="s">
        <v>909</v>
      </c>
      <c r="G180" s="1" t="str">
        <f>VLOOKUP(E180,'zoznam+stupeň prípravy'!$A$2:$W$647,2,FALSE)</f>
        <v>KR železničného mosta v km 7,892 trate Bratislava Nové Mesto-Dunajská Streda</v>
      </c>
      <c r="H180" t="s">
        <v>910</v>
      </c>
      <c r="I180" t="s">
        <v>2236</v>
      </c>
      <c r="J180" t="s">
        <v>896</v>
      </c>
      <c r="K180" t="s">
        <v>911</v>
      </c>
      <c r="L180" t="s">
        <v>912</v>
      </c>
      <c r="M180" t="s">
        <v>868</v>
      </c>
      <c r="N180" t="s">
        <v>861</v>
      </c>
      <c r="O180" t="s">
        <v>874</v>
      </c>
      <c r="P180" t="s">
        <v>913</v>
      </c>
      <c r="Q180">
        <v>2026</v>
      </c>
      <c r="R180" t="s">
        <v>1458</v>
      </c>
      <c r="S180" s="16">
        <v>8371000</v>
      </c>
      <c r="T180" t="s">
        <v>2236</v>
      </c>
      <c r="U180" t="s">
        <v>874</v>
      </c>
      <c r="V180" s="12" t="s">
        <v>2697</v>
      </c>
    </row>
    <row r="181" spans="1:22" x14ac:dyDescent="0.35">
      <c r="A181" t="s">
        <v>1597</v>
      </c>
      <c r="B181" t="s">
        <v>864</v>
      </c>
      <c r="C181">
        <v>0</v>
      </c>
      <c r="D181" t="s">
        <v>865</v>
      </c>
      <c r="E181" t="s">
        <v>591</v>
      </c>
      <c r="F181" t="s">
        <v>909</v>
      </c>
      <c r="G181" s="1" t="str">
        <f>VLOOKUP(E181,'zoznam+stupeň prípravy'!$A$2:$W$647,2,FALSE)</f>
        <v>KR železničného mosta v km 7,892 trate Bratislava Nové Mesto-Dunajská Streda</v>
      </c>
      <c r="H181" t="s">
        <v>910</v>
      </c>
      <c r="I181" t="s">
        <v>2236</v>
      </c>
      <c r="J181" t="s">
        <v>896</v>
      </c>
      <c r="K181" t="s">
        <v>911</v>
      </c>
      <c r="L181" t="s">
        <v>912</v>
      </c>
      <c r="M181" t="s">
        <v>868</v>
      </c>
      <c r="N181" t="s">
        <v>860</v>
      </c>
      <c r="O181" t="s">
        <v>874</v>
      </c>
      <c r="P181" t="s">
        <v>913</v>
      </c>
      <c r="Q181" t="s">
        <v>1464</v>
      </c>
      <c r="R181" t="s">
        <v>1467</v>
      </c>
      <c r="S181" s="16">
        <v>341190.75</v>
      </c>
      <c r="T181" t="s">
        <v>2236</v>
      </c>
      <c r="U181" t="s">
        <v>874</v>
      </c>
      <c r="V181" s="12" t="s">
        <v>2697</v>
      </c>
    </row>
    <row r="182" spans="1:22" x14ac:dyDescent="0.35">
      <c r="A182" t="s">
        <v>1598</v>
      </c>
      <c r="B182" t="s">
        <v>864</v>
      </c>
      <c r="C182">
        <v>0</v>
      </c>
      <c r="D182" t="s">
        <v>865</v>
      </c>
      <c r="E182" t="s">
        <v>591</v>
      </c>
      <c r="F182" t="s">
        <v>909</v>
      </c>
      <c r="G182" s="1" t="str">
        <f>VLOOKUP(E182,'zoznam+stupeň prípravy'!$A$2:$W$647,2,FALSE)</f>
        <v>KR železničného mosta v km 7,892 trate Bratislava Nové Mesto-Dunajská Streda</v>
      </c>
      <c r="H182" t="s">
        <v>910</v>
      </c>
      <c r="I182" t="s">
        <v>2236</v>
      </c>
      <c r="J182" t="s">
        <v>896</v>
      </c>
      <c r="K182" t="s">
        <v>911</v>
      </c>
      <c r="L182" t="s">
        <v>912</v>
      </c>
      <c r="M182" t="s">
        <v>868</v>
      </c>
      <c r="N182" t="s">
        <v>26</v>
      </c>
      <c r="O182" t="s">
        <v>874</v>
      </c>
      <c r="P182" t="s">
        <v>913</v>
      </c>
      <c r="Q182" t="s">
        <v>1464</v>
      </c>
      <c r="R182" t="s">
        <v>1467</v>
      </c>
      <c r="S182" s="16">
        <v>17836.71</v>
      </c>
      <c r="T182" t="s">
        <v>2236</v>
      </c>
      <c r="U182" t="s">
        <v>874</v>
      </c>
      <c r="V182" s="12" t="s">
        <v>2697</v>
      </c>
    </row>
    <row r="183" spans="1:22" x14ac:dyDescent="0.35">
      <c r="A183" t="s">
        <v>1591</v>
      </c>
      <c r="B183" t="s">
        <v>864</v>
      </c>
      <c r="C183">
        <v>0</v>
      </c>
      <c r="D183" t="s">
        <v>865</v>
      </c>
      <c r="E183" t="s">
        <v>497</v>
      </c>
      <c r="F183" t="s">
        <v>914</v>
      </c>
      <c r="G183" s="1" t="str">
        <f>VLOOKUP(E183,'zoznam+stupeň prípravy'!$A$2:$W$647,2,FALSE)</f>
        <v>Bratislava ÚNS-Petržalka, komplexná rekonštrukcia DŽM</v>
      </c>
      <c r="H183" t="s">
        <v>915</v>
      </c>
      <c r="I183" t="s">
        <v>2236</v>
      </c>
      <c r="J183" t="s">
        <v>896</v>
      </c>
      <c r="K183" t="s">
        <v>916</v>
      </c>
      <c r="L183" t="s">
        <v>873</v>
      </c>
      <c r="M183" t="s">
        <v>868</v>
      </c>
      <c r="N183" t="s">
        <v>861</v>
      </c>
      <c r="O183" t="s">
        <v>875</v>
      </c>
      <c r="P183" t="s">
        <v>913</v>
      </c>
      <c r="Q183">
        <v>2027</v>
      </c>
      <c r="R183" t="s">
        <v>1458</v>
      </c>
      <c r="S183" s="16">
        <v>8947566</v>
      </c>
      <c r="T183" t="s">
        <v>2236</v>
      </c>
      <c r="U183" t="s">
        <v>874</v>
      </c>
      <c r="V183" s="12" t="s">
        <v>2697</v>
      </c>
    </row>
    <row r="184" spans="1:22" x14ac:dyDescent="0.35">
      <c r="A184" t="s">
        <v>1591</v>
      </c>
      <c r="B184" t="s">
        <v>864</v>
      </c>
      <c r="C184">
        <v>0</v>
      </c>
      <c r="D184" t="s">
        <v>865</v>
      </c>
      <c r="E184" t="s">
        <v>497</v>
      </c>
      <c r="F184" t="s">
        <v>914</v>
      </c>
      <c r="G184" s="1" t="str">
        <f>VLOOKUP(E184,'zoznam+stupeň prípravy'!$A$2:$W$647,2,FALSE)</f>
        <v>Bratislava ÚNS-Petržalka, komplexná rekonštrukcia DŽM</v>
      </c>
      <c r="H184" t="s">
        <v>915</v>
      </c>
      <c r="I184" t="s">
        <v>2236</v>
      </c>
      <c r="J184" t="s">
        <v>896</v>
      </c>
      <c r="K184" t="s">
        <v>916</v>
      </c>
      <c r="L184" t="s">
        <v>873</v>
      </c>
      <c r="M184" t="s">
        <v>868</v>
      </c>
      <c r="N184" t="s">
        <v>861</v>
      </c>
      <c r="O184" t="s">
        <v>875</v>
      </c>
      <c r="P184" t="s">
        <v>913</v>
      </c>
      <c r="Q184">
        <v>2028</v>
      </c>
      <c r="R184" t="s">
        <v>1458</v>
      </c>
      <c r="S184" s="16">
        <v>8937066</v>
      </c>
      <c r="T184" t="s">
        <v>2236</v>
      </c>
      <c r="U184" t="s">
        <v>874</v>
      </c>
      <c r="V184" s="12" t="s">
        <v>2697</v>
      </c>
    </row>
    <row r="185" spans="1:22" x14ac:dyDescent="0.35">
      <c r="A185" t="s">
        <v>1590</v>
      </c>
      <c r="B185" t="s">
        <v>864</v>
      </c>
      <c r="C185">
        <v>0</v>
      </c>
      <c r="D185" t="s">
        <v>865</v>
      </c>
      <c r="E185" t="s">
        <v>497</v>
      </c>
      <c r="F185" t="s">
        <v>914</v>
      </c>
      <c r="G185" s="1" t="str">
        <f>VLOOKUP(E185,'zoznam+stupeň prípravy'!$A$2:$W$647,2,FALSE)</f>
        <v>Bratislava ÚNS-Petržalka, komplexná rekonštrukcia DŽM</v>
      </c>
      <c r="H185" t="s">
        <v>915</v>
      </c>
      <c r="I185" t="s">
        <v>2236</v>
      </c>
      <c r="J185" t="s">
        <v>896</v>
      </c>
      <c r="K185" t="s">
        <v>916</v>
      </c>
      <c r="L185" t="s">
        <v>873</v>
      </c>
      <c r="M185" t="s">
        <v>868</v>
      </c>
      <c r="N185" t="s">
        <v>860</v>
      </c>
      <c r="O185" t="s">
        <v>874</v>
      </c>
      <c r="P185" t="s">
        <v>913</v>
      </c>
      <c r="Q185" t="s">
        <v>1464</v>
      </c>
      <c r="R185" t="s">
        <v>1467</v>
      </c>
      <c r="S185" s="16">
        <v>12700</v>
      </c>
      <c r="T185" t="s">
        <v>2236</v>
      </c>
      <c r="U185" t="s">
        <v>874</v>
      </c>
      <c r="V185" s="12" t="s">
        <v>2697</v>
      </c>
    </row>
    <row r="186" spans="1:22" x14ac:dyDescent="0.35">
      <c r="A186" t="s">
        <v>1591</v>
      </c>
      <c r="B186" t="s">
        <v>864</v>
      </c>
      <c r="C186">
        <v>0</v>
      </c>
      <c r="D186" t="s">
        <v>865</v>
      </c>
      <c r="E186" t="s">
        <v>497</v>
      </c>
      <c r="F186" t="s">
        <v>914</v>
      </c>
      <c r="G186" s="1" t="str">
        <f>VLOOKUP(E186,'zoznam+stupeň prípravy'!$A$2:$W$647,2,FALSE)</f>
        <v>Bratislava ÚNS-Petržalka, komplexná rekonštrukcia DŽM</v>
      </c>
      <c r="H186" t="s">
        <v>915</v>
      </c>
      <c r="I186" t="s">
        <v>2236</v>
      </c>
      <c r="J186" t="s">
        <v>896</v>
      </c>
      <c r="K186" t="s">
        <v>916</v>
      </c>
      <c r="L186" t="s">
        <v>873</v>
      </c>
      <c r="M186" t="s">
        <v>868</v>
      </c>
      <c r="N186" t="s">
        <v>861</v>
      </c>
      <c r="O186" t="s">
        <v>875</v>
      </c>
      <c r="P186" t="s">
        <v>913</v>
      </c>
      <c r="Q186" t="s">
        <v>1464</v>
      </c>
      <c r="R186" t="s">
        <v>1467</v>
      </c>
      <c r="S186" s="16">
        <v>277700</v>
      </c>
      <c r="T186" t="s">
        <v>2236</v>
      </c>
      <c r="U186" t="s">
        <v>874</v>
      </c>
      <c r="V186" s="12" t="s">
        <v>2697</v>
      </c>
    </row>
    <row r="187" spans="1:22" x14ac:dyDescent="0.35">
      <c r="A187" t="s">
        <v>1564</v>
      </c>
      <c r="B187" t="s">
        <v>864</v>
      </c>
      <c r="C187">
        <v>0</v>
      </c>
      <c r="D187" t="s">
        <v>865</v>
      </c>
      <c r="E187" t="s">
        <v>589</v>
      </c>
      <c r="F187" t="s">
        <v>917</v>
      </c>
      <c r="G187" s="1" t="str">
        <f>VLOOKUP(E187,'zoznam+stupeň prípravy'!$A$2:$W$647,2,FALSE)</f>
        <v>Pial - Beša, sanácia zemného telesa</v>
      </c>
      <c r="H187" t="s">
        <v>918</v>
      </c>
      <c r="I187" t="s">
        <v>2236</v>
      </c>
      <c r="J187" t="s">
        <v>896</v>
      </c>
      <c r="K187">
        <v>0</v>
      </c>
      <c r="L187" t="s">
        <v>912</v>
      </c>
      <c r="M187" t="s">
        <v>868</v>
      </c>
      <c r="N187" t="s">
        <v>861</v>
      </c>
      <c r="O187" t="s">
        <v>874</v>
      </c>
      <c r="P187">
        <v>2.66</v>
      </c>
      <c r="Q187">
        <v>2023</v>
      </c>
      <c r="R187" t="s">
        <v>1458</v>
      </c>
      <c r="S187" s="16">
        <v>530128.01</v>
      </c>
      <c r="T187" t="s">
        <v>2236</v>
      </c>
      <c r="U187" t="s">
        <v>874</v>
      </c>
      <c r="V187" s="12" t="s">
        <v>2699</v>
      </c>
    </row>
    <row r="188" spans="1:22" x14ac:dyDescent="0.35">
      <c r="A188" t="s">
        <v>1564</v>
      </c>
      <c r="B188" t="s">
        <v>864</v>
      </c>
      <c r="C188">
        <v>0</v>
      </c>
      <c r="D188" t="s">
        <v>865</v>
      </c>
      <c r="E188" t="s">
        <v>589</v>
      </c>
      <c r="F188" t="s">
        <v>917</v>
      </c>
      <c r="G188" s="1" t="str">
        <f>VLOOKUP(E188,'zoznam+stupeň prípravy'!$A$2:$W$647,2,FALSE)</f>
        <v>Pial - Beša, sanácia zemného telesa</v>
      </c>
      <c r="H188" t="s">
        <v>918</v>
      </c>
      <c r="I188" t="s">
        <v>2236</v>
      </c>
      <c r="J188" t="s">
        <v>896</v>
      </c>
      <c r="K188">
        <v>0</v>
      </c>
      <c r="L188" t="s">
        <v>912</v>
      </c>
      <c r="M188" t="s">
        <v>868</v>
      </c>
      <c r="N188" t="s">
        <v>861</v>
      </c>
      <c r="O188" t="s">
        <v>874</v>
      </c>
      <c r="P188">
        <v>2.66</v>
      </c>
      <c r="Q188">
        <v>2023</v>
      </c>
      <c r="R188" t="s">
        <v>1467</v>
      </c>
      <c r="S188" s="16">
        <v>10895.93</v>
      </c>
      <c r="T188" t="s">
        <v>2236</v>
      </c>
      <c r="U188" t="s">
        <v>874</v>
      </c>
      <c r="V188" s="12" t="s">
        <v>2699</v>
      </c>
    </row>
    <row r="189" spans="1:22" x14ac:dyDescent="0.35">
      <c r="A189" t="s">
        <v>1563</v>
      </c>
      <c r="B189" t="s">
        <v>864</v>
      </c>
      <c r="C189">
        <v>0</v>
      </c>
      <c r="D189" t="s">
        <v>865</v>
      </c>
      <c r="E189" t="s">
        <v>589</v>
      </c>
      <c r="F189" t="s">
        <v>917</v>
      </c>
      <c r="G189" s="1" t="str">
        <f>VLOOKUP(E189,'zoznam+stupeň prípravy'!$A$2:$W$647,2,FALSE)</f>
        <v>Pial - Beša, sanácia zemného telesa</v>
      </c>
      <c r="H189" t="s">
        <v>918</v>
      </c>
      <c r="I189" t="s">
        <v>2236</v>
      </c>
      <c r="J189" t="s">
        <v>896</v>
      </c>
      <c r="K189">
        <v>0</v>
      </c>
      <c r="L189" t="s">
        <v>912</v>
      </c>
      <c r="M189" t="s">
        <v>868</v>
      </c>
      <c r="N189" t="s">
        <v>26</v>
      </c>
      <c r="O189" t="s">
        <v>874</v>
      </c>
      <c r="P189">
        <v>2.66</v>
      </c>
      <c r="Q189">
        <v>2024</v>
      </c>
      <c r="R189" t="s">
        <v>1458</v>
      </c>
      <c r="S189" s="37">
        <v>621.36</v>
      </c>
      <c r="T189" t="s">
        <v>2236</v>
      </c>
      <c r="U189" t="s">
        <v>874</v>
      </c>
      <c r="V189" s="12" t="s">
        <v>2699</v>
      </c>
    </row>
    <row r="190" spans="1:22" x14ac:dyDescent="0.35">
      <c r="A190" t="s">
        <v>1562</v>
      </c>
      <c r="B190" t="s">
        <v>864</v>
      </c>
      <c r="C190">
        <v>0</v>
      </c>
      <c r="D190" t="s">
        <v>865</v>
      </c>
      <c r="E190" t="s">
        <v>589</v>
      </c>
      <c r="F190" t="s">
        <v>917</v>
      </c>
      <c r="G190" s="1" t="str">
        <f>VLOOKUP(E190,'zoznam+stupeň prípravy'!$A$2:$W$647,2,FALSE)</f>
        <v>Pial - Beša, sanácia zemného telesa</v>
      </c>
      <c r="H190" t="s">
        <v>918</v>
      </c>
      <c r="I190" t="s">
        <v>2236</v>
      </c>
      <c r="J190" t="s">
        <v>896</v>
      </c>
      <c r="K190">
        <v>0</v>
      </c>
      <c r="L190" t="s">
        <v>912</v>
      </c>
      <c r="M190" t="s">
        <v>868</v>
      </c>
      <c r="N190" t="s">
        <v>26</v>
      </c>
      <c r="O190" t="s">
        <v>874</v>
      </c>
      <c r="P190">
        <v>2.66</v>
      </c>
      <c r="Q190" t="s">
        <v>1464</v>
      </c>
      <c r="R190" t="s">
        <v>1458</v>
      </c>
      <c r="S190" s="16">
        <v>40369.49</v>
      </c>
      <c r="T190" t="s">
        <v>2236</v>
      </c>
      <c r="U190" t="s">
        <v>874</v>
      </c>
      <c r="V190" s="12" t="s">
        <v>2699</v>
      </c>
    </row>
    <row r="191" spans="1:22" x14ac:dyDescent="0.35">
      <c r="A191" t="s">
        <v>1563</v>
      </c>
      <c r="B191" t="s">
        <v>864</v>
      </c>
      <c r="C191">
        <v>0</v>
      </c>
      <c r="D191" t="s">
        <v>865</v>
      </c>
      <c r="E191" t="s">
        <v>589</v>
      </c>
      <c r="F191" t="s">
        <v>917</v>
      </c>
      <c r="G191" s="1" t="str">
        <f>VLOOKUP(E191,'zoznam+stupeň prípravy'!$A$2:$W$647,2,FALSE)</f>
        <v>Pial - Beša, sanácia zemného telesa</v>
      </c>
      <c r="H191" t="s">
        <v>918</v>
      </c>
      <c r="I191" t="s">
        <v>2236</v>
      </c>
      <c r="J191" t="s">
        <v>896</v>
      </c>
      <c r="K191">
        <v>0</v>
      </c>
      <c r="L191" t="s">
        <v>912</v>
      </c>
      <c r="M191" t="s">
        <v>868</v>
      </c>
      <c r="N191" t="s">
        <v>860</v>
      </c>
      <c r="O191" t="s">
        <v>874</v>
      </c>
      <c r="P191">
        <v>2.66</v>
      </c>
      <c r="Q191" t="s">
        <v>1464</v>
      </c>
      <c r="R191" t="s">
        <v>1458</v>
      </c>
      <c r="S191" s="16">
        <v>19020</v>
      </c>
      <c r="T191" t="s">
        <v>2236</v>
      </c>
      <c r="U191" t="s">
        <v>874</v>
      </c>
      <c r="V191" s="12" t="s">
        <v>2699</v>
      </c>
    </row>
    <row r="192" spans="1:22" x14ac:dyDescent="0.35">
      <c r="A192" t="s">
        <v>1564</v>
      </c>
      <c r="B192" t="s">
        <v>864</v>
      </c>
      <c r="C192">
        <v>0</v>
      </c>
      <c r="D192" t="s">
        <v>865</v>
      </c>
      <c r="E192" t="s">
        <v>589</v>
      </c>
      <c r="F192" t="s">
        <v>917</v>
      </c>
      <c r="G192" s="1" t="str">
        <f>VLOOKUP(E192,'zoznam+stupeň prípravy'!$A$2:$W$647,2,FALSE)</f>
        <v>Pial - Beša, sanácia zemného telesa</v>
      </c>
      <c r="H192" t="s">
        <v>918</v>
      </c>
      <c r="I192" t="s">
        <v>2236</v>
      </c>
      <c r="J192" t="s">
        <v>896</v>
      </c>
      <c r="K192">
        <v>0</v>
      </c>
      <c r="L192" t="s">
        <v>912</v>
      </c>
      <c r="M192" t="s">
        <v>868</v>
      </c>
      <c r="N192" t="s">
        <v>861</v>
      </c>
      <c r="O192" t="s">
        <v>874</v>
      </c>
      <c r="P192">
        <v>2.66</v>
      </c>
      <c r="Q192" t="s">
        <v>1464</v>
      </c>
      <c r="R192" t="s">
        <v>1458</v>
      </c>
      <c r="S192" s="16">
        <v>5931979.5599999996</v>
      </c>
      <c r="T192" t="s">
        <v>2236</v>
      </c>
      <c r="U192" t="s">
        <v>874</v>
      </c>
      <c r="V192" s="12" t="s">
        <v>2699</v>
      </c>
    </row>
    <row r="193" spans="1:22" x14ac:dyDescent="0.35">
      <c r="A193" t="s">
        <v>1562</v>
      </c>
      <c r="B193" t="s">
        <v>864</v>
      </c>
      <c r="C193">
        <v>0</v>
      </c>
      <c r="D193" t="s">
        <v>865</v>
      </c>
      <c r="E193" t="s">
        <v>589</v>
      </c>
      <c r="F193" t="s">
        <v>917</v>
      </c>
      <c r="G193" s="1" t="str">
        <f>VLOOKUP(E193,'zoznam+stupeň prípravy'!$A$2:$W$647,2,FALSE)</f>
        <v>Pial - Beša, sanácia zemného telesa</v>
      </c>
      <c r="H193" t="s">
        <v>918</v>
      </c>
      <c r="I193" t="s">
        <v>2236</v>
      </c>
      <c r="J193" t="s">
        <v>896</v>
      </c>
      <c r="K193">
        <v>0</v>
      </c>
      <c r="L193" t="s">
        <v>912</v>
      </c>
      <c r="M193" t="s">
        <v>868</v>
      </c>
      <c r="N193" t="s">
        <v>26</v>
      </c>
      <c r="O193" t="s">
        <v>874</v>
      </c>
      <c r="P193">
        <v>2.66</v>
      </c>
      <c r="Q193" t="s">
        <v>1464</v>
      </c>
      <c r="R193" t="s">
        <v>1467</v>
      </c>
      <c r="S193" s="16">
        <v>136397.87</v>
      </c>
      <c r="T193" t="s">
        <v>2236</v>
      </c>
      <c r="U193" t="s">
        <v>874</v>
      </c>
      <c r="V193" s="12" t="s">
        <v>2699</v>
      </c>
    </row>
    <row r="194" spans="1:22" x14ac:dyDescent="0.35">
      <c r="A194" t="s">
        <v>1563</v>
      </c>
      <c r="B194" t="s">
        <v>864</v>
      </c>
      <c r="C194">
        <v>0</v>
      </c>
      <c r="D194" t="s">
        <v>865</v>
      </c>
      <c r="E194" t="s">
        <v>589</v>
      </c>
      <c r="F194" t="s">
        <v>917</v>
      </c>
      <c r="G194" s="1" t="str">
        <f>VLOOKUP(E194,'zoznam+stupeň prípravy'!$A$2:$W$647,2,FALSE)</f>
        <v>Pial - Beša, sanácia zemného telesa</v>
      </c>
      <c r="H194" t="s">
        <v>918</v>
      </c>
      <c r="I194" t="s">
        <v>2236</v>
      </c>
      <c r="J194" t="s">
        <v>896</v>
      </c>
      <c r="K194">
        <v>0</v>
      </c>
      <c r="L194" t="s">
        <v>912</v>
      </c>
      <c r="M194" t="s">
        <v>868</v>
      </c>
      <c r="N194" t="s">
        <v>860</v>
      </c>
      <c r="O194" t="s">
        <v>874</v>
      </c>
      <c r="P194">
        <v>2.66</v>
      </c>
      <c r="Q194" t="s">
        <v>1464</v>
      </c>
      <c r="R194" t="s">
        <v>1467</v>
      </c>
      <c r="S194" s="16">
        <v>122434</v>
      </c>
      <c r="T194" t="s">
        <v>2236</v>
      </c>
      <c r="U194" t="s">
        <v>874</v>
      </c>
      <c r="V194" s="12" t="s">
        <v>2699</v>
      </c>
    </row>
    <row r="195" spans="1:22" x14ac:dyDescent="0.35">
      <c r="A195" t="s">
        <v>1564</v>
      </c>
      <c r="B195" t="s">
        <v>864</v>
      </c>
      <c r="C195">
        <v>0</v>
      </c>
      <c r="D195" t="s">
        <v>865</v>
      </c>
      <c r="E195" t="s">
        <v>589</v>
      </c>
      <c r="F195" t="s">
        <v>917</v>
      </c>
      <c r="G195" s="1" t="str">
        <f>VLOOKUP(E195,'zoznam+stupeň prípravy'!$A$2:$W$647,2,FALSE)</f>
        <v>Pial - Beša, sanácia zemného telesa</v>
      </c>
      <c r="H195" t="s">
        <v>918</v>
      </c>
      <c r="I195" t="s">
        <v>2236</v>
      </c>
      <c r="J195" t="s">
        <v>896</v>
      </c>
      <c r="K195">
        <v>0</v>
      </c>
      <c r="L195" t="s">
        <v>912</v>
      </c>
      <c r="M195" t="s">
        <v>868</v>
      </c>
      <c r="N195" t="s">
        <v>861</v>
      </c>
      <c r="O195" t="s">
        <v>874</v>
      </c>
      <c r="P195">
        <v>2.66</v>
      </c>
      <c r="Q195" t="s">
        <v>1464</v>
      </c>
      <c r="R195" t="s">
        <v>1467</v>
      </c>
      <c r="S195" s="16">
        <v>312209.46000000002</v>
      </c>
      <c r="T195" t="s">
        <v>2236</v>
      </c>
      <c r="U195" t="s">
        <v>874</v>
      </c>
      <c r="V195" s="12" t="s">
        <v>2699</v>
      </c>
    </row>
    <row r="196" spans="1:22" x14ac:dyDescent="0.35">
      <c r="A196" t="s">
        <v>1751</v>
      </c>
      <c r="B196" t="s">
        <v>864</v>
      </c>
      <c r="C196">
        <v>0</v>
      </c>
      <c r="D196" t="s">
        <v>865</v>
      </c>
      <c r="E196" t="s">
        <v>4</v>
      </c>
      <c r="F196">
        <v>0</v>
      </c>
      <c r="G196" s="1" t="str">
        <f>VLOOKUP(E196,'zoznam+stupeň prípravy'!$A$2:$W$647,2,FALSE)</f>
        <v>Rekonštrukcie zariadení EPS v sieti ŽSR</v>
      </c>
      <c r="H196" t="s">
        <v>2236</v>
      </c>
      <c r="I196" t="s">
        <v>2236</v>
      </c>
      <c r="J196" t="s">
        <v>2236</v>
      </c>
      <c r="K196">
        <v>0</v>
      </c>
      <c r="L196" t="s">
        <v>912</v>
      </c>
      <c r="M196" t="s">
        <v>868</v>
      </c>
      <c r="N196" t="s">
        <v>861</v>
      </c>
      <c r="O196" t="s">
        <v>874</v>
      </c>
      <c r="P196">
        <v>0</v>
      </c>
      <c r="Q196">
        <v>2027</v>
      </c>
      <c r="R196" t="s">
        <v>2025</v>
      </c>
      <c r="S196" s="16">
        <v>148000</v>
      </c>
      <c r="T196" t="s">
        <v>2236</v>
      </c>
      <c r="U196" t="s">
        <v>874</v>
      </c>
      <c r="V196" s="12" t="s">
        <v>2705</v>
      </c>
    </row>
    <row r="197" spans="1:22" ht="29" x14ac:dyDescent="0.35">
      <c r="A197" t="s">
        <v>1568</v>
      </c>
      <c r="B197" t="s">
        <v>864</v>
      </c>
      <c r="C197">
        <v>0</v>
      </c>
      <c r="D197" t="s">
        <v>865</v>
      </c>
      <c r="E197" t="s">
        <v>722</v>
      </c>
      <c r="F197" t="s">
        <v>919</v>
      </c>
      <c r="G197" s="1" t="str">
        <f>VLOOKUP(E197,'zoznam+stupeň prípravy'!$A$2:$W$647,2,FALSE)</f>
        <v>ŽSR, dostavba zriaďovacej stanice Žilina Teplička a nadväzujúcej železničnej infraštruktúry v uzle Žilina - projektová dokumentácia DSP, DRS a DVZ a real.</v>
      </c>
      <c r="H197" t="s">
        <v>920</v>
      </c>
      <c r="I197" t="s">
        <v>921</v>
      </c>
      <c r="J197" t="s">
        <v>2236</v>
      </c>
      <c r="K197">
        <v>0</v>
      </c>
      <c r="L197" t="s">
        <v>873</v>
      </c>
      <c r="M197" t="s">
        <v>868</v>
      </c>
      <c r="N197" t="s">
        <v>861</v>
      </c>
      <c r="O197" t="s">
        <v>874</v>
      </c>
      <c r="P197" t="s">
        <v>922</v>
      </c>
      <c r="Q197">
        <v>2023</v>
      </c>
      <c r="R197" t="s">
        <v>1542</v>
      </c>
      <c r="S197" s="16">
        <v>7078949.4400000004</v>
      </c>
      <c r="T197" t="s">
        <v>1536</v>
      </c>
      <c r="U197" t="s">
        <v>874</v>
      </c>
      <c r="V197" s="12" t="s">
        <v>2705</v>
      </c>
    </row>
    <row r="198" spans="1:22" ht="29" x14ac:dyDescent="0.35">
      <c r="A198" t="s">
        <v>1537</v>
      </c>
      <c r="B198" t="s">
        <v>864</v>
      </c>
      <c r="C198">
        <v>0</v>
      </c>
      <c r="D198" t="s">
        <v>865</v>
      </c>
      <c r="E198" t="s">
        <v>722</v>
      </c>
      <c r="F198" t="s">
        <v>919</v>
      </c>
      <c r="G198" s="1" t="str">
        <f>VLOOKUP(E198,'zoznam+stupeň prípravy'!$A$2:$W$647,2,FALSE)</f>
        <v>ŽSR, dostavba zriaďovacej stanice Žilina Teplička a nadväzujúcej železničnej infraštruktúry v uzle Žilina - projektová dokumentácia DSP, DRS a DVZ a real.</v>
      </c>
      <c r="H198" t="s">
        <v>920</v>
      </c>
      <c r="I198" t="s">
        <v>921</v>
      </c>
      <c r="J198" t="s">
        <v>2236</v>
      </c>
      <c r="K198">
        <v>0</v>
      </c>
      <c r="L198" t="s">
        <v>873</v>
      </c>
      <c r="M198" t="s">
        <v>868</v>
      </c>
      <c r="N198" t="s">
        <v>860</v>
      </c>
      <c r="O198" t="s">
        <v>874</v>
      </c>
      <c r="P198" t="s">
        <v>922</v>
      </c>
      <c r="Q198">
        <v>2023</v>
      </c>
      <c r="R198" t="s">
        <v>1542</v>
      </c>
      <c r="S198" s="16">
        <v>440510</v>
      </c>
      <c r="T198" t="s">
        <v>2236</v>
      </c>
      <c r="U198" t="s">
        <v>874</v>
      </c>
      <c r="V198" s="12" t="s">
        <v>2705</v>
      </c>
    </row>
    <row r="199" spans="1:22" ht="29" x14ac:dyDescent="0.35">
      <c r="A199" t="s">
        <v>1569</v>
      </c>
      <c r="B199" t="s">
        <v>864</v>
      </c>
      <c r="C199">
        <v>0</v>
      </c>
      <c r="D199" t="s">
        <v>865</v>
      </c>
      <c r="E199" t="s">
        <v>722</v>
      </c>
      <c r="F199" t="s">
        <v>919</v>
      </c>
      <c r="G199" s="1" t="str">
        <f>VLOOKUP(E199,'zoznam+stupeň prípravy'!$A$2:$W$647,2,FALSE)</f>
        <v>ŽSR, dostavba zriaďovacej stanice Žilina Teplička a nadväzujúcej železničnej infraštruktúry v uzle Žilina - projektová dokumentácia DSP, DRS a DVZ a real.</v>
      </c>
      <c r="H199" t="s">
        <v>920</v>
      </c>
      <c r="I199" t="s">
        <v>921</v>
      </c>
      <c r="J199" t="s">
        <v>2236</v>
      </c>
      <c r="K199">
        <v>0</v>
      </c>
      <c r="L199" t="s">
        <v>873</v>
      </c>
      <c r="M199" t="s">
        <v>868</v>
      </c>
      <c r="N199" t="s">
        <v>26</v>
      </c>
      <c r="O199" t="s">
        <v>874</v>
      </c>
      <c r="P199" t="s">
        <v>922</v>
      </c>
      <c r="Q199">
        <v>2023</v>
      </c>
      <c r="R199" t="s">
        <v>1542</v>
      </c>
      <c r="S199" s="16">
        <v>16024.28</v>
      </c>
      <c r="T199" t="s">
        <v>2236</v>
      </c>
      <c r="U199" t="s">
        <v>874</v>
      </c>
      <c r="V199" s="12" t="s">
        <v>2705</v>
      </c>
    </row>
    <row r="200" spans="1:22" ht="29" x14ac:dyDescent="0.35">
      <c r="A200" t="s">
        <v>1568</v>
      </c>
      <c r="B200" t="s">
        <v>864</v>
      </c>
      <c r="C200">
        <v>0</v>
      </c>
      <c r="D200" t="s">
        <v>865</v>
      </c>
      <c r="E200" t="s">
        <v>722</v>
      </c>
      <c r="F200" t="s">
        <v>919</v>
      </c>
      <c r="G200" s="1" t="str">
        <f>VLOOKUP(E200,'zoznam+stupeň prípravy'!$A$2:$W$647,2,FALSE)</f>
        <v>ŽSR, dostavba zriaďovacej stanice Žilina Teplička a nadväzujúcej železničnej infraštruktúry v uzle Žilina - projektová dokumentácia DSP, DRS a DVZ a real.</v>
      </c>
      <c r="H200" t="s">
        <v>920</v>
      </c>
      <c r="I200" t="s">
        <v>921</v>
      </c>
      <c r="J200" t="s">
        <v>2236</v>
      </c>
      <c r="K200">
        <v>0</v>
      </c>
      <c r="L200" t="s">
        <v>873</v>
      </c>
      <c r="M200" t="s">
        <v>868</v>
      </c>
      <c r="N200" t="s">
        <v>861</v>
      </c>
      <c r="O200" t="s">
        <v>874</v>
      </c>
      <c r="P200" t="s">
        <v>922</v>
      </c>
      <c r="Q200">
        <v>2023</v>
      </c>
      <c r="R200" t="s">
        <v>1511</v>
      </c>
      <c r="S200" s="16">
        <v>52227876.43999999</v>
      </c>
      <c r="T200" t="s">
        <v>1536</v>
      </c>
      <c r="U200" t="s">
        <v>874</v>
      </c>
      <c r="V200" s="12" t="s">
        <v>2705</v>
      </c>
    </row>
    <row r="201" spans="1:22" ht="29" x14ac:dyDescent="0.35">
      <c r="A201" t="s">
        <v>1568</v>
      </c>
      <c r="B201" t="s">
        <v>864</v>
      </c>
      <c r="C201">
        <v>0</v>
      </c>
      <c r="D201" t="s">
        <v>865</v>
      </c>
      <c r="E201" t="s">
        <v>722</v>
      </c>
      <c r="F201" t="s">
        <v>919</v>
      </c>
      <c r="G201" s="1" t="str">
        <f>VLOOKUP(E201,'zoznam+stupeň prípravy'!$A$2:$W$647,2,FALSE)</f>
        <v>ŽSR, dostavba zriaďovacej stanice Žilina Teplička a nadväzujúcej železničnej infraštruktúry v uzle Žilina - projektová dokumentácia DSP, DRS a DVZ a real.</v>
      </c>
      <c r="H201" t="s">
        <v>920</v>
      </c>
      <c r="I201" t="s">
        <v>921</v>
      </c>
      <c r="J201" t="s">
        <v>2236</v>
      </c>
      <c r="K201">
        <v>0</v>
      </c>
      <c r="L201" t="s">
        <v>873</v>
      </c>
      <c r="M201" t="s">
        <v>868</v>
      </c>
      <c r="N201" t="s">
        <v>861</v>
      </c>
      <c r="O201" t="s">
        <v>874</v>
      </c>
      <c r="P201" t="s">
        <v>922</v>
      </c>
      <c r="Q201">
        <v>2023</v>
      </c>
      <c r="R201" t="s">
        <v>1513</v>
      </c>
      <c r="S201" s="16">
        <v>9216684.0500000007</v>
      </c>
      <c r="T201" t="s">
        <v>1536</v>
      </c>
      <c r="U201" t="s">
        <v>874</v>
      </c>
      <c r="V201" s="12" t="s">
        <v>2705</v>
      </c>
    </row>
    <row r="202" spans="1:22" ht="29" x14ac:dyDescent="0.35">
      <c r="A202" t="s">
        <v>1568</v>
      </c>
      <c r="B202" t="s">
        <v>864</v>
      </c>
      <c r="C202">
        <v>0</v>
      </c>
      <c r="D202" t="s">
        <v>865</v>
      </c>
      <c r="E202" t="s">
        <v>722</v>
      </c>
      <c r="F202" t="s">
        <v>919</v>
      </c>
      <c r="G202" s="1" t="str">
        <f>VLOOKUP(E202,'zoznam+stupeň prípravy'!$A$2:$W$647,2,FALSE)</f>
        <v>ŽSR, dostavba zriaďovacej stanice Žilina Teplička a nadväzujúcej železničnej infraštruktúry v uzle Žilina - projektová dokumentácia DSP, DRS a DVZ a real.</v>
      </c>
      <c r="H202" t="s">
        <v>920</v>
      </c>
      <c r="I202" t="s">
        <v>921</v>
      </c>
      <c r="J202" t="s">
        <v>2236</v>
      </c>
      <c r="K202">
        <v>0</v>
      </c>
      <c r="L202" t="s">
        <v>873</v>
      </c>
      <c r="M202" t="s">
        <v>868</v>
      </c>
      <c r="N202" t="s">
        <v>861</v>
      </c>
      <c r="O202" t="s">
        <v>874</v>
      </c>
      <c r="P202" t="s">
        <v>922</v>
      </c>
      <c r="Q202">
        <v>2023</v>
      </c>
      <c r="R202" t="s">
        <v>1550</v>
      </c>
      <c r="S202" s="16">
        <v>10099767.890000001</v>
      </c>
      <c r="T202" t="s">
        <v>1550</v>
      </c>
      <c r="U202" t="s">
        <v>874</v>
      </c>
      <c r="V202" s="12" t="s">
        <v>2705</v>
      </c>
    </row>
    <row r="203" spans="1:22" ht="29" x14ac:dyDescent="0.35">
      <c r="A203" t="s">
        <v>1568</v>
      </c>
      <c r="B203" t="s">
        <v>864</v>
      </c>
      <c r="C203">
        <v>0</v>
      </c>
      <c r="D203" t="s">
        <v>865</v>
      </c>
      <c r="E203" t="s">
        <v>722</v>
      </c>
      <c r="F203" t="s">
        <v>919</v>
      </c>
      <c r="G203" s="1" t="str">
        <f>VLOOKUP(E203,'zoznam+stupeň prípravy'!$A$2:$W$647,2,FALSE)</f>
        <v>ŽSR, dostavba zriaďovacej stanice Žilina Teplička a nadväzujúcej železničnej infraštruktúry v uzle Žilina - projektová dokumentácia DSP, DRS a DVZ a real.</v>
      </c>
      <c r="H203" t="s">
        <v>920</v>
      </c>
      <c r="I203" t="s">
        <v>921</v>
      </c>
      <c r="J203" t="s">
        <v>2236</v>
      </c>
      <c r="K203">
        <v>0</v>
      </c>
      <c r="L203" t="s">
        <v>873</v>
      </c>
      <c r="M203" t="s">
        <v>868</v>
      </c>
      <c r="N203" t="s">
        <v>861</v>
      </c>
      <c r="O203" t="s">
        <v>874</v>
      </c>
      <c r="P203" t="s">
        <v>922</v>
      </c>
      <c r="Q203">
        <v>2023</v>
      </c>
      <c r="R203" t="s">
        <v>1524</v>
      </c>
      <c r="S203" s="16">
        <v>5591219.9400000004</v>
      </c>
      <c r="T203" t="s">
        <v>1550</v>
      </c>
      <c r="U203" t="s">
        <v>874</v>
      </c>
      <c r="V203" s="12" t="s">
        <v>2705</v>
      </c>
    </row>
    <row r="204" spans="1:22" ht="29" x14ac:dyDescent="0.35">
      <c r="A204" t="s">
        <v>1568</v>
      </c>
      <c r="B204" t="s">
        <v>864</v>
      </c>
      <c r="C204">
        <v>0</v>
      </c>
      <c r="D204" t="s">
        <v>865</v>
      </c>
      <c r="E204" t="s">
        <v>722</v>
      </c>
      <c r="F204" t="s">
        <v>919</v>
      </c>
      <c r="G204" s="1" t="str">
        <f>VLOOKUP(E204,'zoznam+stupeň prípravy'!$A$2:$W$647,2,FALSE)</f>
        <v>ŽSR, dostavba zriaďovacej stanice Žilina Teplička a nadväzujúcej železničnej infraštruktúry v uzle Žilina - projektová dokumentácia DSP, DRS a DVZ a real.</v>
      </c>
      <c r="H204" t="s">
        <v>920</v>
      </c>
      <c r="I204" t="s">
        <v>921</v>
      </c>
      <c r="J204" t="s">
        <v>2236</v>
      </c>
      <c r="K204">
        <v>0</v>
      </c>
      <c r="L204" t="s">
        <v>873</v>
      </c>
      <c r="M204" t="s">
        <v>868</v>
      </c>
      <c r="N204" t="s">
        <v>861</v>
      </c>
      <c r="O204" t="s">
        <v>874</v>
      </c>
      <c r="P204" t="s">
        <v>922</v>
      </c>
      <c r="Q204">
        <v>2024</v>
      </c>
      <c r="R204" t="s">
        <v>1550</v>
      </c>
      <c r="S204" s="16">
        <v>6227135.6600000001</v>
      </c>
      <c r="T204" t="s">
        <v>2236</v>
      </c>
      <c r="U204" t="s">
        <v>874</v>
      </c>
      <c r="V204" s="12" t="s">
        <v>2705</v>
      </c>
    </row>
    <row r="205" spans="1:22" ht="29" x14ac:dyDescent="0.35">
      <c r="A205" t="s">
        <v>1568</v>
      </c>
      <c r="B205" t="s">
        <v>864</v>
      </c>
      <c r="C205">
        <v>0</v>
      </c>
      <c r="D205" t="s">
        <v>865</v>
      </c>
      <c r="E205" t="s">
        <v>722</v>
      </c>
      <c r="F205" t="s">
        <v>919</v>
      </c>
      <c r="G205" s="1" t="str">
        <f>VLOOKUP(E205,'zoznam+stupeň prípravy'!$A$2:$W$647,2,FALSE)</f>
        <v>ŽSR, dostavba zriaďovacej stanice Žilina Teplička a nadväzujúcej železničnej infraštruktúry v uzle Žilina - projektová dokumentácia DSP, DRS a DVZ a real.</v>
      </c>
      <c r="H205" t="s">
        <v>920</v>
      </c>
      <c r="I205" t="s">
        <v>921</v>
      </c>
      <c r="J205" t="s">
        <v>2236</v>
      </c>
      <c r="K205">
        <v>0</v>
      </c>
      <c r="L205" t="s">
        <v>873</v>
      </c>
      <c r="M205" t="s">
        <v>868</v>
      </c>
      <c r="N205" t="s">
        <v>861</v>
      </c>
      <c r="O205" t="s">
        <v>874</v>
      </c>
      <c r="P205" t="s">
        <v>922</v>
      </c>
      <c r="Q205">
        <v>2023</v>
      </c>
      <c r="R205" t="s">
        <v>1467</v>
      </c>
      <c r="S205" s="16">
        <v>-3185351.6100000003</v>
      </c>
      <c r="T205" t="s">
        <v>1536</v>
      </c>
      <c r="U205" t="s">
        <v>874</v>
      </c>
      <c r="V205" s="12" t="s">
        <v>2705</v>
      </c>
    </row>
    <row r="206" spans="1:22" ht="29" x14ac:dyDescent="0.35">
      <c r="A206" t="s">
        <v>1568</v>
      </c>
      <c r="B206" t="s">
        <v>864</v>
      </c>
      <c r="C206">
        <v>0</v>
      </c>
      <c r="D206" t="s">
        <v>865</v>
      </c>
      <c r="E206" t="s">
        <v>722</v>
      </c>
      <c r="F206" t="s">
        <v>919</v>
      </c>
      <c r="G206" s="1" t="str">
        <f>VLOOKUP(E206,'zoznam+stupeň prípravy'!$A$2:$W$647,2,FALSE)</f>
        <v>ŽSR, dostavba zriaďovacej stanice Žilina Teplička a nadväzujúcej železničnej infraštruktúry v uzle Žilina - projektová dokumentácia DSP, DRS a DVZ a real.</v>
      </c>
      <c r="H206" t="s">
        <v>920</v>
      </c>
      <c r="I206" t="s">
        <v>921</v>
      </c>
      <c r="J206" t="s">
        <v>2236</v>
      </c>
      <c r="K206">
        <v>0</v>
      </c>
      <c r="L206" t="s">
        <v>873</v>
      </c>
      <c r="M206" t="s">
        <v>868</v>
      </c>
      <c r="N206" t="s">
        <v>861</v>
      </c>
      <c r="O206" t="s">
        <v>874</v>
      </c>
      <c r="P206" t="s">
        <v>922</v>
      </c>
      <c r="Q206">
        <v>2023</v>
      </c>
      <c r="R206" t="s">
        <v>1467</v>
      </c>
      <c r="S206" s="16">
        <v>12253474.09</v>
      </c>
      <c r="T206" t="s">
        <v>1550</v>
      </c>
      <c r="U206" t="s">
        <v>874</v>
      </c>
      <c r="V206" s="12" t="s">
        <v>2705</v>
      </c>
    </row>
    <row r="207" spans="1:22" ht="29" x14ac:dyDescent="0.35">
      <c r="A207" t="s">
        <v>1568</v>
      </c>
      <c r="B207" t="s">
        <v>864</v>
      </c>
      <c r="C207">
        <v>0</v>
      </c>
      <c r="D207" t="s">
        <v>865</v>
      </c>
      <c r="E207" t="s">
        <v>722</v>
      </c>
      <c r="F207" t="s">
        <v>919</v>
      </c>
      <c r="G207" s="1" t="str">
        <f>VLOOKUP(E207,'zoznam+stupeň prípravy'!$A$2:$W$647,2,FALSE)</f>
        <v>ŽSR, dostavba zriaďovacej stanice Žilina Teplička a nadväzujúcej železničnej infraštruktúry v uzle Žilina - projektová dokumentácia DSP, DRS a DVZ a real.</v>
      </c>
      <c r="H207" t="s">
        <v>920</v>
      </c>
      <c r="I207" t="s">
        <v>921</v>
      </c>
      <c r="J207" t="s">
        <v>2236</v>
      </c>
      <c r="K207">
        <v>0</v>
      </c>
      <c r="L207" t="s">
        <v>873</v>
      </c>
      <c r="M207" t="s">
        <v>868</v>
      </c>
      <c r="N207" t="s">
        <v>861</v>
      </c>
      <c r="O207" t="s">
        <v>874</v>
      </c>
      <c r="P207" t="s">
        <v>922</v>
      </c>
      <c r="Q207">
        <v>2023</v>
      </c>
      <c r="R207" t="s">
        <v>1525</v>
      </c>
      <c r="S207" s="16">
        <v>9861046.8899999987</v>
      </c>
      <c r="T207" t="s">
        <v>1550</v>
      </c>
      <c r="U207" t="s">
        <v>874</v>
      </c>
      <c r="V207" s="12" t="s">
        <v>2705</v>
      </c>
    </row>
    <row r="208" spans="1:22" ht="29" x14ac:dyDescent="0.35">
      <c r="A208" t="s">
        <v>1537</v>
      </c>
      <c r="B208" t="s">
        <v>864</v>
      </c>
      <c r="C208">
        <v>0</v>
      </c>
      <c r="D208" t="s">
        <v>865</v>
      </c>
      <c r="E208" t="s">
        <v>722</v>
      </c>
      <c r="F208" t="s">
        <v>919</v>
      </c>
      <c r="G208" s="1" t="str">
        <f>VLOOKUP(E208,'zoznam+stupeň prípravy'!$A$2:$W$647,2,FALSE)</f>
        <v>ŽSR, dostavba zriaďovacej stanice Žilina Teplička a nadväzujúcej železničnej infraštruktúry v uzle Žilina - projektová dokumentácia DSP, DRS a DVZ a real.</v>
      </c>
      <c r="H208" t="s">
        <v>920</v>
      </c>
      <c r="I208" t="s">
        <v>921</v>
      </c>
      <c r="J208" t="s">
        <v>2236</v>
      </c>
      <c r="K208">
        <v>0</v>
      </c>
      <c r="L208" t="s">
        <v>873</v>
      </c>
      <c r="M208" t="s">
        <v>868</v>
      </c>
      <c r="N208" t="s">
        <v>860</v>
      </c>
      <c r="O208" t="s">
        <v>2236</v>
      </c>
      <c r="P208" t="s">
        <v>2236</v>
      </c>
      <c r="Q208">
        <v>2023</v>
      </c>
      <c r="R208" t="s">
        <v>1467</v>
      </c>
      <c r="S208" s="16">
        <v>62668.66</v>
      </c>
      <c r="T208" t="s">
        <v>2236</v>
      </c>
      <c r="U208" t="s">
        <v>874</v>
      </c>
      <c r="V208" s="12" t="s">
        <v>2705</v>
      </c>
    </row>
    <row r="209" spans="1:22" ht="29" x14ac:dyDescent="0.35">
      <c r="A209" t="s">
        <v>1537</v>
      </c>
      <c r="B209" t="s">
        <v>864</v>
      </c>
      <c r="C209">
        <v>0</v>
      </c>
      <c r="D209" t="s">
        <v>865</v>
      </c>
      <c r="E209" t="s">
        <v>722</v>
      </c>
      <c r="F209" t="s">
        <v>919</v>
      </c>
      <c r="G209" s="1" t="str">
        <f>VLOOKUP(E209,'zoznam+stupeň prípravy'!$A$2:$W$647,2,FALSE)</f>
        <v>ŽSR, dostavba zriaďovacej stanice Žilina Teplička a nadväzujúcej železničnej infraštruktúry v uzle Žilina - projektová dokumentácia DSP, DRS a DVZ a real.</v>
      </c>
      <c r="H209" t="s">
        <v>920</v>
      </c>
      <c r="I209" t="s">
        <v>921</v>
      </c>
      <c r="J209" t="s">
        <v>2236</v>
      </c>
      <c r="K209">
        <v>0</v>
      </c>
      <c r="L209" t="s">
        <v>873</v>
      </c>
      <c r="M209" t="s">
        <v>868</v>
      </c>
      <c r="N209" t="s">
        <v>860</v>
      </c>
      <c r="O209" t="s">
        <v>874</v>
      </c>
      <c r="P209" t="s">
        <v>922</v>
      </c>
      <c r="Q209">
        <v>2023</v>
      </c>
      <c r="R209" t="s">
        <v>1467</v>
      </c>
      <c r="S209" s="16">
        <v>5573881.358</v>
      </c>
      <c r="T209" t="s">
        <v>2236</v>
      </c>
      <c r="U209" t="s">
        <v>874</v>
      </c>
      <c r="V209" s="12" t="s">
        <v>2705</v>
      </c>
    </row>
    <row r="210" spans="1:22" ht="29" x14ac:dyDescent="0.35">
      <c r="A210" t="s">
        <v>1537</v>
      </c>
      <c r="B210" t="s">
        <v>864</v>
      </c>
      <c r="C210">
        <v>0</v>
      </c>
      <c r="D210" t="s">
        <v>865</v>
      </c>
      <c r="E210" t="s">
        <v>722</v>
      </c>
      <c r="F210" t="s">
        <v>919</v>
      </c>
      <c r="G210" s="1" t="str">
        <f>VLOOKUP(E210,'zoznam+stupeň prípravy'!$A$2:$W$647,2,FALSE)</f>
        <v>ŽSR, dostavba zriaďovacej stanice Žilina Teplička a nadväzujúcej železničnej infraštruktúry v uzle Žilina - projektová dokumentácia DSP, DRS a DVZ a real.</v>
      </c>
      <c r="H210" t="s">
        <v>920</v>
      </c>
      <c r="I210" t="s">
        <v>921</v>
      </c>
      <c r="J210" t="s">
        <v>2236</v>
      </c>
      <c r="K210">
        <v>0</v>
      </c>
      <c r="L210" t="s">
        <v>873</v>
      </c>
      <c r="M210" t="s">
        <v>868</v>
      </c>
      <c r="N210" t="s">
        <v>860</v>
      </c>
      <c r="O210" t="s">
        <v>874</v>
      </c>
      <c r="P210" t="s">
        <v>922</v>
      </c>
      <c r="Q210">
        <v>2023</v>
      </c>
      <c r="R210" t="s">
        <v>1467</v>
      </c>
      <c r="S210" s="16">
        <v>983626.12199999997</v>
      </c>
      <c r="T210" t="s">
        <v>2236</v>
      </c>
      <c r="U210" t="s">
        <v>874</v>
      </c>
      <c r="V210" s="12" t="s">
        <v>2705</v>
      </c>
    </row>
    <row r="211" spans="1:22" x14ac:dyDescent="0.35">
      <c r="A211" t="s">
        <v>1568</v>
      </c>
      <c r="B211" t="s">
        <v>864</v>
      </c>
      <c r="C211">
        <v>0</v>
      </c>
      <c r="D211" t="s">
        <v>865</v>
      </c>
      <c r="E211" t="s">
        <v>757</v>
      </c>
      <c r="F211" t="s">
        <v>919</v>
      </c>
      <c r="G211" s="1" t="str">
        <f>VLOOKUP(E211,'zoznam+stupeň prípravy'!$A$2:$W$647,2,FALSE)</f>
        <v>ŽST Barca, modernizácia výhybiek č. 1-20</v>
      </c>
      <c r="H211" t="s">
        <v>920</v>
      </c>
      <c r="I211" t="s">
        <v>921</v>
      </c>
      <c r="J211" t="s">
        <v>2236</v>
      </c>
      <c r="K211">
        <v>0</v>
      </c>
      <c r="L211" t="s">
        <v>873</v>
      </c>
      <c r="M211" t="s">
        <v>868</v>
      </c>
      <c r="N211" t="s">
        <v>861</v>
      </c>
      <c r="O211" t="s">
        <v>874</v>
      </c>
      <c r="P211" t="s">
        <v>922</v>
      </c>
      <c r="Q211">
        <v>2023</v>
      </c>
      <c r="R211" t="s">
        <v>1542</v>
      </c>
      <c r="S211" s="16">
        <v>616859.59</v>
      </c>
      <c r="T211" t="s">
        <v>2236</v>
      </c>
      <c r="U211" t="s">
        <v>874</v>
      </c>
      <c r="V211" s="12" t="s">
        <v>2699</v>
      </c>
    </row>
    <row r="212" spans="1:22" ht="29" x14ac:dyDescent="0.35">
      <c r="A212" t="s">
        <v>1568</v>
      </c>
      <c r="B212" t="s">
        <v>864</v>
      </c>
      <c r="C212">
        <v>0</v>
      </c>
      <c r="D212" t="s">
        <v>865</v>
      </c>
      <c r="E212" t="s">
        <v>722</v>
      </c>
      <c r="F212" t="s">
        <v>919</v>
      </c>
      <c r="G212" s="1" t="str">
        <f>VLOOKUP(E212,'zoznam+stupeň prípravy'!$A$2:$W$647,2,FALSE)</f>
        <v>ŽSR, dostavba zriaďovacej stanice Žilina Teplička a nadväzujúcej železničnej infraštruktúry v uzle Žilina - projektová dokumentácia DSP, DRS a DVZ a real.</v>
      </c>
      <c r="H212" t="s">
        <v>920</v>
      </c>
      <c r="I212" t="s">
        <v>921</v>
      </c>
      <c r="J212" t="s">
        <v>2236</v>
      </c>
      <c r="K212">
        <v>0</v>
      </c>
      <c r="L212" t="s">
        <v>873</v>
      </c>
      <c r="M212" t="s">
        <v>868</v>
      </c>
      <c r="N212" t="s">
        <v>861</v>
      </c>
      <c r="O212" t="s">
        <v>874</v>
      </c>
      <c r="P212" t="s">
        <v>922</v>
      </c>
      <c r="Q212">
        <v>2024</v>
      </c>
      <c r="R212" t="s">
        <v>2032</v>
      </c>
      <c r="S212" s="16">
        <v>33554068.449999999</v>
      </c>
      <c r="T212" t="s">
        <v>1570</v>
      </c>
      <c r="U212" t="s">
        <v>874</v>
      </c>
      <c r="V212" s="12" t="s">
        <v>2705</v>
      </c>
    </row>
    <row r="213" spans="1:22" ht="29" x14ac:dyDescent="0.35">
      <c r="A213" t="s">
        <v>1569</v>
      </c>
      <c r="B213" t="s">
        <v>864</v>
      </c>
      <c r="C213">
        <v>0</v>
      </c>
      <c r="D213" t="s">
        <v>865</v>
      </c>
      <c r="E213" t="s">
        <v>722</v>
      </c>
      <c r="F213" t="s">
        <v>919</v>
      </c>
      <c r="G213" s="1" t="str">
        <f>VLOOKUP(E213,'zoznam+stupeň prípravy'!$A$2:$W$647,2,FALSE)</f>
        <v>ŽSR, dostavba zriaďovacej stanice Žilina Teplička a nadväzujúcej železničnej infraštruktúry v uzle Žilina - projektová dokumentácia DSP, DRS a DVZ a real.</v>
      </c>
      <c r="H213" t="s">
        <v>920</v>
      </c>
      <c r="I213" t="s">
        <v>921</v>
      </c>
      <c r="J213" t="s">
        <v>2236</v>
      </c>
      <c r="K213">
        <v>0</v>
      </c>
      <c r="L213" t="s">
        <v>873</v>
      </c>
      <c r="M213" t="s">
        <v>868</v>
      </c>
      <c r="N213" t="s">
        <v>26</v>
      </c>
      <c r="O213" t="s">
        <v>874</v>
      </c>
      <c r="P213" t="s">
        <v>922</v>
      </c>
      <c r="Q213">
        <v>2024</v>
      </c>
      <c r="R213" t="s">
        <v>2031</v>
      </c>
      <c r="S213" s="16">
        <v>31548.82</v>
      </c>
      <c r="T213" t="s">
        <v>2236</v>
      </c>
      <c r="U213" t="s">
        <v>874</v>
      </c>
      <c r="V213" s="12" t="s">
        <v>2705</v>
      </c>
    </row>
    <row r="214" spans="1:22" ht="29" x14ac:dyDescent="0.35">
      <c r="A214" t="s">
        <v>1568</v>
      </c>
      <c r="B214" t="s">
        <v>864</v>
      </c>
      <c r="C214">
        <v>0</v>
      </c>
      <c r="D214" t="s">
        <v>865</v>
      </c>
      <c r="E214" t="s">
        <v>722</v>
      </c>
      <c r="F214" t="s">
        <v>919</v>
      </c>
      <c r="G214" s="1" t="str">
        <f>VLOOKUP(E214,'zoznam+stupeň prípravy'!$A$2:$W$647,2,FALSE)</f>
        <v>ŽSR, dostavba zriaďovacej stanice Žilina Teplička a nadväzujúcej železničnej infraštruktúry v uzle Žilina - projektová dokumentácia DSP, DRS a DVZ a real.</v>
      </c>
      <c r="H214" t="s">
        <v>920</v>
      </c>
      <c r="I214" t="s">
        <v>921</v>
      </c>
      <c r="J214" t="s">
        <v>2236</v>
      </c>
      <c r="K214">
        <v>0</v>
      </c>
      <c r="L214" t="s">
        <v>873</v>
      </c>
      <c r="M214" t="s">
        <v>868</v>
      </c>
      <c r="N214" t="s">
        <v>861</v>
      </c>
      <c r="O214" t="s">
        <v>874</v>
      </c>
      <c r="P214" t="s">
        <v>922</v>
      </c>
      <c r="Q214">
        <v>2024</v>
      </c>
      <c r="R214" t="s">
        <v>1525</v>
      </c>
      <c r="S214" s="16">
        <v>60293.55</v>
      </c>
      <c r="T214" t="s">
        <v>2236</v>
      </c>
      <c r="U214" t="s">
        <v>874</v>
      </c>
      <c r="V214" s="12" t="s">
        <v>2705</v>
      </c>
    </row>
    <row r="215" spans="1:22" ht="29" x14ac:dyDescent="0.35">
      <c r="A215" t="s">
        <v>1537</v>
      </c>
      <c r="B215" t="s">
        <v>864</v>
      </c>
      <c r="C215">
        <v>0</v>
      </c>
      <c r="D215" t="s">
        <v>865</v>
      </c>
      <c r="E215" t="s">
        <v>722</v>
      </c>
      <c r="F215" t="s">
        <v>919</v>
      </c>
      <c r="G215" s="1" t="str">
        <f>VLOOKUP(E215,'zoznam+stupeň prípravy'!$A$2:$W$647,2,FALSE)</f>
        <v>ŽSR, dostavba zriaďovacej stanice Žilina Teplička a nadväzujúcej železničnej infraštruktúry v uzle Žilina - projektová dokumentácia DSP, DRS a DVZ a real.</v>
      </c>
      <c r="H215" t="s">
        <v>920</v>
      </c>
      <c r="I215" t="s">
        <v>921</v>
      </c>
      <c r="J215" t="s">
        <v>2236</v>
      </c>
      <c r="K215">
        <v>0</v>
      </c>
      <c r="L215" t="s">
        <v>873</v>
      </c>
      <c r="M215" t="s">
        <v>868</v>
      </c>
      <c r="N215" t="s">
        <v>860</v>
      </c>
      <c r="O215" t="s">
        <v>874</v>
      </c>
      <c r="P215" t="s">
        <v>922</v>
      </c>
      <c r="Q215">
        <v>2024</v>
      </c>
      <c r="R215" t="s">
        <v>2031</v>
      </c>
      <c r="S215" s="16">
        <f>91854+305127</f>
        <v>396981</v>
      </c>
      <c r="T215" t="s">
        <v>2236</v>
      </c>
      <c r="U215" t="s">
        <v>874</v>
      </c>
      <c r="V215" s="12" t="s">
        <v>2705</v>
      </c>
    </row>
    <row r="216" spans="1:22" ht="29" x14ac:dyDescent="0.35">
      <c r="A216" t="s">
        <v>1568</v>
      </c>
      <c r="B216" t="s">
        <v>864</v>
      </c>
      <c r="C216">
        <v>0</v>
      </c>
      <c r="D216" t="s">
        <v>865</v>
      </c>
      <c r="E216" t="s">
        <v>722</v>
      </c>
      <c r="F216" t="s">
        <v>919</v>
      </c>
      <c r="G216" s="1" t="str">
        <f>VLOOKUP(E216,'zoznam+stupeň prípravy'!$A$2:$W$647,2,FALSE)</f>
        <v>ŽSR, dostavba zriaďovacej stanice Žilina Teplička a nadväzujúcej železničnej infraštruktúry v uzle Žilina - projektová dokumentácia DSP, DRS a DVZ a real.</v>
      </c>
      <c r="H216" t="s">
        <v>920</v>
      </c>
      <c r="I216" t="s">
        <v>921</v>
      </c>
      <c r="J216" t="s">
        <v>2236</v>
      </c>
      <c r="K216">
        <v>0</v>
      </c>
      <c r="L216" t="s">
        <v>873</v>
      </c>
      <c r="M216" t="s">
        <v>868</v>
      </c>
      <c r="N216" t="s">
        <v>861</v>
      </c>
      <c r="O216" t="s">
        <v>874</v>
      </c>
      <c r="P216" t="s">
        <v>922</v>
      </c>
      <c r="Q216">
        <v>2024</v>
      </c>
      <c r="R216" t="s">
        <v>2031</v>
      </c>
      <c r="S216" s="16">
        <v>2882372.57</v>
      </c>
      <c r="T216" t="s">
        <v>2236</v>
      </c>
      <c r="U216" t="s">
        <v>874</v>
      </c>
      <c r="V216" s="12" t="s">
        <v>2705</v>
      </c>
    </row>
    <row r="217" spans="1:22" ht="29" x14ac:dyDescent="0.35">
      <c r="A217" t="s">
        <v>1568</v>
      </c>
      <c r="B217" t="s">
        <v>864</v>
      </c>
      <c r="C217">
        <v>0</v>
      </c>
      <c r="D217" t="s">
        <v>865</v>
      </c>
      <c r="E217" t="s">
        <v>722</v>
      </c>
      <c r="F217" t="s">
        <v>919</v>
      </c>
      <c r="G217" s="1" t="str">
        <f>VLOOKUP(E217,'zoznam+stupeň prípravy'!$A$2:$W$647,2,FALSE)</f>
        <v>ŽSR, dostavba zriaďovacej stanice Žilina Teplička a nadväzujúcej železničnej infraštruktúry v uzle Žilina - projektová dokumentácia DSP, DRS a DVZ a real.</v>
      </c>
      <c r="H217" t="s">
        <v>920</v>
      </c>
      <c r="I217" t="s">
        <v>921</v>
      </c>
      <c r="J217" t="s">
        <v>2236</v>
      </c>
      <c r="K217">
        <v>0</v>
      </c>
      <c r="L217" t="s">
        <v>873</v>
      </c>
      <c r="M217" t="s">
        <v>868</v>
      </c>
      <c r="N217" t="s">
        <v>861</v>
      </c>
      <c r="O217" t="s">
        <v>874</v>
      </c>
      <c r="P217" t="s">
        <v>922</v>
      </c>
      <c r="Q217">
        <v>2024</v>
      </c>
      <c r="R217" t="s">
        <v>2031</v>
      </c>
      <c r="S217" s="16">
        <f>10148213.38+6056883.62</f>
        <v>16205097</v>
      </c>
      <c r="T217" t="s">
        <v>1570</v>
      </c>
      <c r="U217" t="s">
        <v>874</v>
      </c>
      <c r="V217" s="12" t="s">
        <v>2705</v>
      </c>
    </row>
    <row r="218" spans="1:22" ht="29" x14ac:dyDescent="0.35">
      <c r="A218" t="s">
        <v>1537</v>
      </c>
      <c r="B218" t="s">
        <v>864</v>
      </c>
      <c r="C218">
        <v>0</v>
      </c>
      <c r="D218" t="s">
        <v>865</v>
      </c>
      <c r="E218" t="s">
        <v>722</v>
      </c>
      <c r="F218" t="s">
        <v>919</v>
      </c>
      <c r="G218" s="1" t="str">
        <f>VLOOKUP(E218,'zoznam+stupeň prípravy'!$A$2:$W$647,2,FALSE)</f>
        <v>ŽSR, dostavba zriaďovacej stanice Žilina Teplička a nadväzujúcej železničnej infraštruktúry v uzle Žilina - projektová dokumentácia DSP, DRS a DVZ a real.</v>
      </c>
      <c r="H218" t="s">
        <v>920</v>
      </c>
      <c r="I218" t="s">
        <v>921</v>
      </c>
      <c r="J218" t="s">
        <v>2236</v>
      </c>
      <c r="K218">
        <v>0</v>
      </c>
      <c r="L218" t="s">
        <v>873</v>
      </c>
      <c r="M218" t="s">
        <v>868</v>
      </c>
      <c r="N218" t="s">
        <v>861</v>
      </c>
      <c r="O218" t="s">
        <v>874</v>
      </c>
      <c r="P218" t="s">
        <v>922</v>
      </c>
      <c r="Q218">
        <v>2024</v>
      </c>
      <c r="R218" t="s">
        <v>1525</v>
      </c>
      <c r="S218" s="16">
        <v>4730240.1900000004</v>
      </c>
      <c r="T218" t="s">
        <v>1570</v>
      </c>
      <c r="U218" t="s">
        <v>874</v>
      </c>
      <c r="V218" s="12" t="s">
        <v>2705</v>
      </c>
    </row>
    <row r="219" spans="1:22" ht="29" x14ac:dyDescent="0.35">
      <c r="A219" t="s">
        <v>1568</v>
      </c>
      <c r="B219" t="s">
        <v>864</v>
      </c>
      <c r="C219">
        <v>0</v>
      </c>
      <c r="D219" t="s">
        <v>865</v>
      </c>
      <c r="E219" t="s">
        <v>722</v>
      </c>
      <c r="F219" t="s">
        <v>919</v>
      </c>
      <c r="G219" s="1" t="str">
        <f>VLOOKUP(E219,'zoznam+stupeň prípravy'!$A$2:$W$647,2,FALSE)</f>
        <v>ŽSR, dostavba zriaďovacej stanice Žilina Teplička a nadväzujúcej železničnej infraštruktúry v uzle Žilina - projektová dokumentácia DSP, DRS a DVZ a real.</v>
      </c>
      <c r="H219" t="s">
        <v>920</v>
      </c>
      <c r="I219" t="s">
        <v>921</v>
      </c>
      <c r="J219" t="s">
        <v>2236</v>
      </c>
      <c r="K219">
        <v>0</v>
      </c>
      <c r="L219" t="s">
        <v>873</v>
      </c>
      <c r="M219" t="s">
        <v>868</v>
      </c>
      <c r="N219" t="s">
        <v>861</v>
      </c>
      <c r="O219" t="s">
        <v>2236</v>
      </c>
      <c r="P219" t="s">
        <v>922</v>
      </c>
      <c r="Q219">
        <v>2024</v>
      </c>
      <c r="R219" t="s">
        <v>1511</v>
      </c>
      <c r="S219" s="16">
        <v>2160950.79</v>
      </c>
      <c r="T219" t="s">
        <v>2236</v>
      </c>
      <c r="U219" t="s">
        <v>874</v>
      </c>
      <c r="V219" s="12" t="s">
        <v>2705</v>
      </c>
    </row>
    <row r="220" spans="1:22" ht="29" x14ac:dyDescent="0.35">
      <c r="A220" t="s">
        <v>1568</v>
      </c>
      <c r="B220" t="s">
        <v>864</v>
      </c>
      <c r="C220" t="s">
        <v>2236</v>
      </c>
      <c r="D220" t="s">
        <v>865</v>
      </c>
      <c r="E220" t="s">
        <v>722</v>
      </c>
      <c r="F220" t="s">
        <v>2236</v>
      </c>
      <c r="G220" s="1" t="str">
        <f>VLOOKUP(E220,'zoznam+stupeň prípravy'!$A$2:$W$647,2,FALSE)</f>
        <v>ŽSR, dostavba zriaďovacej stanice Žilina Teplička a nadväzujúcej železničnej infraštruktúry v uzle Žilina - projektová dokumentácia DSP, DRS a DVZ a real.</v>
      </c>
      <c r="H220" t="s">
        <v>2236</v>
      </c>
      <c r="I220" t="s">
        <v>2236</v>
      </c>
      <c r="J220" t="s">
        <v>2236</v>
      </c>
      <c r="K220" t="s">
        <v>2236</v>
      </c>
      <c r="L220" t="s">
        <v>873</v>
      </c>
      <c r="M220" t="s">
        <v>868</v>
      </c>
      <c r="N220" t="s">
        <v>861</v>
      </c>
      <c r="O220" t="s">
        <v>2236</v>
      </c>
      <c r="P220" t="s">
        <v>2236</v>
      </c>
      <c r="Q220">
        <v>2024</v>
      </c>
      <c r="R220" t="s">
        <v>1538</v>
      </c>
      <c r="S220" s="16">
        <v>381344.28</v>
      </c>
      <c r="T220" t="s">
        <v>2236</v>
      </c>
      <c r="U220" t="s">
        <v>874</v>
      </c>
      <c r="V220" s="12" t="s">
        <v>2705</v>
      </c>
    </row>
    <row r="221" spans="1:22" ht="29" x14ac:dyDescent="0.35">
      <c r="A221" t="s">
        <v>1568</v>
      </c>
      <c r="B221" t="s">
        <v>864</v>
      </c>
      <c r="C221">
        <v>0</v>
      </c>
      <c r="D221" t="s">
        <v>865</v>
      </c>
      <c r="E221" t="s">
        <v>722</v>
      </c>
      <c r="F221" t="s">
        <v>919</v>
      </c>
      <c r="G221" s="1" t="str">
        <f>VLOOKUP(E221,'zoznam+stupeň prípravy'!$A$2:$W$647,2,FALSE)</f>
        <v>ŽSR, dostavba zriaďovacej stanice Žilina Teplička a nadväzujúcej železničnej infraštruktúry v uzle Žilina - projektová dokumentácia DSP, DRS a DVZ a real.</v>
      </c>
      <c r="H221" t="s">
        <v>920</v>
      </c>
      <c r="I221" t="s">
        <v>921</v>
      </c>
      <c r="J221" t="s">
        <v>2236</v>
      </c>
      <c r="K221">
        <v>0</v>
      </c>
      <c r="L221" t="s">
        <v>873</v>
      </c>
      <c r="M221" t="s">
        <v>868</v>
      </c>
      <c r="N221" t="s">
        <v>861</v>
      </c>
      <c r="O221" t="s">
        <v>874</v>
      </c>
      <c r="P221" t="s">
        <v>922</v>
      </c>
      <c r="Q221">
        <v>2025</v>
      </c>
      <c r="R221" t="s">
        <v>2032</v>
      </c>
      <c r="S221" s="16">
        <v>53056494.630000003</v>
      </c>
      <c r="T221" t="s">
        <v>1570</v>
      </c>
      <c r="U221" t="s">
        <v>874</v>
      </c>
      <c r="V221" s="12" t="s">
        <v>2705</v>
      </c>
    </row>
    <row r="222" spans="1:22" ht="29" x14ac:dyDescent="0.35">
      <c r="A222" t="s">
        <v>1568</v>
      </c>
      <c r="B222" t="s">
        <v>864</v>
      </c>
      <c r="C222">
        <v>0</v>
      </c>
      <c r="D222" t="s">
        <v>865</v>
      </c>
      <c r="E222" t="s">
        <v>722</v>
      </c>
      <c r="F222" t="s">
        <v>919</v>
      </c>
      <c r="G222" s="1" t="str">
        <f>VLOOKUP(E222,'zoznam+stupeň prípravy'!$A$2:$W$647,2,FALSE)</f>
        <v>ŽSR, dostavba zriaďovacej stanice Žilina Teplička a nadväzujúcej železničnej infraštruktúry v uzle Žilina - projektová dokumentácia DSP, DRS a DVZ a real.</v>
      </c>
      <c r="H222" t="s">
        <v>920</v>
      </c>
      <c r="I222" t="s">
        <v>921</v>
      </c>
      <c r="J222" t="s">
        <v>2236</v>
      </c>
      <c r="K222">
        <v>0</v>
      </c>
      <c r="L222" t="s">
        <v>873</v>
      </c>
      <c r="M222" t="s">
        <v>868</v>
      </c>
      <c r="N222" t="s">
        <v>861</v>
      </c>
      <c r="O222" t="s">
        <v>874</v>
      </c>
      <c r="P222" t="s">
        <v>922</v>
      </c>
      <c r="Q222">
        <v>2025</v>
      </c>
      <c r="R222" t="s">
        <v>2033</v>
      </c>
      <c r="S222" s="16">
        <v>9362910.8200000003</v>
      </c>
      <c r="T222" t="s">
        <v>1570</v>
      </c>
      <c r="U222" t="s">
        <v>874</v>
      </c>
      <c r="V222" s="12" t="s">
        <v>2705</v>
      </c>
    </row>
    <row r="223" spans="1:22" ht="29" x14ac:dyDescent="0.35">
      <c r="A223" t="s">
        <v>1568</v>
      </c>
      <c r="B223" t="s">
        <v>864</v>
      </c>
      <c r="C223">
        <v>0</v>
      </c>
      <c r="D223" t="s">
        <v>865</v>
      </c>
      <c r="E223" t="s">
        <v>722</v>
      </c>
      <c r="F223" t="s">
        <v>919</v>
      </c>
      <c r="G223" s="1" t="str">
        <f>VLOOKUP(E223,'zoznam+stupeň prípravy'!$A$2:$W$647,2,FALSE)</f>
        <v>ŽSR, dostavba zriaďovacej stanice Žilina Teplička a nadväzujúcej železničnej infraštruktúry v uzle Žilina - projektová dokumentácia DSP, DRS a DVZ a real.</v>
      </c>
      <c r="H223" t="s">
        <v>920</v>
      </c>
      <c r="I223" t="s">
        <v>921</v>
      </c>
      <c r="J223" t="s">
        <v>2236</v>
      </c>
      <c r="K223">
        <v>0</v>
      </c>
      <c r="L223" t="s">
        <v>873</v>
      </c>
      <c r="M223" t="s">
        <v>868</v>
      </c>
      <c r="N223" t="s">
        <v>861</v>
      </c>
      <c r="O223" t="s">
        <v>874</v>
      </c>
      <c r="P223" t="s">
        <v>922</v>
      </c>
      <c r="Q223">
        <v>2025</v>
      </c>
      <c r="R223" t="s">
        <v>2031</v>
      </c>
      <c r="S223" s="16">
        <f>4162842.62-2000000</f>
        <v>2162842.62</v>
      </c>
      <c r="T223" t="s">
        <v>1570</v>
      </c>
      <c r="U223" t="s">
        <v>874</v>
      </c>
      <c r="V223" s="12" t="s">
        <v>2705</v>
      </c>
    </row>
    <row r="224" spans="1:22" ht="29" x14ac:dyDescent="0.35">
      <c r="A224" t="s">
        <v>1537</v>
      </c>
      <c r="B224" t="s">
        <v>864</v>
      </c>
      <c r="C224">
        <v>0</v>
      </c>
      <c r="D224" t="s">
        <v>865</v>
      </c>
      <c r="E224" t="s">
        <v>722</v>
      </c>
      <c r="F224" t="s">
        <v>919</v>
      </c>
      <c r="G224" s="1" t="str">
        <f>VLOOKUP(E224,'zoznam+stupeň prípravy'!$A$2:$W$647,2,FALSE)</f>
        <v>ŽSR, dostavba zriaďovacej stanice Žilina Teplička a nadväzujúcej železničnej infraštruktúry v uzle Žilina - projektová dokumentácia DSP, DRS a DVZ a real.</v>
      </c>
      <c r="H224" t="s">
        <v>920</v>
      </c>
      <c r="I224" t="s">
        <v>921</v>
      </c>
      <c r="J224" t="s">
        <v>2236</v>
      </c>
      <c r="K224">
        <v>0</v>
      </c>
      <c r="L224" t="s">
        <v>873</v>
      </c>
      <c r="M224" t="s">
        <v>868</v>
      </c>
      <c r="N224" t="s">
        <v>860</v>
      </c>
      <c r="O224" t="s">
        <v>874</v>
      </c>
      <c r="P224" t="s">
        <v>922</v>
      </c>
      <c r="Q224">
        <v>2025</v>
      </c>
      <c r="R224" t="s">
        <v>2031</v>
      </c>
      <c r="S224" s="16">
        <v>600000</v>
      </c>
      <c r="T224" t="s">
        <v>1570</v>
      </c>
      <c r="U224" t="s">
        <v>874</v>
      </c>
      <c r="V224" s="12" t="s">
        <v>2705</v>
      </c>
    </row>
    <row r="225" spans="1:22" ht="29" x14ac:dyDescent="0.35">
      <c r="A225" t="s">
        <v>1569</v>
      </c>
      <c r="B225" t="s">
        <v>864</v>
      </c>
      <c r="C225">
        <v>0</v>
      </c>
      <c r="D225" t="s">
        <v>865</v>
      </c>
      <c r="E225" t="s">
        <v>722</v>
      </c>
      <c r="F225" t="s">
        <v>919</v>
      </c>
      <c r="G225" s="1" t="str">
        <f>VLOOKUP(E225,'zoznam+stupeň prípravy'!$A$2:$W$647,2,FALSE)</f>
        <v>ŽSR, dostavba zriaďovacej stanice Žilina Teplička a nadväzujúcej železničnej infraštruktúry v uzle Žilina - projektová dokumentácia DSP, DRS a DVZ a real.</v>
      </c>
      <c r="H225" t="s">
        <v>920</v>
      </c>
      <c r="I225" t="s">
        <v>921</v>
      </c>
      <c r="J225" t="s">
        <v>2236</v>
      </c>
      <c r="K225">
        <v>0</v>
      </c>
      <c r="L225" t="s">
        <v>873</v>
      </c>
      <c r="M225" t="s">
        <v>868</v>
      </c>
      <c r="N225" t="s">
        <v>26</v>
      </c>
      <c r="O225" t="s">
        <v>874</v>
      </c>
      <c r="P225" t="s">
        <v>922</v>
      </c>
      <c r="Q225">
        <v>2025</v>
      </c>
      <c r="R225" t="s">
        <v>2031</v>
      </c>
      <c r="S225" s="16">
        <v>1100000</v>
      </c>
      <c r="T225" t="s">
        <v>2236</v>
      </c>
      <c r="U225" t="s">
        <v>874</v>
      </c>
      <c r="V225" s="12" t="s">
        <v>2705</v>
      </c>
    </row>
    <row r="226" spans="1:22" ht="29" x14ac:dyDescent="0.35">
      <c r="A226" t="s">
        <v>1537</v>
      </c>
      <c r="B226" t="s">
        <v>864</v>
      </c>
      <c r="C226">
        <v>0</v>
      </c>
      <c r="D226" t="s">
        <v>865</v>
      </c>
      <c r="E226" t="s">
        <v>722</v>
      </c>
      <c r="F226" t="s">
        <v>919</v>
      </c>
      <c r="G226" s="1" t="str">
        <f>VLOOKUP(E226,'zoznam+stupeň prípravy'!$A$2:$W$647,2,FALSE)</f>
        <v>ŽSR, dostavba zriaďovacej stanice Žilina Teplička a nadväzujúcej železničnej infraštruktúry v uzle Žilina - projektová dokumentácia DSP, DRS a DVZ a real.</v>
      </c>
      <c r="H226" t="s">
        <v>920</v>
      </c>
      <c r="I226" t="s">
        <v>921</v>
      </c>
      <c r="J226" t="s">
        <v>2236</v>
      </c>
      <c r="K226">
        <v>0</v>
      </c>
      <c r="L226" t="s">
        <v>873</v>
      </c>
      <c r="M226" t="s">
        <v>868</v>
      </c>
      <c r="N226" t="s">
        <v>860</v>
      </c>
      <c r="O226" t="s">
        <v>874</v>
      </c>
      <c r="P226" t="s">
        <v>922</v>
      </c>
      <c r="Q226" t="s">
        <v>1464</v>
      </c>
      <c r="R226" t="s">
        <v>1511</v>
      </c>
      <c r="S226" s="16">
        <v>67051266.980000004</v>
      </c>
      <c r="T226" t="s">
        <v>1536</v>
      </c>
      <c r="U226" t="s">
        <v>874</v>
      </c>
      <c r="V226" s="12" t="s">
        <v>2705</v>
      </c>
    </row>
    <row r="227" spans="1:22" ht="29" x14ac:dyDescent="0.35">
      <c r="A227" t="s">
        <v>1537</v>
      </c>
      <c r="B227" t="s">
        <v>864</v>
      </c>
      <c r="C227">
        <v>0</v>
      </c>
      <c r="D227" t="s">
        <v>865</v>
      </c>
      <c r="E227" t="s">
        <v>722</v>
      </c>
      <c r="F227" t="s">
        <v>919</v>
      </c>
      <c r="G227" s="1" t="str">
        <f>VLOOKUP(E227,'zoznam+stupeň prípravy'!$A$2:$W$647,2,FALSE)</f>
        <v>ŽSR, dostavba zriaďovacej stanice Žilina Teplička a nadväzujúcej železničnej infraštruktúry v uzle Žilina - projektová dokumentácia DSP, DRS a DVZ a real.</v>
      </c>
      <c r="H227" t="s">
        <v>920</v>
      </c>
      <c r="I227" t="s">
        <v>921</v>
      </c>
      <c r="J227" t="s">
        <v>2236</v>
      </c>
      <c r="K227">
        <v>0</v>
      </c>
      <c r="L227" t="s">
        <v>873</v>
      </c>
      <c r="M227" t="s">
        <v>868</v>
      </c>
      <c r="N227" t="s">
        <v>860</v>
      </c>
      <c r="O227" t="s">
        <v>874</v>
      </c>
      <c r="P227" t="s">
        <v>922</v>
      </c>
      <c r="Q227" t="s">
        <v>1464</v>
      </c>
      <c r="R227" t="s">
        <v>1538</v>
      </c>
      <c r="S227" s="16">
        <v>11832576.530000001</v>
      </c>
      <c r="T227" t="s">
        <v>1536</v>
      </c>
      <c r="U227" t="s">
        <v>874</v>
      </c>
      <c r="V227" s="12" t="s">
        <v>2705</v>
      </c>
    </row>
    <row r="228" spans="1:22" ht="29" x14ac:dyDescent="0.35">
      <c r="A228" t="s">
        <v>1568</v>
      </c>
      <c r="B228" t="s">
        <v>864</v>
      </c>
      <c r="C228">
        <v>0</v>
      </c>
      <c r="D228" t="s">
        <v>865</v>
      </c>
      <c r="E228" t="s">
        <v>722</v>
      </c>
      <c r="F228" t="s">
        <v>919</v>
      </c>
      <c r="G228" s="1" t="str">
        <f>VLOOKUP(E228,'zoznam+stupeň prípravy'!$A$2:$W$647,2,FALSE)</f>
        <v>ŽSR, dostavba zriaďovacej stanice Žilina Teplička a nadväzujúcej železničnej infraštruktúry v uzle Žilina - projektová dokumentácia DSP, DRS a DVZ a real.</v>
      </c>
      <c r="H228" t="s">
        <v>920</v>
      </c>
      <c r="I228" t="s">
        <v>921</v>
      </c>
      <c r="J228" t="s">
        <v>2236</v>
      </c>
      <c r="K228">
        <v>0</v>
      </c>
      <c r="L228" t="s">
        <v>873</v>
      </c>
      <c r="M228" t="s">
        <v>868</v>
      </c>
      <c r="N228" t="s">
        <v>861</v>
      </c>
      <c r="O228" t="s">
        <v>874</v>
      </c>
      <c r="P228" t="s">
        <v>922</v>
      </c>
      <c r="Q228" t="s">
        <v>1464</v>
      </c>
      <c r="R228" t="s">
        <v>1526</v>
      </c>
      <c r="S228" s="16">
        <v>6630878.1500000004</v>
      </c>
      <c r="T228" t="s">
        <v>2040</v>
      </c>
      <c r="U228" t="s">
        <v>874</v>
      </c>
      <c r="V228" s="12" t="s">
        <v>2705</v>
      </c>
    </row>
    <row r="229" spans="1:22" ht="29" x14ac:dyDescent="0.35">
      <c r="A229" t="s">
        <v>1537</v>
      </c>
      <c r="B229" t="s">
        <v>864</v>
      </c>
      <c r="C229">
        <v>0</v>
      </c>
      <c r="D229" t="s">
        <v>865</v>
      </c>
      <c r="E229" t="s">
        <v>722</v>
      </c>
      <c r="F229" t="s">
        <v>919</v>
      </c>
      <c r="G229" s="1" t="str">
        <f>VLOOKUP(E229,'zoznam+stupeň prípravy'!$A$2:$W$647,2,FALSE)</f>
        <v>ŽSR, dostavba zriaďovacej stanice Žilina Teplička a nadväzujúcej železničnej infraštruktúry v uzle Žilina - projektová dokumentácia DSP, DRS a DVZ a real.</v>
      </c>
      <c r="H229" t="s">
        <v>920</v>
      </c>
      <c r="I229" t="s">
        <v>921</v>
      </c>
      <c r="J229" t="s">
        <v>2236</v>
      </c>
      <c r="K229">
        <v>0</v>
      </c>
      <c r="L229" t="s">
        <v>873</v>
      </c>
      <c r="M229" t="s">
        <v>868</v>
      </c>
      <c r="N229" t="s">
        <v>860</v>
      </c>
      <c r="O229" t="s">
        <v>874</v>
      </c>
      <c r="P229" t="s">
        <v>922</v>
      </c>
      <c r="Q229" t="s">
        <v>1464</v>
      </c>
      <c r="R229" t="s">
        <v>1458</v>
      </c>
      <c r="S229" s="16">
        <v>6303714.5800000001</v>
      </c>
      <c r="T229" t="s">
        <v>2236</v>
      </c>
      <c r="U229" t="s">
        <v>874</v>
      </c>
      <c r="V229" s="12" t="s">
        <v>2705</v>
      </c>
    </row>
    <row r="230" spans="1:22" ht="29" x14ac:dyDescent="0.35">
      <c r="A230" t="s">
        <v>1569</v>
      </c>
      <c r="B230" t="s">
        <v>864</v>
      </c>
      <c r="C230">
        <v>0</v>
      </c>
      <c r="D230" t="s">
        <v>865</v>
      </c>
      <c r="E230" t="s">
        <v>722</v>
      </c>
      <c r="F230" t="s">
        <v>919</v>
      </c>
      <c r="G230" s="1" t="str">
        <f>VLOOKUP(E230,'zoznam+stupeň prípravy'!$A$2:$W$647,2,FALSE)</f>
        <v>ŽSR, dostavba zriaďovacej stanice Žilina Teplička a nadväzujúcej železničnej infraštruktúry v uzle Žilina - projektová dokumentácia DSP, DRS a DVZ a real.</v>
      </c>
      <c r="H230" t="s">
        <v>920</v>
      </c>
      <c r="I230" t="s">
        <v>921</v>
      </c>
      <c r="J230" t="s">
        <v>2236</v>
      </c>
      <c r="K230">
        <v>0</v>
      </c>
      <c r="L230" t="s">
        <v>873</v>
      </c>
      <c r="M230" t="s">
        <v>868</v>
      </c>
      <c r="N230" t="s">
        <v>26</v>
      </c>
      <c r="O230" t="s">
        <v>874</v>
      </c>
      <c r="P230" t="s">
        <v>922</v>
      </c>
      <c r="Q230" t="s">
        <v>1464</v>
      </c>
      <c r="R230" t="s">
        <v>1458</v>
      </c>
      <c r="S230" s="16">
        <v>6126404.2699999996</v>
      </c>
      <c r="T230" t="s">
        <v>2236</v>
      </c>
      <c r="U230" t="s">
        <v>874</v>
      </c>
      <c r="V230" s="12" t="s">
        <v>2705</v>
      </c>
    </row>
    <row r="231" spans="1:22" ht="29" x14ac:dyDescent="0.35">
      <c r="A231" t="s">
        <v>1568</v>
      </c>
      <c r="B231" t="s">
        <v>864</v>
      </c>
      <c r="C231">
        <v>0</v>
      </c>
      <c r="D231" t="s">
        <v>865</v>
      </c>
      <c r="E231" t="s">
        <v>722</v>
      </c>
      <c r="F231" t="s">
        <v>919</v>
      </c>
      <c r="G231" s="1" t="str">
        <f>VLOOKUP(E231,'zoznam+stupeň prípravy'!$A$2:$W$647,2,FALSE)</f>
        <v>ŽSR, dostavba zriaďovacej stanice Žilina Teplička a nadväzujúcej železničnej infraštruktúry v uzle Žilina - projektová dokumentácia DSP, DRS a DVZ a real.</v>
      </c>
      <c r="H231" t="s">
        <v>920</v>
      </c>
      <c r="I231" t="s">
        <v>921</v>
      </c>
      <c r="J231" t="s">
        <v>2236</v>
      </c>
      <c r="K231">
        <v>0</v>
      </c>
      <c r="L231" t="s">
        <v>873</v>
      </c>
      <c r="M231" t="s">
        <v>868</v>
      </c>
      <c r="N231" t="s">
        <v>861</v>
      </c>
      <c r="O231" t="s">
        <v>874</v>
      </c>
      <c r="P231" t="s">
        <v>922</v>
      </c>
      <c r="Q231" t="s">
        <v>1464</v>
      </c>
      <c r="R231" t="s">
        <v>1526</v>
      </c>
      <c r="S231" s="16">
        <v>6041707.9400000004</v>
      </c>
      <c r="T231" t="s">
        <v>2041</v>
      </c>
      <c r="U231" t="s">
        <v>874</v>
      </c>
      <c r="V231" s="12" t="s">
        <v>2705</v>
      </c>
    </row>
    <row r="232" spans="1:22" ht="29" x14ac:dyDescent="0.35">
      <c r="A232" t="s">
        <v>1568</v>
      </c>
      <c r="B232" t="s">
        <v>864</v>
      </c>
      <c r="C232">
        <v>0</v>
      </c>
      <c r="D232" t="s">
        <v>865</v>
      </c>
      <c r="E232" t="s">
        <v>722</v>
      </c>
      <c r="F232" t="s">
        <v>919</v>
      </c>
      <c r="G232" s="1" t="str">
        <f>VLOOKUP(E232,'zoznam+stupeň prípravy'!$A$2:$W$647,2,FALSE)</f>
        <v>ŽSR, dostavba zriaďovacej stanice Žilina Teplička a nadväzujúcej železničnej infraštruktúry v uzle Žilina - projektová dokumentácia DSP, DRS a DVZ a real.</v>
      </c>
      <c r="H232" t="s">
        <v>920</v>
      </c>
      <c r="I232" t="s">
        <v>921</v>
      </c>
      <c r="J232" t="s">
        <v>2236</v>
      </c>
      <c r="K232">
        <v>0</v>
      </c>
      <c r="L232" t="s">
        <v>873</v>
      </c>
      <c r="M232" t="s">
        <v>868</v>
      </c>
      <c r="N232" t="s">
        <v>861</v>
      </c>
      <c r="O232" t="s">
        <v>874</v>
      </c>
      <c r="P232" t="s">
        <v>922</v>
      </c>
      <c r="Q232" t="s">
        <v>1464</v>
      </c>
      <c r="R232" t="s">
        <v>1550</v>
      </c>
      <c r="S232" s="16">
        <v>23928610.059999999</v>
      </c>
      <c r="T232" t="s">
        <v>2040</v>
      </c>
      <c r="U232" t="s">
        <v>874</v>
      </c>
      <c r="V232" s="12" t="s">
        <v>2705</v>
      </c>
    </row>
    <row r="233" spans="1:22" ht="29" x14ac:dyDescent="0.35">
      <c r="A233" t="s">
        <v>1568</v>
      </c>
      <c r="B233" t="s">
        <v>864</v>
      </c>
      <c r="C233">
        <v>0</v>
      </c>
      <c r="D233" t="s">
        <v>865</v>
      </c>
      <c r="E233" t="s">
        <v>722</v>
      </c>
      <c r="F233" t="s">
        <v>919</v>
      </c>
      <c r="G233" s="1" t="str">
        <f>VLOOKUP(E233,'zoznam+stupeň prípravy'!$A$2:$W$647,2,FALSE)</f>
        <v>ŽSR, dostavba zriaďovacej stanice Žilina Teplička a nadväzujúcej železničnej infraštruktúry v uzle Žilina - projektová dokumentácia DSP, DRS a DVZ a real.</v>
      </c>
      <c r="H233" t="s">
        <v>920</v>
      </c>
      <c r="I233" t="s">
        <v>921</v>
      </c>
      <c r="J233" t="s">
        <v>2236</v>
      </c>
      <c r="K233">
        <v>0</v>
      </c>
      <c r="L233" t="s">
        <v>873</v>
      </c>
      <c r="M233" t="s">
        <v>868</v>
      </c>
      <c r="N233" t="s">
        <v>861</v>
      </c>
      <c r="O233" t="s">
        <v>874</v>
      </c>
      <c r="P233" t="s">
        <v>922</v>
      </c>
      <c r="Q233" t="s">
        <v>1464</v>
      </c>
      <c r="R233" t="s">
        <v>1524</v>
      </c>
      <c r="S233" s="16">
        <v>8642809.0500000007</v>
      </c>
      <c r="T233" t="s">
        <v>2040</v>
      </c>
      <c r="U233" t="s">
        <v>874</v>
      </c>
      <c r="V233" s="12" t="s">
        <v>2705</v>
      </c>
    </row>
    <row r="234" spans="1:22" ht="29" x14ac:dyDescent="0.35">
      <c r="A234" t="s">
        <v>1569</v>
      </c>
      <c r="B234" t="s">
        <v>864</v>
      </c>
      <c r="C234">
        <v>0</v>
      </c>
      <c r="D234" t="s">
        <v>865</v>
      </c>
      <c r="E234" t="s">
        <v>722</v>
      </c>
      <c r="F234" t="s">
        <v>919</v>
      </c>
      <c r="G234" s="1" t="str">
        <f>VLOOKUP(E234,'zoznam+stupeň prípravy'!$A$2:$W$647,2,FALSE)</f>
        <v>ŽSR, dostavba zriaďovacej stanice Žilina Teplička a nadväzujúcej železničnej infraštruktúry v uzle Žilina - projektová dokumentácia DSP, DRS a DVZ a real.</v>
      </c>
      <c r="H234" t="s">
        <v>920</v>
      </c>
      <c r="I234" t="s">
        <v>921</v>
      </c>
      <c r="J234" t="s">
        <v>2236</v>
      </c>
      <c r="K234">
        <v>0</v>
      </c>
      <c r="L234" t="s">
        <v>873</v>
      </c>
      <c r="M234" t="s">
        <v>868</v>
      </c>
      <c r="N234" t="s">
        <v>26</v>
      </c>
      <c r="O234" t="s">
        <v>874</v>
      </c>
      <c r="P234" t="s">
        <v>922</v>
      </c>
      <c r="Q234" t="s">
        <v>1464</v>
      </c>
      <c r="R234" t="s">
        <v>1530</v>
      </c>
      <c r="S234" s="16">
        <v>1106.19</v>
      </c>
      <c r="T234" t="s">
        <v>2236</v>
      </c>
      <c r="U234" t="s">
        <v>874</v>
      </c>
      <c r="V234" s="12" t="s">
        <v>2705</v>
      </c>
    </row>
    <row r="235" spans="1:22" ht="29" x14ac:dyDescent="0.35">
      <c r="A235" t="s">
        <v>1537</v>
      </c>
      <c r="B235" t="s">
        <v>864</v>
      </c>
      <c r="C235">
        <v>0</v>
      </c>
      <c r="D235" t="s">
        <v>865</v>
      </c>
      <c r="E235" t="s">
        <v>722</v>
      </c>
      <c r="F235" t="s">
        <v>919</v>
      </c>
      <c r="G235" s="1" t="str">
        <f>VLOOKUP(E235,'zoznam+stupeň prípravy'!$A$2:$W$647,2,FALSE)</f>
        <v>ŽSR, dostavba zriaďovacej stanice Žilina Teplička a nadväzujúcej železničnej infraštruktúry v uzle Žilina - projektová dokumentácia DSP, DRS a DVZ a real.</v>
      </c>
      <c r="H235" t="s">
        <v>920</v>
      </c>
      <c r="I235" t="s">
        <v>921</v>
      </c>
      <c r="J235" t="s">
        <v>2236</v>
      </c>
      <c r="K235">
        <v>0</v>
      </c>
      <c r="L235" t="s">
        <v>873</v>
      </c>
      <c r="M235" t="s">
        <v>868</v>
      </c>
      <c r="N235" t="s">
        <v>860</v>
      </c>
      <c r="O235" t="s">
        <v>874</v>
      </c>
      <c r="P235" t="s">
        <v>922</v>
      </c>
      <c r="Q235" t="s">
        <v>1464</v>
      </c>
      <c r="R235" t="s">
        <v>1530</v>
      </c>
      <c r="S235" s="16">
        <v>200029</v>
      </c>
      <c r="T235" t="s">
        <v>2236</v>
      </c>
      <c r="U235" t="s">
        <v>874</v>
      </c>
      <c r="V235" s="12" t="s">
        <v>2705</v>
      </c>
    </row>
    <row r="236" spans="1:22" ht="29" x14ac:dyDescent="0.35">
      <c r="A236" t="s">
        <v>1568</v>
      </c>
      <c r="B236" t="s">
        <v>864</v>
      </c>
      <c r="C236">
        <v>0</v>
      </c>
      <c r="D236" t="s">
        <v>865</v>
      </c>
      <c r="E236" t="s">
        <v>722</v>
      </c>
      <c r="F236" t="s">
        <v>919</v>
      </c>
      <c r="G236" s="1" t="str">
        <f>VLOOKUP(E236,'zoznam+stupeň prípravy'!$A$2:$W$647,2,FALSE)</f>
        <v>ŽSR, dostavba zriaďovacej stanice Žilina Teplička a nadväzujúcej železničnej infraštruktúry v uzle Žilina - projektová dokumentácia DSP, DRS a DVZ a real.</v>
      </c>
      <c r="H236" t="s">
        <v>920</v>
      </c>
      <c r="I236" t="s">
        <v>921</v>
      </c>
      <c r="J236" t="s">
        <v>2236</v>
      </c>
      <c r="K236">
        <v>0</v>
      </c>
      <c r="L236" t="s">
        <v>873</v>
      </c>
      <c r="M236" t="s">
        <v>868</v>
      </c>
      <c r="N236" t="s">
        <v>861</v>
      </c>
      <c r="O236" t="s">
        <v>874</v>
      </c>
      <c r="P236" t="s">
        <v>922</v>
      </c>
      <c r="Q236" t="s">
        <v>1464</v>
      </c>
      <c r="R236" t="s">
        <v>2025</v>
      </c>
      <c r="S236" s="16">
        <v>1664.5</v>
      </c>
      <c r="T236" t="s">
        <v>2040</v>
      </c>
      <c r="U236" t="s">
        <v>874</v>
      </c>
      <c r="V236" s="12" t="s">
        <v>2705</v>
      </c>
    </row>
    <row r="237" spans="1:22" ht="29" x14ac:dyDescent="0.35">
      <c r="A237" t="s">
        <v>1568</v>
      </c>
      <c r="B237" t="s">
        <v>864</v>
      </c>
      <c r="C237">
        <v>0</v>
      </c>
      <c r="D237" t="s">
        <v>865</v>
      </c>
      <c r="E237" t="s">
        <v>722</v>
      </c>
      <c r="F237" t="s">
        <v>919</v>
      </c>
      <c r="G237" s="1" t="str">
        <f>VLOOKUP(E237,'zoznam+stupeň prípravy'!$A$2:$W$647,2,FALSE)</f>
        <v>ŽSR, dostavba zriaďovacej stanice Žilina Teplička a nadväzujúcej železničnej infraštruktúry v uzle Žilina - projektová dokumentácia DSP, DRS a DVZ a real.</v>
      </c>
      <c r="H237" t="s">
        <v>920</v>
      </c>
      <c r="I237" t="s">
        <v>921</v>
      </c>
      <c r="J237" t="s">
        <v>2236</v>
      </c>
      <c r="K237">
        <v>0</v>
      </c>
      <c r="L237" t="s">
        <v>873</v>
      </c>
      <c r="M237" t="s">
        <v>868</v>
      </c>
      <c r="N237" t="s">
        <v>861</v>
      </c>
      <c r="O237" t="s">
        <v>874</v>
      </c>
      <c r="P237" t="s">
        <v>922</v>
      </c>
      <c r="Q237" t="s">
        <v>1464</v>
      </c>
      <c r="R237" t="s">
        <v>1511</v>
      </c>
      <c r="S237" s="16">
        <v>53397270.630000003</v>
      </c>
      <c r="T237" t="s">
        <v>2041</v>
      </c>
      <c r="U237" t="s">
        <v>874</v>
      </c>
      <c r="V237" s="12" t="s">
        <v>2705</v>
      </c>
    </row>
    <row r="238" spans="1:22" ht="29" x14ac:dyDescent="0.35">
      <c r="A238" t="s">
        <v>1568</v>
      </c>
      <c r="B238" t="s">
        <v>864</v>
      </c>
      <c r="C238">
        <v>0</v>
      </c>
      <c r="D238" t="s">
        <v>865</v>
      </c>
      <c r="E238" t="s">
        <v>722</v>
      </c>
      <c r="F238" t="s">
        <v>919</v>
      </c>
      <c r="G238" s="1" t="str">
        <f>VLOOKUP(E238,'zoznam+stupeň prípravy'!$A$2:$W$647,2,FALSE)</f>
        <v>ŽSR, dostavba zriaďovacej stanice Žilina Teplička a nadväzujúcej železničnej infraštruktúry v uzle Žilina - projektová dokumentácia DSP, DRS a DVZ a real.</v>
      </c>
      <c r="H238" t="s">
        <v>920</v>
      </c>
      <c r="I238" t="s">
        <v>921</v>
      </c>
      <c r="J238" t="s">
        <v>2236</v>
      </c>
      <c r="K238">
        <v>0</v>
      </c>
      <c r="L238" t="s">
        <v>873</v>
      </c>
      <c r="M238" t="s">
        <v>868</v>
      </c>
      <c r="N238" t="s">
        <v>861</v>
      </c>
      <c r="O238" t="s">
        <v>874</v>
      </c>
      <c r="P238" t="s">
        <v>922</v>
      </c>
      <c r="Q238" t="s">
        <v>1464</v>
      </c>
      <c r="R238" t="s">
        <v>1513</v>
      </c>
      <c r="S238" s="16">
        <v>9423047.7599999998</v>
      </c>
      <c r="T238" t="s">
        <v>2041</v>
      </c>
      <c r="U238" t="s">
        <v>874</v>
      </c>
      <c r="V238" s="12" t="s">
        <v>2705</v>
      </c>
    </row>
    <row r="239" spans="1:22" ht="29" x14ac:dyDescent="0.35">
      <c r="A239" t="s">
        <v>1568</v>
      </c>
      <c r="B239" t="s">
        <v>864</v>
      </c>
      <c r="C239">
        <v>0</v>
      </c>
      <c r="D239" t="s">
        <v>865</v>
      </c>
      <c r="E239" t="s">
        <v>722</v>
      </c>
      <c r="F239" t="s">
        <v>919</v>
      </c>
      <c r="G239" s="1" t="str">
        <f>VLOOKUP(E239,'zoznam+stupeň prípravy'!$A$2:$W$647,2,FALSE)</f>
        <v>ŽSR, dostavba zriaďovacej stanice Žilina Teplička a nadväzujúcej železničnej infraštruktúry v uzle Žilina - projektová dokumentácia DSP, DRS a DVZ a real.</v>
      </c>
      <c r="H239" t="s">
        <v>920</v>
      </c>
      <c r="I239" t="s">
        <v>921</v>
      </c>
      <c r="J239" t="s">
        <v>2236</v>
      </c>
      <c r="K239">
        <v>0</v>
      </c>
      <c r="L239" t="s">
        <v>873</v>
      </c>
      <c r="M239" t="s">
        <v>868</v>
      </c>
      <c r="N239" t="s">
        <v>861</v>
      </c>
      <c r="O239" t="s">
        <v>874</v>
      </c>
      <c r="P239" t="s">
        <v>922</v>
      </c>
      <c r="Q239" t="s">
        <v>1464</v>
      </c>
      <c r="R239" t="s">
        <v>2025</v>
      </c>
      <c r="S239" s="16">
        <v>3006143.78</v>
      </c>
      <c r="T239" t="s">
        <v>2041</v>
      </c>
      <c r="U239" t="s">
        <v>874</v>
      </c>
      <c r="V239" s="12" t="s">
        <v>2705</v>
      </c>
    </row>
    <row r="240" spans="1:22" ht="29" x14ac:dyDescent="0.35">
      <c r="E240" s="34" t="s">
        <v>722</v>
      </c>
      <c r="F240" t="s">
        <v>919</v>
      </c>
      <c r="G240" s="1" t="str">
        <f>VLOOKUP(E240,'zoznam+stupeň prípravy'!$A$2:$W$647,2,FALSE)</f>
        <v>ŽSR, dostavba zriaďovacej stanice Žilina Teplička a nadväzujúcej železničnej infraštruktúry v uzle Žilina - projektová dokumentácia DSP, DRS a DVZ a real.</v>
      </c>
      <c r="M240" t="s">
        <v>868</v>
      </c>
      <c r="N240" t="s">
        <v>50</v>
      </c>
      <c r="Q240">
        <v>2024</v>
      </c>
      <c r="R240" t="s">
        <v>2025</v>
      </c>
      <c r="S240" s="16">
        <v>13989541.989999998</v>
      </c>
      <c r="T240" t="s">
        <v>2347</v>
      </c>
      <c r="U240" t="s">
        <v>874</v>
      </c>
      <c r="V240" s="12" t="s">
        <v>2705</v>
      </c>
    </row>
    <row r="241" spans="1:22" ht="29" x14ac:dyDescent="0.35">
      <c r="A241" t="s">
        <v>1717</v>
      </c>
      <c r="B241" t="s">
        <v>864</v>
      </c>
      <c r="C241">
        <v>0</v>
      </c>
      <c r="D241" t="s">
        <v>865</v>
      </c>
      <c r="E241" t="s">
        <v>641</v>
      </c>
      <c r="F241">
        <v>0</v>
      </c>
      <c r="G241" s="1" t="str">
        <f>VLOOKUP(E241,'zoznam+stupeň prípravy'!$A$2:$W$647,2,FALSE)</f>
        <v xml:space="preserve">Náhrada telemechanizačného zariadenia duplexného TZD-751 v diaľkovo ovládaných dopravniach OR Košice </v>
      </c>
      <c r="H241" t="s">
        <v>923</v>
      </c>
      <c r="I241" t="s">
        <v>2236</v>
      </c>
      <c r="J241" t="s">
        <v>2236</v>
      </c>
      <c r="K241">
        <v>0</v>
      </c>
      <c r="L241" t="s">
        <v>912</v>
      </c>
      <c r="M241" t="s">
        <v>868</v>
      </c>
      <c r="N241" t="s">
        <v>861</v>
      </c>
      <c r="O241" t="s">
        <v>875</v>
      </c>
      <c r="P241">
        <v>0</v>
      </c>
      <c r="Q241">
        <v>2026</v>
      </c>
      <c r="R241" t="s">
        <v>2025</v>
      </c>
      <c r="S241" s="16">
        <v>7463819</v>
      </c>
      <c r="T241" t="s">
        <v>2236</v>
      </c>
      <c r="U241" t="s">
        <v>875</v>
      </c>
      <c r="V241" s="12" t="s">
        <v>2703</v>
      </c>
    </row>
    <row r="242" spans="1:22" ht="29" x14ac:dyDescent="0.35">
      <c r="A242" t="s">
        <v>1716</v>
      </c>
      <c r="B242" t="s">
        <v>864</v>
      </c>
      <c r="C242">
        <v>0</v>
      </c>
      <c r="D242" t="s">
        <v>865</v>
      </c>
      <c r="E242" t="s">
        <v>641</v>
      </c>
      <c r="F242">
        <v>0</v>
      </c>
      <c r="G242" s="1" t="str">
        <f>VLOOKUP(E242,'zoznam+stupeň prípravy'!$A$2:$W$647,2,FALSE)</f>
        <v xml:space="preserve">Náhrada telemechanizačného zariadenia duplexného TZD-751 v diaľkovo ovládaných dopravniach OR Košice </v>
      </c>
      <c r="H242" t="s">
        <v>923</v>
      </c>
      <c r="I242" t="s">
        <v>2236</v>
      </c>
      <c r="J242" t="s">
        <v>2236</v>
      </c>
      <c r="K242">
        <v>0</v>
      </c>
      <c r="L242" t="s">
        <v>912</v>
      </c>
      <c r="M242" t="s">
        <v>868</v>
      </c>
      <c r="N242" t="s">
        <v>860</v>
      </c>
      <c r="O242" t="s">
        <v>874</v>
      </c>
      <c r="P242">
        <v>0</v>
      </c>
      <c r="Q242" t="s">
        <v>1464</v>
      </c>
      <c r="R242" t="s">
        <v>1467</v>
      </c>
      <c r="S242" s="16">
        <v>144443.70000000001</v>
      </c>
      <c r="T242" t="s">
        <v>2236</v>
      </c>
      <c r="U242" t="s">
        <v>875</v>
      </c>
      <c r="V242" s="12" t="s">
        <v>2703</v>
      </c>
    </row>
    <row r="243" spans="1:22" x14ac:dyDescent="0.35">
      <c r="A243" t="s">
        <v>1752</v>
      </c>
      <c r="B243" t="s">
        <v>864</v>
      </c>
      <c r="C243">
        <v>0</v>
      </c>
      <c r="D243" t="s">
        <v>865</v>
      </c>
      <c r="E243" t="s">
        <v>924</v>
      </c>
      <c r="F243">
        <v>0</v>
      </c>
      <c r="G243" s="1" t="str">
        <f>VLOOKUP(E243,'zoznam+stupeň prípravy'!$A$2:$W$647,2,FALSE)</f>
        <v xml:space="preserve">Náhrada nadzemného vedenia v úseku Humenné - Medzilaborce </v>
      </c>
      <c r="H243" t="s">
        <v>926</v>
      </c>
      <c r="I243" t="s">
        <v>2236</v>
      </c>
      <c r="J243" t="s">
        <v>2236</v>
      </c>
      <c r="K243">
        <v>0</v>
      </c>
      <c r="L243" t="s">
        <v>912</v>
      </c>
      <c r="M243" t="s">
        <v>868</v>
      </c>
      <c r="N243" t="s">
        <v>860</v>
      </c>
      <c r="O243" t="s">
        <v>874</v>
      </c>
      <c r="P243">
        <v>0</v>
      </c>
      <c r="Q243">
        <v>2027</v>
      </c>
      <c r="R243" t="s">
        <v>2025</v>
      </c>
      <c r="S243" s="16">
        <v>101500</v>
      </c>
      <c r="T243" t="s">
        <v>2236</v>
      </c>
      <c r="U243" t="s">
        <v>874</v>
      </c>
      <c r="V243" s="12" t="s">
        <v>2703</v>
      </c>
    </row>
    <row r="244" spans="1:22" x14ac:dyDescent="0.35">
      <c r="A244" t="s">
        <v>1878</v>
      </c>
      <c r="B244" t="s">
        <v>864</v>
      </c>
      <c r="C244">
        <v>0</v>
      </c>
      <c r="D244" t="s">
        <v>865</v>
      </c>
      <c r="E244" t="s">
        <v>924</v>
      </c>
      <c r="F244">
        <v>0</v>
      </c>
      <c r="G244" s="1" t="str">
        <f>VLOOKUP(E244,'zoznam+stupeň prípravy'!$A$2:$W$647,2,FALSE)</f>
        <v xml:space="preserve">Náhrada nadzemného vedenia v úseku Humenné - Medzilaborce </v>
      </c>
      <c r="H244" t="s">
        <v>926</v>
      </c>
      <c r="I244" t="s">
        <v>2236</v>
      </c>
      <c r="J244" t="s">
        <v>2236</v>
      </c>
      <c r="K244">
        <v>0</v>
      </c>
      <c r="L244" t="s">
        <v>912</v>
      </c>
      <c r="M244" t="s">
        <v>868</v>
      </c>
      <c r="N244" t="s">
        <v>861</v>
      </c>
      <c r="O244" t="s">
        <v>875</v>
      </c>
      <c r="P244">
        <v>0</v>
      </c>
      <c r="Q244">
        <v>2028</v>
      </c>
      <c r="R244" t="s">
        <v>2025</v>
      </c>
      <c r="S244" s="16">
        <v>913500</v>
      </c>
      <c r="T244" t="s">
        <v>2236</v>
      </c>
      <c r="U244" t="s">
        <v>874</v>
      </c>
      <c r="V244" s="12" t="s">
        <v>2703</v>
      </c>
    </row>
    <row r="245" spans="1:22" ht="29" x14ac:dyDescent="0.35">
      <c r="A245" t="s">
        <v>1653</v>
      </c>
      <c r="B245" t="s">
        <v>864</v>
      </c>
      <c r="C245">
        <v>0</v>
      </c>
      <c r="D245" t="s">
        <v>865</v>
      </c>
      <c r="E245" t="s">
        <v>672</v>
      </c>
      <c r="F245">
        <v>0</v>
      </c>
      <c r="G245" s="1" t="str">
        <f>VLOOKUP(E245,'zoznam+stupeň prípravy'!$A$2:$W$647,2,FALSE)</f>
        <v>Zastávka Nové Košariská – záchytné parkovisko pre IAD , projektová dokumentácia (DÚR, DSPRS) a real.</v>
      </c>
      <c r="H245" t="s">
        <v>2236</v>
      </c>
      <c r="I245" t="s">
        <v>2236</v>
      </c>
      <c r="J245" t="s">
        <v>2236</v>
      </c>
      <c r="K245">
        <v>0</v>
      </c>
      <c r="L245" t="s">
        <v>912</v>
      </c>
      <c r="M245" t="s">
        <v>868</v>
      </c>
      <c r="N245" t="s">
        <v>860</v>
      </c>
      <c r="O245" t="s">
        <v>874</v>
      </c>
      <c r="P245">
        <v>0</v>
      </c>
      <c r="Q245">
        <v>2023</v>
      </c>
      <c r="R245" t="s">
        <v>1511</v>
      </c>
      <c r="S245" s="16">
        <v>105289.5</v>
      </c>
      <c r="T245" t="s">
        <v>1536</v>
      </c>
      <c r="U245" t="s">
        <v>875</v>
      </c>
      <c r="V245" s="12" t="s">
        <v>2707</v>
      </c>
    </row>
    <row r="246" spans="1:22" ht="29" x14ac:dyDescent="0.35">
      <c r="A246" t="s">
        <v>1653</v>
      </c>
      <c r="B246" t="s">
        <v>864</v>
      </c>
      <c r="C246">
        <v>0</v>
      </c>
      <c r="D246" t="s">
        <v>865</v>
      </c>
      <c r="E246" t="s">
        <v>672</v>
      </c>
      <c r="F246">
        <v>0</v>
      </c>
      <c r="G246" s="1" t="str">
        <f>VLOOKUP(E246,'zoznam+stupeň prípravy'!$A$2:$W$647,2,FALSE)</f>
        <v>Zastávka Nové Košariská – záchytné parkovisko pre IAD , projektová dokumentácia (DÚR, DSPRS) a real.</v>
      </c>
      <c r="H246" t="s">
        <v>2236</v>
      </c>
      <c r="I246" t="s">
        <v>2236</v>
      </c>
      <c r="J246" t="s">
        <v>2236</v>
      </c>
      <c r="K246">
        <v>0</v>
      </c>
      <c r="L246" t="s">
        <v>912</v>
      </c>
      <c r="M246" t="s">
        <v>868</v>
      </c>
      <c r="N246" t="s">
        <v>860</v>
      </c>
      <c r="O246" t="s">
        <v>874</v>
      </c>
      <c r="P246">
        <v>0</v>
      </c>
      <c r="Q246">
        <v>2023</v>
      </c>
      <c r="R246" t="s">
        <v>1513</v>
      </c>
      <c r="S246" s="16">
        <v>18580.5</v>
      </c>
      <c r="T246" t="s">
        <v>1536</v>
      </c>
      <c r="U246" t="s">
        <v>875</v>
      </c>
      <c r="V246" s="12" t="s">
        <v>2707</v>
      </c>
    </row>
    <row r="247" spans="1:22" ht="29" x14ac:dyDescent="0.35">
      <c r="A247" t="s">
        <v>1653</v>
      </c>
      <c r="B247" t="s">
        <v>864</v>
      </c>
      <c r="C247">
        <v>0</v>
      </c>
      <c r="D247" t="s">
        <v>865</v>
      </c>
      <c r="E247" t="s">
        <v>672</v>
      </c>
      <c r="F247">
        <v>0</v>
      </c>
      <c r="G247" s="1" t="str">
        <f>VLOOKUP(E247,'zoznam+stupeň prípravy'!$A$2:$W$647,2,FALSE)</f>
        <v>Zastávka Nové Košariská – záchytné parkovisko pre IAD , projektová dokumentácia (DÚR, DSPRS) a real.</v>
      </c>
      <c r="H247" t="s">
        <v>2236</v>
      </c>
      <c r="I247" t="s">
        <v>2236</v>
      </c>
      <c r="J247" t="s">
        <v>2236</v>
      </c>
      <c r="K247">
        <v>0</v>
      </c>
      <c r="L247" t="s">
        <v>912</v>
      </c>
      <c r="M247" t="s">
        <v>868</v>
      </c>
      <c r="N247" t="s">
        <v>860</v>
      </c>
      <c r="O247" t="s">
        <v>874</v>
      </c>
      <c r="P247">
        <v>0</v>
      </c>
      <c r="Q247">
        <v>2024</v>
      </c>
      <c r="R247" t="s">
        <v>2031</v>
      </c>
      <c r="S247" s="16">
        <v>2400</v>
      </c>
      <c r="T247" t="s">
        <v>2236</v>
      </c>
      <c r="U247" t="s">
        <v>875</v>
      </c>
      <c r="V247" s="12" t="s">
        <v>2707</v>
      </c>
    </row>
    <row r="248" spans="1:22" ht="29" x14ac:dyDescent="0.35">
      <c r="A248" t="s">
        <v>1655</v>
      </c>
      <c r="B248" t="s">
        <v>864</v>
      </c>
      <c r="C248">
        <v>0</v>
      </c>
      <c r="D248" t="s">
        <v>865</v>
      </c>
      <c r="E248" t="s">
        <v>672</v>
      </c>
      <c r="F248">
        <v>0</v>
      </c>
      <c r="G248" s="1" t="str">
        <f>VLOOKUP(E248,'zoznam+stupeň prípravy'!$A$2:$W$647,2,FALSE)</f>
        <v>Zastávka Nové Košariská – záchytné parkovisko pre IAD , projektová dokumentácia (DÚR, DSPRS) a real.</v>
      </c>
      <c r="H248" t="s">
        <v>2236</v>
      </c>
      <c r="I248" t="s">
        <v>2236</v>
      </c>
      <c r="J248" t="s">
        <v>2236</v>
      </c>
      <c r="K248">
        <v>0</v>
      </c>
      <c r="L248" t="s">
        <v>912</v>
      </c>
      <c r="M248" t="s">
        <v>868</v>
      </c>
      <c r="N248" t="s">
        <v>26</v>
      </c>
      <c r="O248" t="s">
        <v>874</v>
      </c>
      <c r="P248">
        <v>0</v>
      </c>
      <c r="Q248">
        <v>2025</v>
      </c>
      <c r="R248" t="s">
        <v>2031</v>
      </c>
      <c r="S248" s="16">
        <v>10000</v>
      </c>
      <c r="T248" t="s">
        <v>2236</v>
      </c>
      <c r="U248" t="s">
        <v>875</v>
      </c>
      <c r="V248" s="12" t="s">
        <v>2707</v>
      </c>
    </row>
    <row r="249" spans="1:22" ht="29" x14ac:dyDescent="0.35">
      <c r="A249" t="s">
        <v>1654</v>
      </c>
      <c r="B249" t="s">
        <v>864</v>
      </c>
      <c r="C249">
        <v>0</v>
      </c>
      <c r="D249" t="s">
        <v>865</v>
      </c>
      <c r="E249" t="s">
        <v>672</v>
      </c>
      <c r="F249">
        <v>0</v>
      </c>
      <c r="G249" s="1" t="str">
        <f>VLOOKUP(E249,'zoznam+stupeň prípravy'!$A$2:$W$647,2,FALSE)</f>
        <v>Zastávka Nové Košariská – záchytné parkovisko pre IAD , projektová dokumentácia (DÚR, DSPRS) a real.</v>
      </c>
      <c r="H249" t="s">
        <v>2236</v>
      </c>
      <c r="I249" t="s">
        <v>2236</v>
      </c>
      <c r="J249" t="s">
        <v>2236</v>
      </c>
      <c r="K249">
        <v>0</v>
      </c>
      <c r="L249" t="s">
        <v>912</v>
      </c>
      <c r="M249" t="s">
        <v>868</v>
      </c>
      <c r="N249" t="s">
        <v>861</v>
      </c>
      <c r="O249" t="s">
        <v>874</v>
      </c>
      <c r="P249">
        <v>0</v>
      </c>
      <c r="Q249">
        <v>2026</v>
      </c>
      <c r="R249" t="s">
        <v>2362</v>
      </c>
      <c r="S249" s="16">
        <v>2858592.5</v>
      </c>
      <c r="T249" t="s">
        <v>2236</v>
      </c>
      <c r="U249" t="s">
        <v>875</v>
      </c>
      <c r="V249" s="12" t="s">
        <v>2707</v>
      </c>
    </row>
    <row r="250" spans="1:22" ht="29" x14ac:dyDescent="0.35">
      <c r="A250" t="s">
        <v>1653</v>
      </c>
      <c r="B250" t="s">
        <v>864</v>
      </c>
      <c r="C250">
        <v>0</v>
      </c>
      <c r="D250" t="s">
        <v>865</v>
      </c>
      <c r="E250" t="s">
        <v>672</v>
      </c>
      <c r="F250">
        <v>0</v>
      </c>
      <c r="G250" s="1" t="str">
        <f>VLOOKUP(E250,'zoznam+stupeň prípravy'!$A$2:$W$647,2,FALSE)</f>
        <v>Zastávka Nové Košariská – záchytné parkovisko pre IAD , projektová dokumentácia (DÚR, DSPRS) a real.</v>
      </c>
      <c r="H250" t="s">
        <v>2236</v>
      </c>
      <c r="I250" t="s">
        <v>2236</v>
      </c>
      <c r="J250" t="s">
        <v>2236</v>
      </c>
      <c r="K250">
        <v>0</v>
      </c>
      <c r="L250" t="s">
        <v>912</v>
      </c>
      <c r="M250" t="s">
        <v>868</v>
      </c>
      <c r="N250" t="s">
        <v>860</v>
      </c>
      <c r="O250" t="s">
        <v>874</v>
      </c>
      <c r="P250">
        <v>0</v>
      </c>
      <c r="Q250" t="s">
        <v>1464</v>
      </c>
      <c r="R250" t="s">
        <v>1511</v>
      </c>
      <c r="S250" s="16">
        <v>37282.71</v>
      </c>
      <c r="T250" t="s">
        <v>1536</v>
      </c>
      <c r="U250" t="s">
        <v>875</v>
      </c>
      <c r="V250" s="12" t="s">
        <v>2707</v>
      </c>
    </row>
    <row r="251" spans="1:22" ht="29" x14ac:dyDescent="0.35">
      <c r="A251" t="s">
        <v>1653</v>
      </c>
      <c r="B251" t="s">
        <v>864</v>
      </c>
      <c r="C251">
        <v>0</v>
      </c>
      <c r="D251" t="s">
        <v>865</v>
      </c>
      <c r="E251" t="s">
        <v>672</v>
      </c>
      <c r="F251">
        <v>0</v>
      </c>
      <c r="G251" s="1" t="str">
        <f>VLOOKUP(E251,'zoznam+stupeň prípravy'!$A$2:$W$647,2,FALSE)</f>
        <v>Zastávka Nové Košariská – záchytné parkovisko pre IAD , projektová dokumentácia (DÚR, DSPRS) a real.</v>
      </c>
      <c r="H251" t="s">
        <v>2236</v>
      </c>
      <c r="I251" t="s">
        <v>2236</v>
      </c>
      <c r="J251" t="s">
        <v>2236</v>
      </c>
      <c r="K251">
        <v>0</v>
      </c>
      <c r="L251" t="s">
        <v>912</v>
      </c>
      <c r="M251" t="s">
        <v>868</v>
      </c>
      <c r="N251" t="s">
        <v>860</v>
      </c>
      <c r="O251" t="s">
        <v>874</v>
      </c>
      <c r="P251">
        <v>0</v>
      </c>
      <c r="Q251" t="s">
        <v>1464</v>
      </c>
      <c r="R251" t="s">
        <v>1513</v>
      </c>
      <c r="S251" s="16">
        <v>6579.29</v>
      </c>
      <c r="T251" t="s">
        <v>1536</v>
      </c>
      <c r="U251" t="s">
        <v>875</v>
      </c>
      <c r="V251" s="12" t="s">
        <v>2707</v>
      </c>
    </row>
    <row r="252" spans="1:22" ht="29" x14ac:dyDescent="0.35">
      <c r="A252" t="s">
        <v>1653</v>
      </c>
      <c r="B252" t="s">
        <v>864</v>
      </c>
      <c r="C252">
        <v>0</v>
      </c>
      <c r="D252" t="s">
        <v>865</v>
      </c>
      <c r="E252" t="s">
        <v>672</v>
      </c>
      <c r="F252">
        <v>0</v>
      </c>
      <c r="G252" s="1" t="str">
        <f>VLOOKUP(E252,'zoznam+stupeň prípravy'!$A$2:$W$647,2,FALSE)</f>
        <v>Zastávka Nové Košariská – záchytné parkovisko pre IAD , projektová dokumentácia (DÚR, DSPRS) a real.</v>
      </c>
      <c r="H252" t="s">
        <v>2236</v>
      </c>
      <c r="I252" t="s">
        <v>2236</v>
      </c>
      <c r="J252" t="s">
        <v>2236</v>
      </c>
      <c r="K252">
        <v>0</v>
      </c>
      <c r="L252" t="s">
        <v>912</v>
      </c>
      <c r="M252" t="s">
        <v>868</v>
      </c>
      <c r="N252" t="s">
        <v>860</v>
      </c>
      <c r="O252" t="s">
        <v>874</v>
      </c>
      <c r="P252">
        <v>0</v>
      </c>
      <c r="Q252" t="s">
        <v>1464</v>
      </c>
      <c r="R252" t="s">
        <v>1530</v>
      </c>
      <c r="S252" s="16">
        <v>2920.36</v>
      </c>
      <c r="T252" t="s">
        <v>2236</v>
      </c>
      <c r="U252" t="s">
        <v>875</v>
      </c>
      <c r="V252" s="12" t="s">
        <v>2707</v>
      </c>
    </row>
    <row r="253" spans="1:22" x14ac:dyDescent="0.35">
      <c r="A253" t="s">
        <v>1546</v>
      </c>
      <c r="B253" t="s">
        <v>864</v>
      </c>
      <c r="C253">
        <v>0</v>
      </c>
      <c r="D253" t="s">
        <v>865</v>
      </c>
      <c r="E253" t="s">
        <v>525</v>
      </c>
      <c r="F253" t="s">
        <v>927</v>
      </c>
      <c r="G253" s="1" t="str">
        <f>VLOOKUP(E253,'zoznam+stupeň prípravy'!$A$2:$W$647,2,FALSE)</f>
        <v>Haniska pri Košiciach - Moldava nad Bodvou, elektrifikácia</v>
      </c>
      <c r="H253" t="s">
        <v>928</v>
      </c>
      <c r="I253" t="s">
        <v>929</v>
      </c>
      <c r="J253" t="s">
        <v>930</v>
      </c>
      <c r="K253">
        <v>1.2</v>
      </c>
      <c r="L253" t="s">
        <v>873</v>
      </c>
      <c r="M253" t="s">
        <v>868</v>
      </c>
      <c r="N253" t="s">
        <v>860</v>
      </c>
      <c r="O253" t="s">
        <v>874</v>
      </c>
      <c r="P253">
        <v>21.51</v>
      </c>
      <c r="Q253">
        <v>2023</v>
      </c>
      <c r="R253" t="s">
        <v>1542</v>
      </c>
      <c r="S253" s="16">
        <v>62970</v>
      </c>
      <c r="T253" t="s">
        <v>2236</v>
      </c>
      <c r="U253" t="s">
        <v>874</v>
      </c>
      <c r="V253" s="12" t="s">
        <v>2699</v>
      </c>
    </row>
    <row r="254" spans="1:22" x14ac:dyDescent="0.35">
      <c r="A254" t="s">
        <v>1547</v>
      </c>
      <c r="B254" t="s">
        <v>864</v>
      </c>
      <c r="C254">
        <v>0</v>
      </c>
      <c r="D254" t="s">
        <v>865</v>
      </c>
      <c r="E254" t="s">
        <v>525</v>
      </c>
      <c r="F254" t="s">
        <v>927</v>
      </c>
      <c r="G254" s="1" t="str">
        <f>VLOOKUP(E254,'zoznam+stupeň prípravy'!$A$2:$W$647,2,FALSE)</f>
        <v>Haniska pri Košiciach - Moldava nad Bodvou, elektrifikácia</v>
      </c>
      <c r="H254" t="s">
        <v>928</v>
      </c>
      <c r="I254" t="s">
        <v>929</v>
      </c>
      <c r="J254" t="s">
        <v>930</v>
      </c>
      <c r="K254">
        <v>1.2</v>
      </c>
      <c r="L254" t="s">
        <v>873</v>
      </c>
      <c r="M254" t="s">
        <v>868</v>
      </c>
      <c r="N254" t="s">
        <v>861</v>
      </c>
      <c r="O254" t="s">
        <v>874</v>
      </c>
      <c r="P254">
        <v>21.51</v>
      </c>
      <c r="Q254">
        <v>2023</v>
      </c>
      <c r="R254" t="s">
        <v>1511</v>
      </c>
      <c r="S254" s="16">
        <v>18985142.920000002</v>
      </c>
      <c r="T254" t="s">
        <v>1536</v>
      </c>
      <c r="U254" t="s">
        <v>874</v>
      </c>
      <c r="V254" s="12" t="s">
        <v>2699</v>
      </c>
    </row>
    <row r="255" spans="1:22" x14ac:dyDescent="0.35">
      <c r="A255" t="s">
        <v>1547</v>
      </c>
      <c r="B255" t="s">
        <v>864</v>
      </c>
      <c r="C255">
        <v>0</v>
      </c>
      <c r="D255" t="s">
        <v>865</v>
      </c>
      <c r="E255" t="s">
        <v>525</v>
      </c>
      <c r="F255" t="s">
        <v>927</v>
      </c>
      <c r="G255" s="1" t="str">
        <f>VLOOKUP(E255,'zoznam+stupeň prípravy'!$A$2:$W$647,2,FALSE)</f>
        <v>Haniska pri Košiciach - Moldava nad Bodvou, elektrifikácia</v>
      </c>
      <c r="H255" t="s">
        <v>928</v>
      </c>
      <c r="I255" t="s">
        <v>929</v>
      </c>
      <c r="J255" t="s">
        <v>930</v>
      </c>
      <c r="K255">
        <v>1.2</v>
      </c>
      <c r="L255" t="s">
        <v>873</v>
      </c>
      <c r="M255" t="s">
        <v>868</v>
      </c>
      <c r="N255" t="s">
        <v>861</v>
      </c>
      <c r="O255" t="s">
        <v>874</v>
      </c>
      <c r="P255">
        <v>21.51</v>
      </c>
      <c r="Q255">
        <v>2023</v>
      </c>
      <c r="R255" t="s">
        <v>1513</v>
      </c>
      <c r="S255" s="16">
        <v>3350319.3299999996</v>
      </c>
      <c r="T255" t="s">
        <v>1536</v>
      </c>
      <c r="U255" t="s">
        <v>874</v>
      </c>
      <c r="V255" s="12" t="s">
        <v>2699</v>
      </c>
    </row>
    <row r="256" spans="1:22" x14ac:dyDescent="0.35">
      <c r="A256" t="s">
        <v>1547</v>
      </c>
      <c r="B256" t="s">
        <v>864</v>
      </c>
      <c r="C256">
        <v>0</v>
      </c>
      <c r="D256" t="s">
        <v>865</v>
      </c>
      <c r="E256" t="s">
        <v>525</v>
      </c>
      <c r="F256" t="s">
        <v>927</v>
      </c>
      <c r="G256" s="1" t="str">
        <f>VLOOKUP(E256,'zoznam+stupeň prípravy'!$A$2:$W$647,2,FALSE)</f>
        <v>Haniska pri Košiciach - Moldava nad Bodvou, elektrifikácia</v>
      </c>
      <c r="H256" t="s">
        <v>928</v>
      </c>
      <c r="I256" t="s">
        <v>929</v>
      </c>
      <c r="J256" t="s">
        <v>930</v>
      </c>
      <c r="K256">
        <v>1.2</v>
      </c>
      <c r="L256" t="s">
        <v>873</v>
      </c>
      <c r="M256" t="s">
        <v>868</v>
      </c>
      <c r="N256" t="s">
        <v>861</v>
      </c>
      <c r="O256" t="s">
        <v>874</v>
      </c>
      <c r="P256">
        <v>21.51</v>
      </c>
      <c r="Q256">
        <v>2023</v>
      </c>
      <c r="R256" t="s">
        <v>1467</v>
      </c>
      <c r="S256" s="16">
        <v>7608249.75</v>
      </c>
      <c r="T256" t="s">
        <v>2236</v>
      </c>
      <c r="U256" t="s">
        <v>874</v>
      </c>
      <c r="V256" s="12" t="s">
        <v>2699</v>
      </c>
    </row>
    <row r="257" spans="1:22" x14ac:dyDescent="0.35">
      <c r="A257" t="s">
        <v>1547</v>
      </c>
      <c r="B257" t="s">
        <v>864</v>
      </c>
      <c r="C257">
        <v>0</v>
      </c>
      <c r="D257" t="s">
        <v>865</v>
      </c>
      <c r="E257" t="s">
        <v>525</v>
      </c>
      <c r="F257" t="s">
        <v>927</v>
      </c>
      <c r="G257" s="1" t="str">
        <f>VLOOKUP(E257,'zoznam+stupeň prípravy'!$A$2:$W$647,2,FALSE)</f>
        <v>Haniska pri Košiciach - Moldava nad Bodvou, elektrifikácia</v>
      </c>
      <c r="H257" t="s">
        <v>928</v>
      </c>
      <c r="I257" t="s">
        <v>929</v>
      </c>
      <c r="J257" t="s">
        <v>930</v>
      </c>
      <c r="K257">
        <v>1.2</v>
      </c>
      <c r="L257" t="s">
        <v>873</v>
      </c>
      <c r="M257" t="s">
        <v>868</v>
      </c>
      <c r="N257" t="s">
        <v>861</v>
      </c>
      <c r="O257" t="s">
        <v>874</v>
      </c>
      <c r="P257">
        <v>21.51</v>
      </c>
      <c r="Q257">
        <v>2024</v>
      </c>
      <c r="R257" t="s">
        <v>1511</v>
      </c>
      <c r="S257" s="16">
        <v>7324147.2999999998</v>
      </c>
      <c r="T257" t="s">
        <v>1512</v>
      </c>
      <c r="U257" t="s">
        <v>874</v>
      </c>
      <c r="V257" s="12" t="s">
        <v>2699</v>
      </c>
    </row>
    <row r="258" spans="1:22" x14ac:dyDescent="0.35">
      <c r="A258" t="s">
        <v>1547</v>
      </c>
      <c r="B258" t="s">
        <v>864</v>
      </c>
      <c r="C258">
        <v>0</v>
      </c>
      <c r="D258" t="s">
        <v>865</v>
      </c>
      <c r="E258" t="s">
        <v>525</v>
      </c>
      <c r="F258" t="s">
        <v>927</v>
      </c>
      <c r="G258" s="1" t="str">
        <f>VLOOKUP(E258,'zoznam+stupeň prípravy'!$A$2:$W$647,2,FALSE)</f>
        <v>Haniska pri Košiciach - Moldava nad Bodvou, elektrifikácia</v>
      </c>
      <c r="H258" t="s">
        <v>928</v>
      </c>
      <c r="I258" t="s">
        <v>929</v>
      </c>
      <c r="J258" t="s">
        <v>930</v>
      </c>
      <c r="K258">
        <v>1.2</v>
      </c>
      <c r="L258" t="s">
        <v>873</v>
      </c>
      <c r="M258" t="s">
        <v>868</v>
      </c>
      <c r="N258" t="s">
        <v>861</v>
      </c>
      <c r="O258" t="s">
        <v>874</v>
      </c>
      <c r="P258">
        <v>21.51</v>
      </c>
      <c r="Q258">
        <v>2024</v>
      </c>
      <c r="R258" t="s">
        <v>1513</v>
      </c>
      <c r="S258" s="16">
        <v>1292496.58</v>
      </c>
      <c r="T258" t="s">
        <v>1512</v>
      </c>
      <c r="U258" t="s">
        <v>874</v>
      </c>
      <c r="V258" s="12" t="s">
        <v>2699</v>
      </c>
    </row>
    <row r="259" spans="1:22" x14ac:dyDescent="0.35">
      <c r="A259" t="s">
        <v>1546</v>
      </c>
      <c r="B259" t="s">
        <v>864</v>
      </c>
      <c r="C259">
        <v>0</v>
      </c>
      <c r="D259" t="s">
        <v>865</v>
      </c>
      <c r="E259" t="s">
        <v>525</v>
      </c>
      <c r="F259" t="s">
        <v>927</v>
      </c>
      <c r="G259" s="1" t="str">
        <f>VLOOKUP(E259,'zoznam+stupeň prípravy'!$A$2:$W$647,2,FALSE)</f>
        <v>Haniska pri Košiciach - Moldava nad Bodvou, elektrifikácia</v>
      </c>
      <c r="H259" t="s">
        <v>928</v>
      </c>
      <c r="I259" t="s">
        <v>929</v>
      </c>
      <c r="J259" t="s">
        <v>930</v>
      </c>
      <c r="K259">
        <v>1.2</v>
      </c>
      <c r="L259" t="s">
        <v>873</v>
      </c>
      <c r="M259" t="s">
        <v>868</v>
      </c>
      <c r="N259" t="s">
        <v>860</v>
      </c>
      <c r="O259" t="s">
        <v>874</v>
      </c>
      <c r="P259">
        <v>21.51</v>
      </c>
      <c r="Q259">
        <v>2024</v>
      </c>
      <c r="R259" t="s">
        <v>2031</v>
      </c>
      <c r="S259" s="16">
        <v>329895</v>
      </c>
      <c r="T259" t="s">
        <v>2236</v>
      </c>
      <c r="U259" t="s">
        <v>874</v>
      </c>
      <c r="V259" s="12" t="s">
        <v>2699</v>
      </c>
    </row>
    <row r="260" spans="1:22" x14ac:dyDescent="0.35">
      <c r="A260" t="s">
        <v>1547</v>
      </c>
      <c r="B260" t="s">
        <v>864</v>
      </c>
      <c r="C260">
        <v>0</v>
      </c>
      <c r="D260" t="s">
        <v>865</v>
      </c>
      <c r="E260" t="s">
        <v>525</v>
      </c>
      <c r="F260" t="s">
        <v>927</v>
      </c>
      <c r="G260" s="1" t="str">
        <f>VLOOKUP(E260,'zoznam+stupeň prípravy'!$A$2:$W$647,2,FALSE)</f>
        <v>Haniska pri Košiciach - Moldava nad Bodvou, elektrifikácia</v>
      </c>
      <c r="H260" t="s">
        <v>928</v>
      </c>
      <c r="I260" t="s">
        <v>929</v>
      </c>
      <c r="J260" t="s">
        <v>930</v>
      </c>
      <c r="K260">
        <v>1.2</v>
      </c>
      <c r="L260" t="s">
        <v>873</v>
      </c>
      <c r="M260" t="s">
        <v>868</v>
      </c>
      <c r="N260" t="s">
        <v>861</v>
      </c>
      <c r="O260" t="s">
        <v>874</v>
      </c>
      <c r="P260">
        <v>21.51</v>
      </c>
      <c r="Q260">
        <v>2024</v>
      </c>
      <c r="R260" t="s">
        <v>2031</v>
      </c>
      <c r="S260" s="16">
        <v>495526.03</v>
      </c>
      <c r="T260" t="s">
        <v>2236</v>
      </c>
      <c r="U260" t="s">
        <v>874</v>
      </c>
      <c r="V260" s="12" t="s">
        <v>2699</v>
      </c>
    </row>
    <row r="261" spans="1:22" x14ac:dyDescent="0.35">
      <c r="A261" t="s">
        <v>1545</v>
      </c>
      <c r="B261" t="s">
        <v>864</v>
      </c>
      <c r="C261">
        <v>0</v>
      </c>
      <c r="D261" t="s">
        <v>865</v>
      </c>
      <c r="E261" t="s">
        <v>525</v>
      </c>
      <c r="F261" t="s">
        <v>927</v>
      </c>
      <c r="G261" s="1" t="str">
        <f>VLOOKUP(E261,'zoznam+stupeň prípravy'!$A$2:$W$647,2,FALSE)</f>
        <v>Haniska pri Košiciach - Moldava nad Bodvou, elektrifikácia</v>
      </c>
      <c r="H261" t="s">
        <v>928</v>
      </c>
      <c r="I261" t="s">
        <v>929</v>
      </c>
      <c r="J261" t="s">
        <v>930</v>
      </c>
      <c r="K261">
        <v>1.2</v>
      </c>
      <c r="L261" t="s">
        <v>873</v>
      </c>
      <c r="M261" t="s">
        <v>868</v>
      </c>
      <c r="N261" t="s">
        <v>26</v>
      </c>
      <c r="O261" t="s">
        <v>874</v>
      </c>
      <c r="P261">
        <v>21.51</v>
      </c>
      <c r="Q261" t="s">
        <v>1464</v>
      </c>
      <c r="R261" t="s">
        <v>1458</v>
      </c>
      <c r="S261" s="16">
        <v>304527.02</v>
      </c>
      <c r="T261" t="s">
        <v>2236</v>
      </c>
      <c r="U261" t="s">
        <v>874</v>
      </c>
      <c r="V261" s="12" t="s">
        <v>2699</v>
      </c>
    </row>
    <row r="262" spans="1:22" x14ac:dyDescent="0.35">
      <c r="A262" t="s">
        <v>1546</v>
      </c>
      <c r="B262" t="s">
        <v>864</v>
      </c>
      <c r="C262">
        <v>0</v>
      </c>
      <c r="D262" t="s">
        <v>865</v>
      </c>
      <c r="E262" t="s">
        <v>525</v>
      </c>
      <c r="F262" t="s">
        <v>927</v>
      </c>
      <c r="G262" s="1" t="str">
        <f>VLOOKUP(E262,'zoznam+stupeň prípravy'!$A$2:$W$647,2,FALSE)</f>
        <v>Haniska pri Košiciach - Moldava nad Bodvou, elektrifikácia</v>
      </c>
      <c r="H262" t="s">
        <v>928</v>
      </c>
      <c r="I262" t="s">
        <v>929</v>
      </c>
      <c r="J262" t="s">
        <v>930</v>
      </c>
      <c r="K262">
        <v>1.2</v>
      </c>
      <c r="L262" t="s">
        <v>873</v>
      </c>
      <c r="M262" t="s">
        <v>868</v>
      </c>
      <c r="N262" t="s">
        <v>860</v>
      </c>
      <c r="O262" t="s">
        <v>874</v>
      </c>
      <c r="P262">
        <v>21.51</v>
      </c>
      <c r="Q262" t="s">
        <v>1464</v>
      </c>
      <c r="R262" t="s">
        <v>1458</v>
      </c>
      <c r="S262" s="16">
        <v>117015.62</v>
      </c>
      <c r="T262" t="s">
        <v>2236</v>
      </c>
      <c r="U262" t="s">
        <v>874</v>
      </c>
      <c r="V262" s="12" t="s">
        <v>2699</v>
      </c>
    </row>
    <row r="263" spans="1:22" x14ac:dyDescent="0.35">
      <c r="A263" t="s">
        <v>1546</v>
      </c>
      <c r="B263" t="s">
        <v>864</v>
      </c>
      <c r="C263">
        <v>0</v>
      </c>
      <c r="D263" t="s">
        <v>865</v>
      </c>
      <c r="E263" t="s">
        <v>525</v>
      </c>
      <c r="F263" t="s">
        <v>927</v>
      </c>
      <c r="G263" s="1" t="str">
        <f>VLOOKUP(E263,'zoznam+stupeň prípravy'!$A$2:$W$647,2,FALSE)</f>
        <v>Haniska pri Košiciach - Moldava nad Bodvou, elektrifikácia</v>
      </c>
      <c r="H263" t="s">
        <v>928</v>
      </c>
      <c r="I263" t="s">
        <v>929</v>
      </c>
      <c r="J263" t="s">
        <v>930</v>
      </c>
      <c r="K263">
        <v>1.2</v>
      </c>
      <c r="L263" t="s">
        <v>873</v>
      </c>
      <c r="M263" t="s">
        <v>868</v>
      </c>
      <c r="N263" t="s">
        <v>860</v>
      </c>
      <c r="O263" t="s">
        <v>874</v>
      </c>
      <c r="P263">
        <v>21.51</v>
      </c>
      <c r="Q263" t="s">
        <v>1464</v>
      </c>
      <c r="R263" t="s">
        <v>1511</v>
      </c>
      <c r="S263" s="16">
        <v>15497053.619999999</v>
      </c>
      <c r="T263" t="s">
        <v>1536</v>
      </c>
      <c r="U263" t="s">
        <v>874</v>
      </c>
      <c r="V263" s="12" t="s">
        <v>2699</v>
      </c>
    </row>
    <row r="264" spans="1:22" x14ac:dyDescent="0.35">
      <c r="A264" t="s">
        <v>1546</v>
      </c>
      <c r="B264" t="s">
        <v>864</v>
      </c>
      <c r="C264">
        <v>0</v>
      </c>
      <c r="D264" t="s">
        <v>865</v>
      </c>
      <c r="E264" t="s">
        <v>525</v>
      </c>
      <c r="F264" t="s">
        <v>927</v>
      </c>
      <c r="G264" s="1" t="str">
        <f>VLOOKUP(E264,'zoznam+stupeň prípravy'!$A$2:$W$647,2,FALSE)</f>
        <v>Haniska pri Košiciach - Moldava nad Bodvou, elektrifikácia</v>
      </c>
      <c r="H264" t="s">
        <v>928</v>
      </c>
      <c r="I264" t="s">
        <v>929</v>
      </c>
      <c r="J264" t="s">
        <v>930</v>
      </c>
      <c r="K264">
        <v>1.2</v>
      </c>
      <c r="L264" t="s">
        <v>873</v>
      </c>
      <c r="M264" t="s">
        <v>868</v>
      </c>
      <c r="N264" t="s">
        <v>860</v>
      </c>
      <c r="O264" t="s">
        <v>874</v>
      </c>
      <c r="P264">
        <v>21.51</v>
      </c>
      <c r="Q264" t="s">
        <v>1464</v>
      </c>
      <c r="R264" t="s">
        <v>1513</v>
      </c>
      <c r="S264" s="16">
        <v>2734774.17</v>
      </c>
      <c r="T264" t="s">
        <v>1536</v>
      </c>
      <c r="U264" t="s">
        <v>874</v>
      </c>
      <c r="V264" s="12" t="s">
        <v>2699</v>
      </c>
    </row>
    <row r="265" spans="1:22" x14ac:dyDescent="0.35">
      <c r="A265" t="s">
        <v>1545</v>
      </c>
      <c r="B265" t="s">
        <v>864</v>
      </c>
      <c r="C265">
        <v>0</v>
      </c>
      <c r="D265" t="s">
        <v>865</v>
      </c>
      <c r="E265" t="s">
        <v>525</v>
      </c>
      <c r="F265" t="s">
        <v>927</v>
      </c>
      <c r="G265" s="1" t="str">
        <f>VLOOKUP(E265,'zoznam+stupeň prípravy'!$A$2:$W$647,2,FALSE)</f>
        <v>Haniska pri Košiciach - Moldava nad Bodvou, elektrifikácia</v>
      </c>
      <c r="H265" t="s">
        <v>928</v>
      </c>
      <c r="I265" t="s">
        <v>929</v>
      </c>
      <c r="J265" t="s">
        <v>930</v>
      </c>
      <c r="K265">
        <v>1.2</v>
      </c>
      <c r="L265" t="s">
        <v>873</v>
      </c>
      <c r="M265" t="s">
        <v>868</v>
      </c>
      <c r="N265" t="s">
        <v>26</v>
      </c>
      <c r="O265" t="s">
        <v>874</v>
      </c>
      <c r="P265">
        <v>21.51</v>
      </c>
      <c r="Q265" t="s">
        <v>1464</v>
      </c>
      <c r="R265" t="s">
        <v>1530</v>
      </c>
      <c r="S265" s="16">
        <v>104081.29</v>
      </c>
      <c r="T265" t="s">
        <v>2236</v>
      </c>
      <c r="U265" t="s">
        <v>874</v>
      </c>
      <c r="V265" s="12" t="s">
        <v>2699</v>
      </c>
    </row>
    <row r="266" spans="1:22" x14ac:dyDescent="0.35">
      <c r="A266" t="s">
        <v>1546</v>
      </c>
      <c r="B266" t="s">
        <v>864</v>
      </c>
      <c r="C266">
        <v>0</v>
      </c>
      <c r="D266" t="s">
        <v>865</v>
      </c>
      <c r="E266" t="s">
        <v>525</v>
      </c>
      <c r="F266" t="s">
        <v>927</v>
      </c>
      <c r="G266" s="1" t="str">
        <f>VLOOKUP(E266,'zoznam+stupeň prípravy'!$A$2:$W$647,2,FALSE)</f>
        <v>Haniska pri Košiciach - Moldava nad Bodvou, elektrifikácia</v>
      </c>
      <c r="H266" t="s">
        <v>928</v>
      </c>
      <c r="I266" t="s">
        <v>929</v>
      </c>
      <c r="J266" t="s">
        <v>930</v>
      </c>
      <c r="K266">
        <v>1.2</v>
      </c>
      <c r="L266" t="s">
        <v>873</v>
      </c>
      <c r="M266" t="s">
        <v>868</v>
      </c>
      <c r="N266" t="s">
        <v>860</v>
      </c>
      <c r="O266" t="s">
        <v>874</v>
      </c>
      <c r="P266">
        <v>21.51</v>
      </c>
      <c r="Q266" t="s">
        <v>1464</v>
      </c>
      <c r="R266" t="s">
        <v>1530</v>
      </c>
      <c r="S266" s="16">
        <v>402658.7</v>
      </c>
      <c r="T266" t="s">
        <v>2236</v>
      </c>
      <c r="U266" t="s">
        <v>874</v>
      </c>
      <c r="V266" s="12" t="s">
        <v>2699</v>
      </c>
    </row>
    <row r="267" spans="1:22" x14ac:dyDescent="0.35">
      <c r="A267" t="s">
        <v>1547</v>
      </c>
      <c r="B267" t="s">
        <v>864</v>
      </c>
      <c r="C267">
        <v>0</v>
      </c>
      <c r="D267" t="s">
        <v>865</v>
      </c>
      <c r="E267" t="s">
        <v>525</v>
      </c>
      <c r="F267" t="s">
        <v>927</v>
      </c>
      <c r="G267" s="1" t="str">
        <f>VLOOKUP(E267,'zoznam+stupeň prípravy'!$A$2:$W$647,2,FALSE)</f>
        <v>Haniska pri Košiciach - Moldava nad Bodvou, elektrifikácia</v>
      </c>
      <c r="H267" t="s">
        <v>928</v>
      </c>
      <c r="I267" t="s">
        <v>929</v>
      </c>
      <c r="J267" t="s">
        <v>930</v>
      </c>
      <c r="K267">
        <v>1.2</v>
      </c>
      <c r="L267" t="s">
        <v>873</v>
      </c>
      <c r="M267" t="s">
        <v>868</v>
      </c>
      <c r="N267" t="s">
        <v>861</v>
      </c>
      <c r="O267" t="s">
        <v>874</v>
      </c>
      <c r="P267">
        <v>21.51</v>
      </c>
      <c r="Q267" t="s">
        <v>1464</v>
      </c>
      <c r="R267" t="s">
        <v>1530</v>
      </c>
      <c r="S267" s="16">
        <v>1369497.56</v>
      </c>
      <c r="T267" t="s">
        <v>1536</v>
      </c>
      <c r="U267" t="s">
        <v>874</v>
      </c>
      <c r="V267" s="12" t="s">
        <v>2699</v>
      </c>
    </row>
    <row r="268" spans="1:22" x14ac:dyDescent="0.35">
      <c r="A268" t="s">
        <v>1547</v>
      </c>
      <c r="B268" t="s">
        <v>864</v>
      </c>
      <c r="C268">
        <v>0</v>
      </c>
      <c r="D268" t="s">
        <v>865</v>
      </c>
      <c r="E268" t="s">
        <v>525</v>
      </c>
      <c r="F268" t="s">
        <v>927</v>
      </c>
      <c r="G268" s="1" t="str">
        <f>VLOOKUP(E268,'zoznam+stupeň prípravy'!$A$2:$W$647,2,FALSE)</f>
        <v>Haniska pri Košiciach - Moldava nad Bodvou, elektrifikácia</v>
      </c>
      <c r="H268" t="s">
        <v>928</v>
      </c>
      <c r="I268" t="s">
        <v>929</v>
      </c>
      <c r="J268" t="s">
        <v>930</v>
      </c>
      <c r="K268">
        <v>1.2</v>
      </c>
      <c r="L268" t="s">
        <v>873</v>
      </c>
      <c r="M268" t="s">
        <v>868</v>
      </c>
      <c r="N268" t="s">
        <v>861</v>
      </c>
      <c r="O268" t="s">
        <v>874</v>
      </c>
      <c r="P268">
        <v>21.51</v>
      </c>
      <c r="Q268" t="s">
        <v>1464</v>
      </c>
      <c r="R268" t="s">
        <v>1511</v>
      </c>
      <c r="S268" s="16">
        <v>7760486.1699999999</v>
      </c>
      <c r="T268" t="s">
        <v>1536</v>
      </c>
      <c r="U268" t="s">
        <v>874</v>
      </c>
      <c r="V268" s="12" t="s">
        <v>2699</v>
      </c>
    </row>
    <row r="269" spans="1:22" x14ac:dyDescent="0.35">
      <c r="A269" t="s">
        <v>1547</v>
      </c>
      <c r="B269" t="s">
        <v>864</v>
      </c>
      <c r="C269">
        <v>0</v>
      </c>
      <c r="D269" t="s">
        <v>865</v>
      </c>
      <c r="E269" t="s">
        <v>525</v>
      </c>
      <c r="F269" t="s">
        <v>927</v>
      </c>
      <c r="G269" s="1" t="str">
        <f>VLOOKUP(E269,'zoznam+stupeň prípravy'!$A$2:$W$647,2,FALSE)</f>
        <v>Haniska pri Košiciach - Moldava nad Bodvou, elektrifikácia</v>
      </c>
      <c r="H269" t="s">
        <v>928</v>
      </c>
      <c r="I269" t="s">
        <v>929</v>
      </c>
      <c r="J269" t="s">
        <v>930</v>
      </c>
      <c r="K269">
        <v>1.2</v>
      </c>
      <c r="L269" t="s">
        <v>873</v>
      </c>
      <c r="M269" t="s">
        <v>868</v>
      </c>
      <c r="N269" t="s">
        <v>861</v>
      </c>
      <c r="O269" t="s">
        <v>874</v>
      </c>
      <c r="P269">
        <v>21.51</v>
      </c>
      <c r="Q269" t="s">
        <v>1464</v>
      </c>
      <c r="R269" t="s">
        <v>2025</v>
      </c>
      <c r="S269" s="16">
        <v>1213860.67</v>
      </c>
      <c r="T269" t="s">
        <v>2236</v>
      </c>
      <c r="U269" t="s">
        <v>874</v>
      </c>
      <c r="V269" s="12" t="s">
        <v>2699</v>
      </c>
    </row>
    <row r="270" spans="1:22" x14ac:dyDescent="0.35">
      <c r="E270" t="s">
        <v>525</v>
      </c>
      <c r="F270" t="s">
        <v>927</v>
      </c>
      <c r="G270" s="1" t="str">
        <f>VLOOKUP(E270,'zoznam+stupeň prípravy'!$A$2:$W$647,2,FALSE)</f>
        <v>Haniska pri Košiciach - Moldava nad Bodvou, elektrifikácia</v>
      </c>
      <c r="M270" t="s">
        <v>868</v>
      </c>
      <c r="N270" t="s">
        <v>50</v>
      </c>
      <c r="Q270">
        <v>2025</v>
      </c>
      <c r="R270" t="s">
        <v>2497</v>
      </c>
      <c r="S270" s="16">
        <v>3118174</v>
      </c>
      <c r="U270" t="s">
        <v>874</v>
      </c>
      <c r="V270" s="12" t="s">
        <v>2699</v>
      </c>
    </row>
    <row r="271" spans="1:22" x14ac:dyDescent="0.35">
      <c r="A271" t="s">
        <v>2044</v>
      </c>
      <c r="B271" t="s">
        <v>864</v>
      </c>
      <c r="C271">
        <v>0</v>
      </c>
      <c r="D271" t="s">
        <v>865</v>
      </c>
      <c r="E271" t="s">
        <v>593</v>
      </c>
      <c r="F271">
        <v>0</v>
      </c>
      <c r="G271" s="1" t="str">
        <f>VLOOKUP(E271,'zoznam+stupeň prípravy'!$A$2:$W$647,2,FALSE)</f>
        <v xml:space="preserve">Pomodernizačné úpravy Nové Mesto nad Váhom - Púchov - Žilina </v>
      </c>
      <c r="H271" t="s">
        <v>2236</v>
      </c>
      <c r="I271" t="s">
        <v>2236</v>
      </c>
      <c r="J271" t="s">
        <v>2236</v>
      </c>
      <c r="K271">
        <v>0</v>
      </c>
      <c r="L271" t="s">
        <v>912</v>
      </c>
      <c r="M271" t="s">
        <v>868</v>
      </c>
      <c r="N271" t="s">
        <v>861</v>
      </c>
      <c r="O271" t="s">
        <v>874</v>
      </c>
      <c r="P271">
        <v>0</v>
      </c>
      <c r="Q271">
        <v>2023</v>
      </c>
      <c r="R271" t="s">
        <v>1467</v>
      </c>
      <c r="S271" s="16">
        <v>101946.71</v>
      </c>
      <c r="T271" t="s">
        <v>2236</v>
      </c>
      <c r="U271" t="s">
        <v>2236</v>
      </c>
      <c r="V271" s="12" t="s">
        <v>2699</v>
      </c>
    </row>
    <row r="272" spans="1:22" ht="29" x14ac:dyDescent="0.35">
      <c r="A272" t="s">
        <v>2045</v>
      </c>
      <c r="B272" t="s">
        <v>864</v>
      </c>
      <c r="C272">
        <v>0</v>
      </c>
      <c r="D272" t="s">
        <v>865</v>
      </c>
      <c r="E272" t="s">
        <v>932</v>
      </c>
      <c r="F272">
        <v>0</v>
      </c>
      <c r="G272" s="1" t="str">
        <f>VLOOKUP(E272,'zoznam+stupeň prípravy'!$A$2:$W$647,2,FALSE)</f>
        <v>Rekonštrukcia zastávok na trati TEŽ - Nový Smokovec, Dolný Smokovec, Popradské Pleso</v>
      </c>
      <c r="H272" t="s">
        <v>934</v>
      </c>
      <c r="I272" t="s">
        <v>2236</v>
      </c>
      <c r="J272" t="s">
        <v>2236</v>
      </c>
      <c r="K272">
        <v>0</v>
      </c>
      <c r="L272" t="s">
        <v>867</v>
      </c>
      <c r="M272" t="s">
        <v>868</v>
      </c>
      <c r="N272" t="s">
        <v>861</v>
      </c>
      <c r="O272" t="s">
        <v>874</v>
      </c>
      <c r="P272">
        <v>0</v>
      </c>
      <c r="Q272">
        <v>2029</v>
      </c>
      <c r="R272" t="s">
        <v>2025</v>
      </c>
      <c r="S272" s="16">
        <v>1102000</v>
      </c>
      <c r="T272" t="s">
        <v>2236</v>
      </c>
      <c r="U272" t="s">
        <v>2236</v>
      </c>
      <c r="V272" s="12" t="s">
        <v>2707</v>
      </c>
    </row>
    <row r="273" spans="1:22" x14ac:dyDescent="0.35">
      <c r="A273" t="s">
        <v>1732</v>
      </c>
      <c r="B273" t="s">
        <v>864</v>
      </c>
      <c r="C273">
        <v>0</v>
      </c>
      <c r="D273" t="s">
        <v>865</v>
      </c>
      <c r="E273" t="s">
        <v>935</v>
      </c>
      <c r="F273">
        <v>0</v>
      </c>
      <c r="G273" s="1" t="str">
        <f>VLOOKUP(E273,'zoznam+stupeň prípravy'!$A$2:$W$647,2,FALSE)</f>
        <v>Maťovce ŽST, KR výpravnej budovy NR</v>
      </c>
      <c r="H273" t="s">
        <v>2236</v>
      </c>
      <c r="I273" t="s">
        <v>2236</v>
      </c>
      <c r="J273" t="s">
        <v>2236</v>
      </c>
      <c r="K273">
        <v>0</v>
      </c>
      <c r="L273" t="s">
        <v>867</v>
      </c>
      <c r="M273" t="s">
        <v>868</v>
      </c>
      <c r="N273" t="s">
        <v>860</v>
      </c>
      <c r="O273" t="s">
        <v>874</v>
      </c>
      <c r="P273">
        <v>0</v>
      </c>
      <c r="Q273" t="s">
        <v>1464</v>
      </c>
      <c r="R273" t="s">
        <v>1467</v>
      </c>
      <c r="S273" s="16">
        <v>52993</v>
      </c>
      <c r="T273" t="s">
        <v>2236</v>
      </c>
      <c r="U273" t="s">
        <v>875</v>
      </c>
      <c r="V273" s="12" t="s">
        <v>2705</v>
      </c>
    </row>
    <row r="274" spans="1:22" ht="29" x14ac:dyDescent="0.35">
      <c r="A274" t="s">
        <v>1753</v>
      </c>
      <c r="B274" t="s">
        <v>864</v>
      </c>
      <c r="C274">
        <v>0</v>
      </c>
      <c r="D274" t="s">
        <v>865</v>
      </c>
      <c r="E274" t="s">
        <v>8</v>
      </c>
      <c r="F274">
        <v>0</v>
      </c>
      <c r="G274" s="1" t="str">
        <f>VLOOKUP(E274,'zoznam+stupeň prípravy'!$A$2:$W$647,2,FALSE)</f>
        <v>ŽSR, Rekonštrukcia zabezpečovacieho zariadenia a doplnenie diaľkového ovládania pre dispečerizáciu trate Maťovce ŠRT-Haniska pri Košiciach ŠRT</v>
      </c>
      <c r="H274" t="s">
        <v>2236</v>
      </c>
      <c r="I274" t="s">
        <v>2236</v>
      </c>
      <c r="J274" t="s">
        <v>2236</v>
      </c>
      <c r="K274">
        <v>0</v>
      </c>
      <c r="L274" t="s">
        <v>912</v>
      </c>
      <c r="M274" t="s">
        <v>868</v>
      </c>
      <c r="N274" t="s">
        <v>860</v>
      </c>
      <c r="O274" t="s">
        <v>875</v>
      </c>
      <c r="P274">
        <v>0</v>
      </c>
      <c r="Q274">
        <v>2027</v>
      </c>
      <c r="R274" t="s">
        <v>2025</v>
      </c>
      <c r="S274" s="16">
        <v>20100</v>
      </c>
      <c r="T274" t="s">
        <v>2236</v>
      </c>
      <c r="U274" t="s">
        <v>874</v>
      </c>
      <c r="V274" s="12" t="s">
        <v>2698</v>
      </c>
    </row>
    <row r="275" spans="1:22" ht="29" x14ac:dyDescent="0.35">
      <c r="A275" t="s">
        <v>1879</v>
      </c>
      <c r="B275" t="s">
        <v>864</v>
      </c>
      <c r="C275">
        <v>0</v>
      </c>
      <c r="D275" t="s">
        <v>865</v>
      </c>
      <c r="E275" t="s">
        <v>8</v>
      </c>
      <c r="F275">
        <v>0</v>
      </c>
      <c r="G275" s="1" t="str">
        <f>VLOOKUP(E275,'zoznam+stupeň prípravy'!$A$2:$W$647,2,FALSE)</f>
        <v>ŽSR, Rekonštrukcia zabezpečovacieho zariadenia a doplnenie diaľkového ovládania pre dispečerizáciu trate Maťovce ŠRT-Haniska pri Košiciach ŠRT</v>
      </c>
      <c r="H275" t="s">
        <v>2236</v>
      </c>
      <c r="I275" t="s">
        <v>2236</v>
      </c>
      <c r="J275" t="s">
        <v>2236</v>
      </c>
      <c r="K275">
        <v>0</v>
      </c>
      <c r="L275" t="s">
        <v>912</v>
      </c>
      <c r="M275" t="s">
        <v>868</v>
      </c>
      <c r="N275" t="s">
        <v>861</v>
      </c>
      <c r="O275" t="s">
        <v>875</v>
      </c>
      <c r="P275">
        <v>0</v>
      </c>
      <c r="Q275">
        <v>2028</v>
      </c>
      <c r="R275" t="s">
        <v>2025</v>
      </c>
      <c r="S275" s="16">
        <v>180900</v>
      </c>
      <c r="T275" t="s">
        <v>2236</v>
      </c>
      <c r="U275" t="s">
        <v>874</v>
      </c>
      <c r="V275" s="12" t="s">
        <v>2698</v>
      </c>
    </row>
    <row r="276" spans="1:22" x14ac:dyDescent="0.35">
      <c r="A276" t="s">
        <v>1510</v>
      </c>
      <c r="B276" t="s">
        <v>864</v>
      </c>
      <c r="C276">
        <v>0</v>
      </c>
      <c r="D276" t="s">
        <v>865</v>
      </c>
      <c r="E276" t="s">
        <v>2262</v>
      </c>
      <c r="F276" t="s">
        <v>937</v>
      </c>
      <c r="G276" s="1" t="str">
        <f>VLOOKUP(E276,'zoznam+stupeň prípravy'!$A$2:$W$647,2,FALSE)</f>
        <v>Prievidza - Jelšovce</v>
      </c>
      <c r="H276">
        <v>140</v>
      </c>
      <c r="I276" t="s">
        <v>938</v>
      </c>
      <c r="J276" t="s">
        <v>939</v>
      </c>
      <c r="K276">
        <v>4.2</v>
      </c>
      <c r="L276" t="s">
        <v>908</v>
      </c>
      <c r="M276" t="s">
        <v>868</v>
      </c>
      <c r="N276" t="s">
        <v>860</v>
      </c>
      <c r="O276" t="s">
        <v>874</v>
      </c>
      <c r="P276">
        <v>71.274000000000001</v>
      </c>
      <c r="Q276">
        <v>2026</v>
      </c>
      <c r="R276" t="s">
        <v>1458</v>
      </c>
      <c r="S276" s="16">
        <v>5306000</v>
      </c>
      <c r="T276" t="s">
        <v>1512</v>
      </c>
      <c r="U276" t="s">
        <v>874</v>
      </c>
      <c r="V276" s="12" t="s">
        <v>2696</v>
      </c>
    </row>
    <row r="277" spans="1:22" x14ac:dyDescent="0.35">
      <c r="A277" t="s">
        <v>1510</v>
      </c>
      <c r="B277" t="s">
        <v>864</v>
      </c>
      <c r="C277">
        <v>0</v>
      </c>
      <c r="D277" t="s">
        <v>865</v>
      </c>
      <c r="E277" t="s">
        <v>2262</v>
      </c>
      <c r="F277" t="s">
        <v>937</v>
      </c>
      <c r="G277" s="1" t="str">
        <f>VLOOKUP(E277,'zoznam+stupeň prípravy'!$A$2:$W$647,2,FALSE)</f>
        <v>Prievidza - Jelšovce</v>
      </c>
      <c r="H277">
        <v>140</v>
      </c>
      <c r="I277" t="s">
        <v>938</v>
      </c>
      <c r="J277" t="s">
        <v>939</v>
      </c>
      <c r="K277">
        <v>4.2</v>
      </c>
      <c r="L277" t="s">
        <v>908</v>
      </c>
      <c r="M277" t="s">
        <v>868</v>
      </c>
      <c r="N277" t="s">
        <v>860</v>
      </c>
      <c r="O277" t="s">
        <v>874</v>
      </c>
      <c r="P277">
        <v>71.274000000000001</v>
      </c>
      <c r="Q277">
        <v>2026</v>
      </c>
      <c r="R277" t="s">
        <v>1458</v>
      </c>
      <c r="S277" s="16">
        <v>54000</v>
      </c>
      <c r="T277" t="s">
        <v>1512</v>
      </c>
      <c r="U277" t="s">
        <v>874</v>
      </c>
      <c r="V277" s="12" t="s">
        <v>2696</v>
      </c>
    </row>
    <row r="278" spans="1:22" x14ac:dyDescent="0.35">
      <c r="A278" t="s">
        <v>1510</v>
      </c>
      <c r="B278" t="s">
        <v>864</v>
      </c>
      <c r="C278">
        <v>0</v>
      </c>
      <c r="D278" t="s">
        <v>865</v>
      </c>
      <c r="E278" t="s">
        <v>2262</v>
      </c>
      <c r="F278" t="s">
        <v>937</v>
      </c>
      <c r="G278" s="1" t="str">
        <f>VLOOKUP(E278,'zoznam+stupeň prípravy'!$A$2:$W$647,2,FALSE)</f>
        <v>Prievidza - Jelšovce</v>
      </c>
      <c r="H278">
        <v>140</v>
      </c>
      <c r="I278" t="s">
        <v>938</v>
      </c>
      <c r="J278" t="s">
        <v>939</v>
      </c>
      <c r="K278">
        <v>4.2</v>
      </c>
      <c r="L278" t="s">
        <v>908</v>
      </c>
      <c r="M278" t="s">
        <v>868</v>
      </c>
      <c r="N278" t="s">
        <v>860</v>
      </c>
      <c r="O278" t="s">
        <v>875</v>
      </c>
      <c r="P278">
        <v>71.274000000000001</v>
      </c>
      <c r="Q278">
        <v>2027</v>
      </c>
      <c r="R278" t="s">
        <v>1458</v>
      </c>
      <c r="S278" s="16">
        <v>5131000</v>
      </c>
      <c r="T278" t="s">
        <v>1512</v>
      </c>
      <c r="U278" t="s">
        <v>874</v>
      </c>
      <c r="V278" s="12" t="s">
        <v>2696</v>
      </c>
    </row>
    <row r="279" spans="1:22" x14ac:dyDescent="0.35">
      <c r="A279" t="s">
        <v>1510</v>
      </c>
      <c r="B279" t="s">
        <v>864</v>
      </c>
      <c r="C279">
        <v>0</v>
      </c>
      <c r="D279" t="s">
        <v>865</v>
      </c>
      <c r="E279" t="s">
        <v>2262</v>
      </c>
      <c r="F279" t="s">
        <v>937</v>
      </c>
      <c r="G279" s="1" t="str">
        <f>VLOOKUP(E279,'zoznam+stupeň prípravy'!$A$2:$W$647,2,FALSE)</f>
        <v>Prievidza - Jelšovce</v>
      </c>
      <c r="H279">
        <v>140</v>
      </c>
      <c r="I279" t="s">
        <v>938</v>
      </c>
      <c r="J279" t="s">
        <v>939</v>
      </c>
      <c r="K279">
        <v>4.2</v>
      </c>
      <c r="L279" t="s">
        <v>908</v>
      </c>
      <c r="M279" t="s">
        <v>868</v>
      </c>
      <c r="N279" t="s">
        <v>860</v>
      </c>
      <c r="O279" t="s">
        <v>875</v>
      </c>
      <c r="P279">
        <v>71.274000000000001</v>
      </c>
      <c r="Q279">
        <v>2028</v>
      </c>
      <c r="R279" t="s">
        <v>1458</v>
      </c>
      <c r="S279" s="16">
        <v>5729000</v>
      </c>
      <c r="T279" t="s">
        <v>1512</v>
      </c>
      <c r="U279" t="s">
        <v>874</v>
      </c>
      <c r="V279" s="12" t="s">
        <v>2696</v>
      </c>
    </row>
    <row r="280" spans="1:22" x14ac:dyDescent="0.35">
      <c r="A280" t="s">
        <v>1514</v>
      </c>
      <c r="B280" t="s">
        <v>864</v>
      </c>
      <c r="C280">
        <v>0</v>
      </c>
      <c r="D280" t="s">
        <v>865</v>
      </c>
      <c r="E280" t="s">
        <v>2262</v>
      </c>
      <c r="F280" t="s">
        <v>937</v>
      </c>
      <c r="G280" s="1" t="str">
        <f>VLOOKUP(E280,'zoznam+stupeň prípravy'!$A$2:$W$647,2,FALSE)</f>
        <v>Prievidza - Jelšovce</v>
      </c>
      <c r="H280">
        <v>140</v>
      </c>
      <c r="I280" t="s">
        <v>938</v>
      </c>
      <c r="J280" t="s">
        <v>939</v>
      </c>
      <c r="K280">
        <v>4.2</v>
      </c>
      <c r="L280" t="s">
        <v>908</v>
      </c>
      <c r="M280" t="s">
        <v>868</v>
      </c>
      <c r="N280" t="s">
        <v>861</v>
      </c>
      <c r="O280" t="s">
        <v>875</v>
      </c>
      <c r="P280">
        <v>71.274000000000001</v>
      </c>
      <c r="Q280">
        <v>2028</v>
      </c>
      <c r="R280" t="s">
        <v>2042</v>
      </c>
      <c r="S280" s="16">
        <v>127500000</v>
      </c>
      <c r="T280" t="s">
        <v>1512</v>
      </c>
      <c r="U280" t="s">
        <v>874</v>
      </c>
      <c r="V280" s="12" t="s">
        <v>2696</v>
      </c>
    </row>
    <row r="281" spans="1:22" x14ac:dyDescent="0.35">
      <c r="A281" t="s">
        <v>1514</v>
      </c>
      <c r="B281" t="s">
        <v>864</v>
      </c>
      <c r="C281">
        <v>0</v>
      </c>
      <c r="D281" t="s">
        <v>865</v>
      </c>
      <c r="E281" t="s">
        <v>2262</v>
      </c>
      <c r="F281" t="s">
        <v>937</v>
      </c>
      <c r="G281" s="1" t="str">
        <f>VLOOKUP(E281,'zoznam+stupeň prípravy'!$A$2:$W$647,2,FALSE)</f>
        <v>Prievidza - Jelšovce</v>
      </c>
      <c r="H281">
        <v>140</v>
      </c>
      <c r="I281" t="s">
        <v>938</v>
      </c>
      <c r="J281" t="s">
        <v>939</v>
      </c>
      <c r="K281">
        <v>4.2</v>
      </c>
      <c r="L281" t="s">
        <v>908</v>
      </c>
      <c r="M281" t="s">
        <v>868</v>
      </c>
      <c r="N281" t="s">
        <v>861</v>
      </c>
      <c r="O281" t="s">
        <v>875</v>
      </c>
      <c r="P281">
        <v>71.274000000000001</v>
      </c>
      <c r="Q281">
        <v>2028</v>
      </c>
      <c r="R281" t="s">
        <v>2043</v>
      </c>
      <c r="S281" s="16">
        <v>22500000</v>
      </c>
      <c r="T281" t="s">
        <v>1512</v>
      </c>
      <c r="U281" t="s">
        <v>874</v>
      </c>
      <c r="V281" s="12" t="s">
        <v>2696</v>
      </c>
    </row>
    <row r="282" spans="1:22" x14ac:dyDescent="0.35">
      <c r="A282" t="s">
        <v>1514</v>
      </c>
      <c r="B282" t="s">
        <v>864</v>
      </c>
      <c r="C282">
        <v>0</v>
      </c>
      <c r="D282" t="s">
        <v>865</v>
      </c>
      <c r="E282" t="s">
        <v>2262</v>
      </c>
      <c r="F282" t="s">
        <v>937</v>
      </c>
      <c r="G282" s="1" t="str">
        <f>VLOOKUP(E282,'zoznam+stupeň prípravy'!$A$2:$W$647,2,FALSE)</f>
        <v>Prievidza - Jelšovce</v>
      </c>
      <c r="H282">
        <v>140</v>
      </c>
      <c r="I282" t="s">
        <v>938</v>
      </c>
      <c r="J282" t="s">
        <v>939</v>
      </c>
      <c r="K282">
        <v>4.2</v>
      </c>
      <c r="L282" t="s">
        <v>908</v>
      </c>
      <c r="M282" t="s">
        <v>868</v>
      </c>
      <c r="N282" t="s">
        <v>861</v>
      </c>
      <c r="O282" t="s">
        <v>875</v>
      </c>
      <c r="P282">
        <v>71.274000000000001</v>
      </c>
      <c r="Q282">
        <v>2029</v>
      </c>
      <c r="R282" t="s">
        <v>2042</v>
      </c>
      <c r="S282" s="16">
        <v>140250000</v>
      </c>
      <c r="T282" t="s">
        <v>1512</v>
      </c>
      <c r="U282" t="s">
        <v>874</v>
      </c>
      <c r="V282" s="12" t="s">
        <v>2696</v>
      </c>
    </row>
    <row r="283" spans="1:22" x14ac:dyDescent="0.35">
      <c r="A283" t="s">
        <v>1514</v>
      </c>
      <c r="B283" t="s">
        <v>864</v>
      </c>
      <c r="C283">
        <v>0</v>
      </c>
      <c r="D283" t="s">
        <v>865</v>
      </c>
      <c r="E283" t="s">
        <v>2262</v>
      </c>
      <c r="F283" t="s">
        <v>937</v>
      </c>
      <c r="G283" s="1" t="str">
        <f>VLOOKUP(E283,'zoznam+stupeň prípravy'!$A$2:$W$647,2,FALSE)</f>
        <v>Prievidza - Jelšovce</v>
      </c>
      <c r="H283">
        <v>140</v>
      </c>
      <c r="I283" t="s">
        <v>938</v>
      </c>
      <c r="J283" t="s">
        <v>939</v>
      </c>
      <c r="K283">
        <v>4.2</v>
      </c>
      <c r="L283" t="s">
        <v>908</v>
      </c>
      <c r="M283" t="s">
        <v>868</v>
      </c>
      <c r="N283" t="s">
        <v>861</v>
      </c>
      <c r="O283" t="s">
        <v>875</v>
      </c>
      <c r="P283">
        <v>71.274000000000001</v>
      </c>
      <c r="Q283">
        <v>2029</v>
      </c>
      <c r="R283" t="s">
        <v>2043</v>
      </c>
      <c r="S283" s="16">
        <v>24750000</v>
      </c>
      <c r="T283" t="s">
        <v>1512</v>
      </c>
      <c r="U283" t="s">
        <v>874</v>
      </c>
      <c r="V283" s="12" t="s">
        <v>2696</v>
      </c>
    </row>
    <row r="284" spans="1:22" x14ac:dyDescent="0.35">
      <c r="A284" t="s">
        <v>1514</v>
      </c>
      <c r="B284" t="s">
        <v>864</v>
      </c>
      <c r="C284">
        <v>0</v>
      </c>
      <c r="D284" t="s">
        <v>865</v>
      </c>
      <c r="E284" t="s">
        <v>2262</v>
      </c>
      <c r="F284" t="s">
        <v>937</v>
      </c>
      <c r="G284" s="1" t="str">
        <f>VLOOKUP(E284,'zoznam+stupeň prípravy'!$A$2:$W$647,2,FALSE)</f>
        <v>Prievidza - Jelšovce</v>
      </c>
      <c r="H284">
        <v>140</v>
      </c>
      <c r="I284" t="s">
        <v>938</v>
      </c>
      <c r="J284" t="s">
        <v>939</v>
      </c>
      <c r="K284">
        <v>4.2</v>
      </c>
      <c r="L284" t="s">
        <v>908</v>
      </c>
      <c r="M284" t="s">
        <v>868</v>
      </c>
      <c r="N284" t="s">
        <v>861</v>
      </c>
      <c r="O284" t="s">
        <v>875</v>
      </c>
      <c r="P284">
        <v>71.274000000000001</v>
      </c>
      <c r="Q284">
        <v>2030</v>
      </c>
      <c r="R284" t="s">
        <v>2042</v>
      </c>
      <c r="S284" s="16">
        <v>146200000</v>
      </c>
      <c r="T284" t="s">
        <v>1512</v>
      </c>
      <c r="U284" t="s">
        <v>874</v>
      </c>
      <c r="V284" s="12" t="s">
        <v>2696</v>
      </c>
    </row>
    <row r="285" spans="1:22" x14ac:dyDescent="0.35">
      <c r="A285" t="s">
        <v>1514</v>
      </c>
      <c r="B285" t="s">
        <v>864</v>
      </c>
      <c r="C285">
        <v>0</v>
      </c>
      <c r="D285" t="s">
        <v>865</v>
      </c>
      <c r="E285" t="s">
        <v>2262</v>
      </c>
      <c r="F285" t="s">
        <v>937</v>
      </c>
      <c r="G285" s="1" t="str">
        <f>VLOOKUP(E285,'zoznam+stupeň prípravy'!$A$2:$W$647,2,FALSE)</f>
        <v>Prievidza - Jelšovce</v>
      </c>
      <c r="H285">
        <v>140</v>
      </c>
      <c r="I285" t="s">
        <v>938</v>
      </c>
      <c r="J285" t="s">
        <v>939</v>
      </c>
      <c r="K285">
        <v>4.2</v>
      </c>
      <c r="L285" t="s">
        <v>908</v>
      </c>
      <c r="M285" t="s">
        <v>868</v>
      </c>
      <c r="N285" t="s">
        <v>861</v>
      </c>
      <c r="O285" t="s">
        <v>875</v>
      </c>
      <c r="P285">
        <v>71.274000000000001</v>
      </c>
      <c r="Q285">
        <v>2030</v>
      </c>
      <c r="R285" t="s">
        <v>2043</v>
      </c>
      <c r="S285" s="16">
        <v>25800000</v>
      </c>
      <c r="T285" t="s">
        <v>1512</v>
      </c>
      <c r="U285" t="s">
        <v>874</v>
      </c>
      <c r="V285" s="12" t="s">
        <v>2696</v>
      </c>
    </row>
    <row r="286" spans="1:22" ht="29" x14ac:dyDescent="0.35">
      <c r="A286" t="s">
        <v>1754</v>
      </c>
      <c r="B286" t="s">
        <v>864</v>
      </c>
      <c r="C286">
        <v>0</v>
      </c>
      <c r="D286" t="s">
        <v>865</v>
      </c>
      <c r="E286" t="s">
        <v>10</v>
      </c>
      <c r="F286">
        <v>0</v>
      </c>
      <c r="G286" s="1" t="str">
        <f>VLOOKUP(E286,'zoznam+stupeň prípravy'!$A$2:$W$647,2,FALSE)</f>
        <v>ŽSR, Rekonštrukcia zabezpečovacieho zariadenia a doplnenie diaľkového ovládania pre dispečerizáciu trate Stakčín-Humenné-PD</v>
      </c>
      <c r="H286" t="s">
        <v>2236</v>
      </c>
      <c r="I286" t="s">
        <v>2236</v>
      </c>
      <c r="J286" t="s">
        <v>2236</v>
      </c>
      <c r="K286">
        <v>0</v>
      </c>
      <c r="L286" t="s">
        <v>912</v>
      </c>
      <c r="M286" t="s">
        <v>868</v>
      </c>
      <c r="N286" t="s">
        <v>860</v>
      </c>
      <c r="O286" t="s">
        <v>875</v>
      </c>
      <c r="P286">
        <v>0</v>
      </c>
      <c r="Q286">
        <v>2027</v>
      </c>
      <c r="R286" t="s">
        <v>2025</v>
      </c>
      <c r="S286" s="16">
        <v>50000</v>
      </c>
      <c r="T286" t="s">
        <v>2236</v>
      </c>
      <c r="U286" t="s">
        <v>874</v>
      </c>
      <c r="V286" s="12" t="s">
        <v>2698</v>
      </c>
    </row>
    <row r="287" spans="1:22" ht="29" x14ac:dyDescent="0.35">
      <c r="A287" t="s">
        <v>1880</v>
      </c>
      <c r="B287" t="s">
        <v>864</v>
      </c>
      <c r="C287">
        <v>0</v>
      </c>
      <c r="D287" t="s">
        <v>865</v>
      </c>
      <c r="E287" t="s">
        <v>10</v>
      </c>
      <c r="F287">
        <v>0</v>
      </c>
      <c r="G287" s="1" t="str">
        <f>VLOOKUP(E287,'zoznam+stupeň prípravy'!$A$2:$W$647,2,FALSE)</f>
        <v>ŽSR, Rekonštrukcia zabezpečovacieho zariadenia a doplnenie diaľkového ovládania pre dispečerizáciu trate Stakčín-Humenné-PD</v>
      </c>
      <c r="H287" t="s">
        <v>2236</v>
      </c>
      <c r="I287" t="s">
        <v>2236</v>
      </c>
      <c r="J287" t="s">
        <v>2236</v>
      </c>
      <c r="K287">
        <v>0</v>
      </c>
      <c r="L287" t="s">
        <v>912</v>
      </c>
      <c r="M287" t="s">
        <v>868</v>
      </c>
      <c r="N287" t="s">
        <v>861</v>
      </c>
      <c r="O287" t="s">
        <v>875</v>
      </c>
      <c r="P287">
        <v>0</v>
      </c>
      <c r="Q287">
        <v>2028</v>
      </c>
      <c r="R287" t="s">
        <v>2025</v>
      </c>
      <c r="S287" s="16">
        <v>450000</v>
      </c>
      <c r="T287" t="s">
        <v>2236</v>
      </c>
      <c r="U287" t="s">
        <v>874</v>
      </c>
      <c r="V287" s="12" t="s">
        <v>2698</v>
      </c>
    </row>
    <row r="288" spans="1:22" ht="29" x14ac:dyDescent="0.35">
      <c r="A288" t="s">
        <v>1755</v>
      </c>
      <c r="B288" t="s">
        <v>864</v>
      </c>
      <c r="C288">
        <v>0</v>
      </c>
      <c r="D288" t="s">
        <v>865</v>
      </c>
      <c r="E288" t="s">
        <v>12</v>
      </c>
      <c r="F288">
        <v>0</v>
      </c>
      <c r="G288" s="1" t="str">
        <f>VLOOKUP(E288,'zoznam+stupeň prípravy'!$A$2:$W$647,2,FALSE)</f>
        <v>ŽSR, Rekonštrukcia zabezpečovacieho zariadenia a doplnenie diaľkového ovládania pre dispečerizáciu trate Medzilaborce-Bánovce nad Ondavou-PD</v>
      </c>
      <c r="H288" t="s">
        <v>2236</v>
      </c>
      <c r="I288" t="s">
        <v>2236</v>
      </c>
      <c r="J288" t="s">
        <v>2236</v>
      </c>
      <c r="K288">
        <v>0</v>
      </c>
      <c r="L288" t="s">
        <v>912</v>
      </c>
      <c r="M288" t="s">
        <v>868</v>
      </c>
      <c r="N288" t="s">
        <v>860</v>
      </c>
      <c r="O288" t="s">
        <v>875</v>
      </c>
      <c r="P288">
        <v>0</v>
      </c>
      <c r="Q288">
        <v>2027</v>
      </c>
      <c r="R288" t="s">
        <v>2025</v>
      </c>
      <c r="S288" s="16">
        <v>50000</v>
      </c>
      <c r="T288" t="s">
        <v>2236</v>
      </c>
      <c r="U288" t="s">
        <v>874</v>
      </c>
      <c r="V288" s="12" t="s">
        <v>2698</v>
      </c>
    </row>
    <row r="289" spans="1:22" ht="29" x14ac:dyDescent="0.35">
      <c r="A289" t="s">
        <v>1881</v>
      </c>
      <c r="B289" t="s">
        <v>864</v>
      </c>
      <c r="C289">
        <v>0</v>
      </c>
      <c r="D289" t="s">
        <v>865</v>
      </c>
      <c r="E289" t="s">
        <v>12</v>
      </c>
      <c r="F289">
        <v>0</v>
      </c>
      <c r="G289" s="1" t="str">
        <f>VLOOKUP(E289,'zoznam+stupeň prípravy'!$A$2:$W$647,2,FALSE)</f>
        <v>ŽSR, Rekonštrukcia zabezpečovacieho zariadenia a doplnenie diaľkového ovládania pre dispečerizáciu trate Medzilaborce-Bánovce nad Ondavou-PD</v>
      </c>
      <c r="H289" t="s">
        <v>2236</v>
      </c>
      <c r="I289" t="s">
        <v>2236</v>
      </c>
      <c r="J289" t="s">
        <v>2236</v>
      </c>
      <c r="K289">
        <v>0</v>
      </c>
      <c r="L289" t="s">
        <v>912</v>
      </c>
      <c r="M289" t="s">
        <v>868</v>
      </c>
      <c r="N289" t="s">
        <v>861</v>
      </c>
      <c r="O289" t="s">
        <v>875</v>
      </c>
      <c r="P289">
        <v>0</v>
      </c>
      <c r="Q289">
        <v>2028</v>
      </c>
      <c r="R289" t="s">
        <v>2025</v>
      </c>
      <c r="S289" s="16">
        <v>450000</v>
      </c>
      <c r="T289" t="s">
        <v>2236</v>
      </c>
      <c r="U289" t="s">
        <v>874</v>
      </c>
      <c r="V289" s="12" t="s">
        <v>2698</v>
      </c>
    </row>
    <row r="290" spans="1:22" ht="29" x14ac:dyDescent="0.35">
      <c r="A290" t="s">
        <v>1756</v>
      </c>
      <c r="B290" t="s">
        <v>864</v>
      </c>
      <c r="C290">
        <v>0</v>
      </c>
      <c r="D290" t="s">
        <v>865</v>
      </c>
      <c r="E290" t="s">
        <v>14</v>
      </c>
      <c r="F290">
        <v>0</v>
      </c>
      <c r="G290" s="1" t="str">
        <f>VLOOKUP(E290,'zoznam+stupeň prípravy'!$A$2:$W$647,2,FALSE)</f>
        <v>ŽSR, Rekonštrukcia zabezpečovacieho zariadenia a doplnenie diaľkového ovládania pre dispečerizáciu trate Maťovce-Bánovce nad Ondavou-PD</v>
      </c>
      <c r="H290" t="s">
        <v>2236</v>
      </c>
      <c r="I290" t="s">
        <v>2236</v>
      </c>
      <c r="J290" t="s">
        <v>2236</v>
      </c>
      <c r="K290">
        <v>0</v>
      </c>
      <c r="L290" t="s">
        <v>912</v>
      </c>
      <c r="M290" t="s">
        <v>868</v>
      </c>
      <c r="N290" t="s">
        <v>860</v>
      </c>
      <c r="O290" t="s">
        <v>875</v>
      </c>
      <c r="P290">
        <v>0</v>
      </c>
      <c r="Q290">
        <v>2027</v>
      </c>
      <c r="R290" t="s">
        <v>2025</v>
      </c>
      <c r="S290" s="16">
        <v>50000</v>
      </c>
      <c r="T290" t="s">
        <v>2236</v>
      </c>
      <c r="U290" t="s">
        <v>874</v>
      </c>
      <c r="V290" s="12" t="s">
        <v>2698</v>
      </c>
    </row>
    <row r="291" spans="1:22" ht="29" x14ac:dyDescent="0.35">
      <c r="A291" t="s">
        <v>1882</v>
      </c>
      <c r="B291" t="s">
        <v>864</v>
      </c>
      <c r="C291">
        <v>0</v>
      </c>
      <c r="D291" t="s">
        <v>865</v>
      </c>
      <c r="E291" t="s">
        <v>14</v>
      </c>
      <c r="F291">
        <v>0</v>
      </c>
      <c r="G291" s="1" t="str">
        <f>VLOOKUP(E291,'zoznam+stupeň prípravy'!$A$2:$W$647,2,FALSE)</f>
        <v>ŽSR, Rekonštrukcia zabezpečovacieho zariadenia a doplnenie diaľkového ovládania pre dispečerizáciu trate Maťovce-Bánovce nad Ondavou-PD</v>
      </c>
      <c r="H291" t="s">
        <v>2236</v>
      </c>
      <c r="I291" t="s">
        <v>2236</v>
      </c>
      <c r="J291" t="s">
        <v>2236</v>
      </c>
      <c r="K291">
        <v>0</v>
      </c>
      <c r="L291" t="s">
        <v>912</v>
      </c>
      <c r="M291" t="s">
        <v>868</v>
      </c>
      <c r="N291" t="s">
        <v>861</v>
      </c>
      <c r="O291" t="s">
        <v>875</v>
      </c>
      <c r="P291">
        <v>0</v>
      </c>
      <c r="Q291">
        <v>2028</v>
      </c>
      <c r="R291" t="s">
        <v>2025</v>
      </c>
      <c r="S291" s="16">
        <v>450000</v>
      </c>
      <c r="T291" t="s">
        <v>2236</v>
      </c>
      <c r="U291" t="s">
        <v>874</v>
      </c>
      <c r="V291" s="12" t="s">
        <v>2698</v>
      </c>
    </row>
    <row r="292" spans="1:22" ht="29" x14ac:dyDescent="0.35">
      <c r="A292" t="s">
        <v>1757</v>
      </c>
      <c r="B292" t="s">
        <v>864</v>
      </c>
      <c r="C292">
        <v>0</v>
      </c>
      <c r="D292" t="s">
        <v>865</v>
      </c>
      <c r="E292" t="s">
        <v>16</v>
      </c>
      <c r="F292">
        <v>0</v>
      </c>
      <c r="G292" s="1" t="str">
        <f>VLOOKUP(E292,'zoznam+stupeň prípravy'!$A$2:$W$647,2,FALSE)</f>
        <v>ŽSR, Rekonštrukcia zabezpečovacieho zariadenia a doplnenie diaľkového ovládania pre dispečerizáciu trate Nálepkovo-Červená Skala</v>
      </c>
      <c r="H292" t="s">
        <v>2236</v>
      </c>
      <c r="I292" t="s">
        <v>2236</v>
      </c>
      <c r="J292" t="s">
        <v>2236</v>
      </c>
      <c r="K292">
        <v>0</v>
      </c>
      <c r="L292" t="s">
        <v>912</v>
      </c>
      <c r="M292" t="s">
        <v>868</v>
      </c>
      <c r="N292" t="s">
        <v>860</v>
      </c>
      <c r="O292" t="s">
        <v>875</v>
      </c>
      <c r="P292">
        <v>0</v>
      </c>
      <c r="Q292">
        <v>2027</v>
      </c>
      <c r="R292" t="s">
        <v>2025</v>
      </c>
      <c r="S292" s="16">
        <v>50000</v>
      </c>
      <c r="T292" t="s">
        <v>2236</v>
      </c>
      <c r="U292" t="s">
        <v>874</v>
      </c>
      <c r="V292" s="12" t="s">
        <v>2698</v>
      </c>
    </row>
    <row r="293" spans="1:22" ht="29" x14ac:dyDescent="0.35">
      <c r="A293" t="s">
        <v>1883</v>
      </c>
      <c r="B293" t="s">
        <v>864</v>
      </c>
      <c r="C293">
        <v>0</v>
      </c>
      <c r="D293" t="s">
        <v>865</v>
      </c>
      <c r="E293" t="s">
        <v>16</v>
      </c>
      <c r="F293">
        <v>0</v>
      </c>
      <c r="G293" s="1" t="str">
        <f>VLOOKUP(E293,'zoznam+stupeň prípravy'!$A$2:$W$647,2,FALSE)</f>
        <v>ŽSR, Rekonštrukcia zabezpečovacieho zariadenia a doplnenie diaľkového ovládania pre dispečerizáciu trate Nálepkovo-Červená Skala</v>
      </c>
      <c r="H293" t="s">
        <v>2236</v>
      </c>
      <c r="I293" t="s">
        <v>2236</v>
      </c>
      <c r="J293" t="s">
        <v>2236</v>
      </c>
      <c r="K293">
        <v>0</v>
      </c>
      <c r="L293" t="s">
        <v>912</v>
      </c>
      <c r="M293" t="s">
        <v>868</v>
      </c>
      <c r="N293" t="s">
        <v>861</v>
      </c>
      <c r="O293" t="s">
        <v>875</v>
      </c>
      <c r="P293">
        <v>0</v>
      </c>
      <c r="Q293">
        <v>2028</v>
      </c>
      <c r="R293" t="s">
        <v>2025</v>
      </c>
      <c r="S293" s="16">
        <v>450000</v>
      </c>
      <c r="T293" t="s">
        <v>2236</v>
      </c>
      <c r="U293" t="s">
        <v>874</v>
      </c>
      <c r="V293" s="12" t="s">
        <v>2698</v>
      </c>
    </row>
    <row r="294" spans="1:22" ht="29" x14ac:dyDescent="0.35">
      <c r="A294" t="s">
        <v>1758</v>
      </c>
      <c r="B294" t="s">
        <v>864</v>
      </c>
      <c r="C294">
        <v>0</v>
      </c>
      <c r="D294" t="s">
        <v>865</v>
      </c>
      <c r="E294" t="s">
        <v>18</v>
      </c>
      <c r="F294">
        <v>0</v>
      </c>
      <c r="G294" s="1" t="str">
        <f>VLOOKUP(E294,'zoznam+stupeň prípravy'!$A$2:$W$647,2,FALSE)</f>
        <v>ŽSR, Rekonštrukcia zabezpečovacieho zariadenia a doplnenie diaľkového ovládania pre dispečerizáciu trate Leopoldov-Šurany</v>
      </c>
      <c r="H294" t="s">
        <v>2236</v>
      </c>
      <c r="I294" t="s">
        <v>2236</v>
      </c>
      <c r="J294" t="s">
        <v>2236</v>
      </c>
      <c r="K294">
        <v>0</v>
      </c>
      <c r="L294" t="s">
        <v>912</v>
      </c>
      <c r="M294" t="s">
        <v>868</v>
      </c>
      <c r="N294" t="s">
        <v>860</v>
      </c>
      <c r="O294" t="s">
        <v>875</v>
      </c>
      <c r="P294">
        <v>0</v>
      </c>
      <c r="Q294">
        <v>2027</v>
      </c>
      <c r="R294" t="s">
        <v>2025</v>
      </c>
      <c r="S294" s="16">
        <v>50000</v>
      </c>
      <c r="T294" t="s">
        <v>2236</v>
      </c>
      <c r="U294" t="s">
        <v>874</v>
      </c>
      <c r="V294" s="12" t="s">
        <v>2698</v>
      </c>
    </row>
    <row r="295" spans="1:22" ht="29" x14ac:dyDescent="0.35">
      <c r="A295" t="s">
        <v>1884</v>
      </c>
      <c r="B295" t="s">
        <v>864</v>
      </c>
      <c r="C295">
        <v>0</v>
      </c>
      <c r="D295" t="s">
        <v>865</v>
      </c>
      <c r="E295" t="s">
        <v>18</v>
      </c>
      <c r="F295">
        <v>0</v>
      </c>
      <c r="G295" s="1" t="str">
        <f>VLOOKUP(E295,'zoznam+stupeň prípravy'!$A$2:$W$647,2,FALSE)</f>
        <v>ŽSR, Rekonštrukcia zabezpečovacieho zariadenia a doplnenie diaľkového ovládania pre dispečerizáciu trate Leopoldov-Šurany</v>
      </c>
      <c r="H295" t="s">
        <v>2236</v>
      </c>
      <c r="I295" t="s">
        <v>2236</v>
      </c>
      <c r="J295" t="s">
        <v>2236</v>
      </c>
      <c r="K295">
        <v>0</v>
      </c>
      <c r="L295" t="s">
        <v>912</v>
      </c>
      <c r="M295" t="s">
        <v>868</v>
      </c>
      <c r="N295" t="s">
        <v>861</v>
      </c>
      <c r="O295" t="s">
        <v>875</v>
      </c>
      <c r="P295">
        <v>0</v>
      </c>
      <c r="Q295">
        <v>2028</v>
      </c>
      <c r="R295" t="s">
        <v>2025</v>
      </c>
      <c r="S295" s="16">
        <v>450000</v>
      </c>
      <c r="T295" t="s">
        <v>2236</v>
      </c>
      <c r="U295" t="s">
        <v>874</v>
      </c>
      <c r="V295" s="12" t="s">
        <v>2698</v>
      </c>
    </row>
    <row r="296" spans="1:22" ht="29" x14ac:dyDescent="0.35">
      <c r="A296" t="s">
        <v>1581</v>
      </c>
      <c r="B296" t="s">
        <v>864</v>
      </c>
      <c r="C296">
        <v>0</v>
      </c>
      <c r="D296" t="s">
        <v>865</v>
      </c>
      <c r="E296" t="s">
        <v>726</v>
      </c>
      <c r="F296" t="s">
        <v>940</v>
      </c>
      <c r="G296" s="1" t="str">
        <f>VLOOKUP(E296,'zoznam+stupeň prípravy'!$A$2:$W$647,2,FALSE)</f>
        <v>ŽSR, Elektrifikácia trate Bánovce nad Ondavou – Humenné, projektová dokumentácia pre stupeň DUR, DSP a DRS a real.</v>
      </c>
      <c r="H296" t="s">
        <v>941</v>
      </c>
      <c r="I296" t="s">
        <v>942</v>
      </c>
      <c r="J296" t="s">
        <v>943</v>
      </c>
      <c r="K296">
        <v>0</v>
      </c>
      <c r="L296" t="s">
        <v>873</v>
      </c>
      <c r="M296" t="s">
        <v>868</v>
      </c>
      <c r="N296" t="s">
        <v>26</v>
      </c>
      <c r="O296" t="s">
        <v>874</v>
      </c>
      <c r="P296">
        <v>34.249000000000002</v>
      </c>
      <c r="Q296">
        <v>2023</v>
      </c>
      <c r="R296" t="s">
        <v>1582</v>
      </c>
      <c r="S296" s="16">
        <v>34729.19</v>
      </c>
      <c r="T296" t="s">
        <v>2236</v>
      </c>
      <c r="U296" t="s">
        <v>874</v>
      </c>
      <c r="V296" s="12" t="s">
        <v>2705</v>
      </c>
    </row>
    <row r="297" spans="1:22" ht="29" x14ac:dyDescent="0.35">
      <c r="A297" t="s">
        <v>1580</v>
      </c>
      <c r="B297" t="s">
        <v>864</v>
      </c>
      <c r="C297">
        <v>0</v>
      </c>
      <c r="D297" t="s">
        <v>865</v>
      </c>
      <c r="E297" t="s">
        <v>726</v>
      </c>
      <c r="F297" t="s">
        <v>940</v>
      </c>
      <c r="G297" s="1" t="str">
        <f>VLOOKUP(E297,'zoznam+stupeň prípravy'!$A$2:$W$647,2,FALSE)</f>
        <v>ŽSR, Elektrifikácia trate Bánovce nad Ondavou – Humenné, projektová dokumentácia pre stupeň DUR, DSP a DRS a real.</v>
      </c>
      <c r="H297" t="s">
        <v>941</v>
      </c>
      <c r="I297" t="s">
        <v>942</v>
      </c>
      <c r="J297" t="s">
        <v>943</v>
      </c>
      <c r="K297">
        <v>0</v>
      </c>
      <c r="L297" t="s">
        <v>873</v>
      </c>
      <c r="M297" t="s">
        <v>868</v>
      </c>
      <c r="N297" t="s">
        <v>860</v>
      </c>
      <c r="O297" t="s">
        <v>874</v>
      </c>
      <c r="P297">
        <v>34.249000000000002</v>
      </c>
      <c r="Q297">
        <v>2023</v>
      </c>
      <c r="R297" t="s">
        <v>1582</v>
      </c>
      <c r="S297" s="16">
        <v>7590</v>
      </c>
      <c r="T297" t="s">
        <v>2236</v>
      </c>
      <c r="U297" t="s">
        <v>874</v>
      </c>
      <c r="V297" s="12" t="s">
        <v>2705</v>
      </c>
    </row>
    <row r="298" spans="1:22" ht="29" x14ac:dyDescent="0.35">
      <c r="A298" t="s">
        <v>1581</v>
      </c>
      <c r="B298" t="s">
        <v>864</v>
      </c>
      <c r="C298">
        <v>0</v>
      </c>
      <c r="D298" t="s">
        <v>865</v>
      </c>
      <c r="E298" t="s">
        <v>726</v>
      </c>
      <c r="F298" t="s">
        <v>940</v>
      </c>
      <c r="G298" s="1" t="str">
        <f>VLOOKUP(E298,'zoznam+stupeň prípravy'!$A$2:$W$647,2,FALSE)</f>
        <v>ŽSR, Elektrifikácia trate Bánovce nad Ondavou – Humenné, projektová dokumentácia pre stupeň DUR, DSP a DRS a real.</v>
      </c>
      <c r="H298" t="s">
        <v>941</v>
      </c>
      <c r="I298" t="s">
        <v>942</v>
      </c>
      <c r="J298" t="s">
        <v>943</v>
      </c>
      <c r="K298">
        <v>0</v>
      </c>
      <c r="L298" t="s">
        <v>873</v>
      </c>
      <c r="M298" t="s">
        <v>868</v>
      </c>
      <c r="N298" t="s">
        <v>26</v>
      </c>
      <c r="O298" t="s">
        <v>2236</v>
      </c>
      <c r="P298" t="s">
        <v>2236</v>
      </c>
      <c r="Q298">
        <v>2023</v>
      </c>
      <c r="R298" t="s">
        <v>1467</v>
      </c>
      <c r="S298" s="16">
        <v>31.890000000116419</v>
      </c>
      <c r="T298" t="s">
        <v>2236</v>
      </c>
      <c r="U298" t="s">
        <v>874</v>
      </c>
      <c r="V298" s="12" t="s">
        <v>2705</v>
      </c>
    </row>
    <row r="299" spans="1:22" ht="29" x14ac:dyDescent="0.35">
      <c r="A299" t="s">
        <v>1583</v>
      </c>
      <c r="B299" t="s">
        <v>864</v>
      </c>
      <c r="C299">
        <v>0</v>
      </c>
      <c r="D299" t="s">
        <v>865</v>
      </c>
      <c r="E299" t="s">
        <v>726</v>
      </c>
      <c r="F299" t="s">
        <v>940</v>
      </c>
      <c r="G299" s="1" t="str">
        <f>VLOOKUP(E299,'zoznam+stupeň prípravy'!$A$2:$W$647,2,FALSE)</f>
        <v>ŽSR, Elektrifikácia trate Bánovce nad Ondavou – Humenné, projektová dokumentácia pre stupeň DUR, DSP a DRS a real.</v>
      </c>
      <c r="H299" t="s">
        <v>941</v>
      </c>
      <c r="I299" t="s">
        <v>942</v>
      </c>
      <c r="J299" t="s">
        <v>943</v>
      </c>
      <c r="K299">
        <v>0</v>
      </c>
      <c r="L299" t="s">
        <v>873</v>
      </c>
      <c r="M299" t="s">
        <v>868</v>
      </c>
      <c r="N299" t="s">
        <v>861</v>
      </c>
      <c r="O299" t="s">
        <v>874</v>
      </c>
      <c r="P299">
        <v>34.249000000000002</v>
      </c>
      <c r="Q299">
        <v>2023</v>
      </c>
      <c r="R299" t="s">
        <v>1467</v>
      </c>
      <c r="S299" s="16">
        <v>2136.5100000000002</v>
      </c>
      <c r="T299" t="s">
        <v>2236</v>
      </c>
      <c r="U299" t="s">
        <v>874</v>
      </c>
      <c r="V299" s="12" t="s">
        <v>2705</v>
      </c>
    </row>
    <row r="300" spans="1:22" ht="29" x14ac:dyDescent="0.35">
      <c r="A300" t="s">
        <v>1581</v>
      </c>
      <c r="B300" t="s">
        <v>864</v>
      </c>
      <c r="C300">
        <v>0</v>
      </c>
      <c r="D300" t="s">
        <v>865</v>
      </c>
      <c r="E300" t="s">
        <v>726</v>
      </c>
      <c r="F300" t="s">
        <v>940</v>
      </c>
      <c r="G300" s="1" t="str">
        <f>VLOOKUP(E300,'zoznam+stupeň prípravy'!$A$2:$W$647,2,FALSE)</f>
        <v>ŽSR, Elektrifikácia trate Bánovce nad Ondavou – Humenné, projektová dokumentácia pre stupeň DUR, DSP a DRS a real.</v>
      </c>
      <c r="H300" t="s">
        <v>941</v>
      </c>
      <c r="I300" t="s">
        <v>942</v>
      </c>
      <c r="J300" t="s">
        <v>943</v>
      </c>
      <c r="K300">
        <v>0</v>
      </c>
      <c r="L300" t="s">
        <v>873</v>
      </c>
      <c r="M300" t="s">
        <v>868</v>
      </c>
      <c r="N300" t="s">
        <v>26</v>
      </c>
      <c r="O300" t="s">
        <v>874</v>
      </c>
      <c r="P300">
        <v>34.249000000000002</v>
      </c>
      <c r="Q300">
        <v>2024</v>
      </c>
      <c r="R300" t="s">
        <v>1582</v>
      </c>
      <c r="S300" s="16">
        <v>2935.44</v>
      </c>
      <c r="T300" t="s">
        <v>2236</v>
      </c>
      <c r="U300" t="s">
        <v>874</v>
      </c>
      <c r="V300" s="12" t="s">
        <v>2705</v>
      </c>
    </row>
    <row r="301" spans="1:22" ht="29" x14ac:dyDescent="0.35">
      <c r="A301" t="s">
        <v>1583</v>
      </c>
      <c r="B301" t="s">
        <v>864</v>
      </c>
      <c r="C301">
        <v>0</v>
      </c>
      <c r="D301" t="s">
        <v>865</v>
      </c>
      <c r="E301" t="s">
        <v>726</v>
      </c>
      <c r="F301" t="s">
        <v>940</v>
      </c>
      <c r="G301" s="1" t="str">
        <f>VLOOKUP(E301,'zoznam+stupeň prípravy'!$A$2:$W$647,2,FALSE)</f>
        <v>ŽSR, Elektrifikácia trate Bánovce nad Ondavou – Humenné, projektová dokumentácia pre stupeň DUR, DSP a DRS a real.</v>
      </c>
      <c r="H301" t="s">
        <v>941</v>
      </c>
      <c r="I301" t="s">
        <v>942</v>
      </c>
      <c r="J301" t="s">
        <v>943</v>
      </c>
      <c r="K301">
        <v>0</v>
      </c>
      <c r="L301" t="s">
        <v>873</v>
      </c>
      <c r="M301" t="s">
        <v>868</v>
      </c>
      <c r="N301" t="s">
        <v>861</v>
      </c>
      <c r="O301" t="s">
        <v>874</v>
      </c>
      <c r="P301">
        <v>34.249000000000002</v>
      </c>
      <c r="Q301">
        <v>2024</v>
      </c>
      <c r="R301" t="s">
        <v>1582</v>
      </c>
      <c r="S301" s="16">
        <v>13039.08</v>
      </c>
      <c r="T301" t="s">
        <v>2236</v>
      </c>
      <c r="U301" t="s">
        <v>874</v>
      </c>
      <c r="V301" s="12" t="s">
        <v>2705</v>
      </c>
    </row>
    <row r="302" spans="1:22" ht="29" x14ac:dyDescent="0.35">
      <c r="A302" t="s">
        <v>1583</v>
      </c>
      <c r="B302" t="s">
        <v>864</v>
      </c>
      <c r="C302">
        <v>0</v>
      </c>
      <c r="D302" t="s">
        <v>865</v>
      </c>
      <c r="E302" t="s">
        <v>726</v>
      </c>
      <c r="F302" t="s">
        <v>940</v>
      </c>
      <c r="G302" s="1" t="str">
        <f>VLOOKUP(E302,'zoznam+stupeň prípravy'!$A$2:$W$647,2,FALSE)</f>
        <v>ŽSR, Elektrifikácia trate Bánovce nad Ondavou – Humenné, projektová dokumentácia pre stupeň DUR, DSP a DRS a real.</v>
      </c>
      <c r="H302" t="s">
        <v>941</v>
      </c>
      <c r="I302" t="s">
        <v>942</v>
      </c>
      <c r="J302" t="s">
        <v>943</v>
      </c>
      <c r="K302">
        <v>0</v>
      </c>
      <c r="L302" t="s">
        <v>873</v>
      </c>
      <c r="M302" t="s">
        <v>868</v>
      </c>
      <c r="N302" t="s">
        <v>861</v>
      </c>
      <c r="O302" t="s">
        <v>874</v>
      </c>
      <c r="P302">
        <v>34.249000000000002</v>
      </c>
      <c r="Q302">
        <v>2024</v>
      </c>
      <c r="R302" t="s">
        <v>1558</v>
      </c>
      <c r="S302" s="16">
        <v>83787947.040000007</v>
      </c>
      <c r="T302" t="s">
        <v>2236</v>
      </c>
      <c r="U302" t="s">
        <v>874</v>
      </c>
      <c r="V302" s="12" t="s">
        <v>2705</v>
      </c>
    </row>
    <row r="303" spans="1:22" ht="29" x14ac:dyDescent="0.35">
      <c r="A303" t="s">
        <v>1580</v>
      </c>
      <c r="B303" t="s">
        <v>864</v>
      </c>
      <c r="C303">
        <v>0</v>
      </c>
      <c r="D303" t="s">
        <v>865</v>
      </c>
      <c r="E303" t="s">
        <v>726</v>
      </c>
      <c r="F303" t="s">
        <v>940</v>
      </c>
      <c r="G303" s="1" t="str">
        <f>VLOOKUP(E303,'zoznam+stupeň prípravy'!$A$2:$W$647,2,FALSE)</f>
        <v>ŽSR, Elektrifikácia trate Bánovce nad Ondavou – Humenné, projektová dokumentácia pre stupeň DUR, DSP a DRS a real.</v>
      </c>
      <c r="H303" t="s">
        <v>941</v>
      </c>
      <c r="I303" t="s">
        <v>942</v>
      </c>
      <c r="J303" t="s">
        <v>943</v>
      </c>
      <c r="K303">
        <v>0</v>
      </c>
      <c r="L303" t="s">
        <v>873</v>
      </c>
      <c r="M303" t="s">
        <v>868</v>
      </c>
      <c r="N303" t="s">
        <v>860</v>
      </c>
      <c r="O303" t="s">
        <v>874</v>
      </c>
      <c r="P303">
        <v>34.249000000000002</v>
      </c>
      <c r="Q303">
        <v>2024</v>
      </c>
      <c r="R303" t="s">
        <v>1582</v>
      </c>
      <c r="S303" s="16">
        <v>206740</v>
      </c>
      <c r="T303" t="s">
        <v>2236</v>
      </c>
      <c r="U303" t="s">
        <v>874</v>
      </c>
      <c r="V303" s="12" t="s">
        <v>2705</v>
      </c>
    </row>
    <row r="304" spans="1:22" ht="29" x14ac:dyDescent="0.35">
      <c r="A304" t="s">
        <v>1583</v>
      </c>
      <c r="B304" t="s">
        <v>864</v>
      </c>
      <c r="C304">
        <v>0</v>
      </c>
      <c r="D304" t="s">
        <v>865</v>
      </c>
      <c r="E304" t="s">
        <v>726</v>
      </c>
      <c r="F304" t="s">
        <v>940</v>
      </c>
      <c r="G304" s="1" t="str">
        <f>VLOOKUP(E304,'zoznam+stupeň prípravy'!$A$2:$W$647,2,FALSE)</f>
        <v>ŽSR, Elektrifikácia trate Bánovce nad Ondavou – Humenné, projektová dokumentácia pre stupeň DUR, DSP a DRS a real.</v>
      </c>
      <c r="H304" t="s">
        <v>941</v>
      </c>
      <c r="I304" t="s">
        <v>942</v>
      </c>
      <c r="J304" t="s">
        <v>943</v>
      </c>
      <c r="K304">
        <v>0</v>
      </c>
      <c r="L304" t="s">
        <v>873</v>
      </c>
      <c r="M304" t="s">
        <v>868</v>
      </c>
      <c r="N304" t="s">
        <v>861</v>
      </c>
      <c r="O304" t="s">
        <v>874</v>
      </c>
      <c r="P304">
        <v>34.249000000000002</v>
      </c>
      <c r="Q304">
        <v>2025</v>
      </c>
      <c r="R304" t="s">
        <v>1582</v>
      </c>
      <c r="S304" s="16">
        <v>8647025.2799999993</v>
      </c>
      <c r="T304" t="s">
        <v>2236</v>
      </c>
      <c r="U304" t="s">
        <v>874</v>
      </c>
      <c r="V304" s="12" t="s">
        <v>2705</v>
      </c>
    </row>
    <row r="305" spans="1:22" ht="29" x14ac:dyDescent="0.35">
      <c r="A305" t="s">
        <v>1583</v>
      </c>
      <c r="B305" t="s">
        <v>864</v>
      </c>
      <c r="C305">
        <v>0</v>
      </c>
      <c r="D305" t="s">
        <v>865</v>
      </c>
      <c r="E305" t="s">
        <v>726</v>
      </c>
      <c r="F305" t="s">
        <v>940</v>
      </c>
      <c r="G305" s="1" t="str">
        <f>VLOOKUP(E305,'zoznam+stupeň prípravy'!$A$2:$W$647,2,FALSE)</f>
        <v>ŽSR, Elektrifikácia trate Bánovce nad Ondavou – Humenné, projektová dokumentácia pre stupeň DUR, DSP a DRS a real.</v>
      </c>
      <c r="H305" t="s">
        <v>941</v>
      </c>
      <c r="I305" t="s">
        <v>942</v>
      </c>
      <c r="J305" t="s">
        <v>943</v>
      </c>
      <c r="K305">
        <v>0</v>
      </c>
      <c r="L305" t="s">
        <v>873</v>
      </c>
      <c r="M305" t="s">
        <v>868</v>
      </c>
      <c r="N305" t="s">
        <v>861</v>
      </c>
      <c r="O305" t="s">
        <v>874</v>
      </c>
      <c r="P305">
        <v>34.249000000000002</v>
      </c>
      <c r="Q305">
        <v>2025</v>
      </c>
      <c r="R305" t="s">
        <v>1558</v>
      </c>
      <c r="S305" s="16">
        <v>128355635.87</v>
      </c>
      <c r="T305" t="s">
        <v>2236</v>
      </c>
      <c r="U305" t="s">
        <v>874</v>
      </c>
      <c r="V305" s="12" t="s">
        <v>2705</v>
      </c>
    </row>
    <row r="306" spans="1:22" x14ac:dyDescent="0.35">
      <c r="A306" t="s">
        <v>1583</v>
      </c>
      <c r="B306" t="s">
        <v>864</v>
      </c>
      <c r="C306">
        <v>0</v>
      </c>
      <c r="D306" t="s">
        <v>865</v>
      </c>
      <c r="E306" t="s">
        <v>2493</v>
      </c>
      <c r="F306" t="s">
        <v>940</v>
      </c>
      <c r="G306" s="1" t="str">
        <f>VLOOKUP(E306,'zoznam+stupeň prípravy'!$A$2:$W$647,2,FALSE)</f>
        <v>Dispečerizácia trate Bánovce nad Ondavou – Humenné</v>
      </c>
      <c r="H306" t="s">
        <v>941</v>
      </c>
      <c r="I306" t="s">
        <v>942</v>
      </c>
      <c r="J306" t="s">
        <v>943</v>
      </c>
      <c r="K306">
        <v>0</v>
      </c>
      <c r="L306" t="s">
        <v>873</v>
      </c>
      <c r="M306" t="s">
        <v>868</v>
      </c>
      <c r="N306" t="s">
        <v>861</v>
      </c>
      <c r="O306" t="s">
        <v>874</v>
      </c>
      <c r="P306">
        <v>34.249000000000002</v>
      </c>
      <c r="Q306">
        <v>2027</v>
      </c>
      <c r="R306" t="s">
        <v>1458</v>
      </c>
      <c r="S306" s="16">
        <v>15000000</v>
      </c>
      <c r="T306" t="s">
        <v>2236</v>
      </c>
      <c r="U306" t="s">
        <v>874</v>
      </c>
      <c r="V306" s="12" t="s">
        <v>2708</v>
      </c>
    </row>
    <row r="307" spans="1:22" ht="29" x14ac:dyDescent="0.35">
      <c r="A307" t="s">
        <v>1583</v>
      </c>
      <c r="B307" t="s">
        <v>864</v>
      </c>
      <c r="C307">
        <v>0</v>
      </c>
      <c r="D307" t="s">
        <v>865</v>
      </c>
      <c r="E307" t="s">
        <v>726</v>
      </c>
      <c r="F307" t="s">
        <v>940</v>
      </c>
      <c r="G307" s="1" t="str">
        <f>VLOOKUP(E307,'zoznam+stupeň prípravy'!$A$2:$W$647,2,FALSE)</f>
        <v>ŽSR, Elektrifikácia trate Bánovce nad Ondavou – Humenné, projektová dokumentácia pre stupeň DUR, DSP a DRS a real.</v>
      </c>
      <c r="H307" t="s">
        <v>941</v>
      </c>
      <c r="I307" t="s">
        <v>942</v>
      </c>
      <c r="J307" t="s">
        <v>943</v>
      </c>
      <c r="K307">
        <v>0</v>
      </c>
      <c r="L307" t="s">
        <v>873</v>
      </c>
      <c r="M307" t="s">
        <v>868</v>
      </c>
      <c r="N307" t="s">
        <v>861</v>
      </c>
      <c r="O307" t="s">
        <v>874</v>
      </c>
      <c r="P307">
        <v>34.249000000000002</v>
      </c>
      <c r="Q307">
        <v>2026</v>
      </c>
      <c r="R307" t="s">
        <v>1558</v>
      </c>
      <c r="S307" s="16">
        <v>12940168.4</v>
      </c>
      <c r="T307" t="s">
        <v>2236</v>
      </c>
      <c r="U307" t="s">
        <v>874</v>
      </c>
      <c r="V307" s="12" t="s">
        <v>2705</v>
      </c>
    </row>
    <row r="308" spans="1:22" ht="29" x14ac:dyDescent="0.35">
      <c r="A308" t="s">
        <v>1580</v>
      </c>
      <c r="B308" t="s">
        <v>864</v>
      </c>
      <c r="C308">
        <v>0</v>
      </c>
      <c r="D308" t="s">
        <v>865</v>
      </c>
      <c r="E308" t="s">
        <v>726</v>
      </c>
      <c r="F308" t="s">
        <v>940</v>
      </c>
      <c r="G308" s="1" t="str">
        <f>VLOOKUP(E308,'zoznam+stupeň prípravy'!$A$2:$W$647,2,FALSE)</f>
        <v>ŽSR, Elektrifikácia trate Bánovce nad Ondavou – Humenné, projektová dokumentácia pre stupeň DUR, DSP a DRS a real.</v>
      </c>
      <c r="H308" t="s">
        <v>941</v>
      </c>
      <c r="I308" t="s">
        <v>942</v>
      </c>
      <c r="J308" t="s">
        <v>943</v>
      </c>
      <c r="K308">
        <v>0</v>
      </c>
      <c r="L308" t="s">
        <v>873</v>
      </c>
      <c r="M308" t="s">
        <v>868</v>
      </c>
      <c r="N308" t="s">
        <v>860</v>
      </c>
      <c r="O308" t="s">
        <v>874</v>
      </c>
      <c r="P308">
        <v>34.249000000000002</v>
      </c>
      <c r="Q308" t="s">
        <v>1464</v>
      </c>
      <c r="R308" t="s">
        <v>1511</v>
      </c>
      <c r="S308" s="16">
        <v>2007706.81</v>
      </c>
      <c r="T308" t="s">
        <v>1536</v>
      </c>
      <c r="U308" t="s">
        <v>874</v>
      </c>
      <c r="V308" s="12" t="s">
        <v>2705</v>
      </c>
    </row>
    <row r="309" spans="1:22" ht="29" x14ac:dyDescent="0.35">
      <c r="A309" t="s">
        <v>1580</v>
      </c>
      <c r="B309" t="s">
        <v>864</v>
      </c>
      <c r="C309">
        <v>0</v>
      </c>
      <c r="D309" t="s">
        <v>865</v>
      </c>
      <c r="E309" t="s">
        <v>726</v>
      </c>
      <c r="F309" t="s">
        <v>940</v>
      </c>
      <c r="G309" s="1" t="str">
        <f>VLOOKUP(E309,'zoznam+stupeň prípravy'!$A$2:$W$647,2,FALSE)</f>
        <v>ŽSR, Elektrifikácia trate Bánovce nad Ondavou – Humenné, projektová dokumentácia pre stupeň DUR, DSP a DRS a real.</v>
      </c>
      <c r="H309" t="s">
        <v>941</v>
      </c>
      <c r="I309" t="s">
        <v>942</v>
      </c>
      <c r="J309" t="s">
        <v>943</v>
      </c>
      <c r="K309">
        <v>0</v>
      </c>
      <c r="L309" t="s">
        <v>873</v>
      </c>
      <c r="M309" t="s">
        <v>868</v>
      </c>
      <c r="N309" t="s">
        <v>860</v>
      </c>
      <c r="O309" t="s">
        <v>874</v>
      </c>
      <c r="P309">
        <v>34.249000000000002</v>
      </c>
      <c r="Q309" t="s">
        <v>1464</v>
      </c>
      <c r="R309" t="s">
        <v>1513</v>
      </c>
      <c r="S309" s="16">
        <v>354301.19</v>
      </c>
      <c r="T309" t="s">
        <v>1536</v>
      </c>
      <c r="U309" t="s">
        <v>874</v>
      </c>
      <c r="V309" s="12" t="s">
        <v>2705</v>
      </c>
    </row>
    <row r="310" spans="1:22" ht="29" x14ac:dyDescent="0.35">
      <c r="A310" t="s">
        <v>1581</v>
      </c>
      <c r="B310" t="s">
        <v>864</v>
      </c>
      <c r="C310">
        <v>0</v>
      </c>
      <c r="D310" t="s">
        <v>865</v>
      </c>
      <c r="E310" t="s">
        <v>726</v>
      </c>
      <c r="F310" t="s">
        <v>940</v>
      </c>
      <c r="G310" s="1" t="str">
        <f>VLOOKUP(E310,'zoznam+stupeň prípravy'!$A$2:$W$647,2,FALSE)</f>
        <v>ŽSR, Elektrifikácia trate Bánovce nad Ondavou – Humenné, projektová dokumentácia pre stupeň DUR, DSP a DRS a real.</v>
      </c>
      <c r="H310" t="s">
        <v>941</v>
      </c>
      <c r="I310" t="s">
        <v>942</v>
      </c>
      <c r="J310" t="s">
        <v>943</v>
      </c>
      <c r="K310">
        <v>0</v>
      </c>
      <c r="L310" t="s">
        <v>873</v>
      </c>
      <c r="M310" t="s">
        <v>868</v>
      </c>
      <c r="N310" t="s">
        <v>26</v>
      </c>
      <c r="O310" t="s">
        <v>874</v>
      </c>
      <c r="P310">
        <v>34.249000000000002</v>
      </c>
      <c r="Q310" t="s">
        <v>1464</v>
      </c>
      <c r="R310" t="s">
        <v>1458</v>
      </c>
      <c r="S310" s="16">
        <v>258870.23</v>
      </c>
      <c r="T310" t="s">
        <v>2236</v>
      </c>
      <c r="U310" t="s">
        <v>874</v>
      </c>
      <c r="V310" s="12" t="s">
        <v>2705</v>
      </c>
    </row>
    <row r="311" spans="1:22" ht="29" x14ac:dyDescent="0.35">
      <c r="A311" t="s">
        <v>1580</v>
      </c>
      <c r="B311" t="s">
        <v>864</v>
      </c>
      <c r="C311">
        <v>0</v>
      </c>
      <c r="D311" t="s">
        <v>865</v>
      </c>
      <c r="E311" t="s">
        <v>726</v>
      </c>
      <c r="F311" t="s">
        <v>940</v>
      </c>
      <c r="G311" s="1" t="str">
        <f>VLOOKUP(E311,'zoznam+stupeň prípravy'!$A$2:$W$647,2,FALSE)</f>
        <v>ŽSR, Elektrifikácia trate Bánovce nad Ondavou – Humenné, projektová dokumentácia pre stupeň DUR, DSP a DRS a real.</v>
      </c>
      <c r="H311" t="s">
        <v>941</v>
      </c>
      <c r="I311" t="s">
        <v>942</v>
      </c>
      <c r="J311" t="s">
        <v>943</v>
      </c>
      <c r="K311">
        <v>0</v>
      </c>
      <c r="L311" t="s">
        <v>873</v>
      </c>
      <c r="M311" t="s">
        <v>868</v>
      </c>
      <c r="N311" t="s">
        <v>860</v>
      </c>
      <c r="O311" t="s">
        <v>874</v>
      </c>
      <c r="P311">
        <v>34.249000000000002</v>
      </c>
      <c r="Q311" t="s">
        <v>1464</v>
      </c>
      <c r="R311" t="s">
        <v>1458</v>
      </c>
      <c r="S311" s="16">
        <v>2159770.2999999998</v>
      </c>
      <c r="T311" t="s">
        <v>2236</v>
      </c>
      <c r="U311" t="s">
        <v>874</v>
      </c>
      <c r="V311" s="12" t="s">
        <v>2705</v>
      </c>
    </row>
    <row r="312" spans="1:22" ht="29" x14ac:dyDescent="0.35">
      <c r="A312" t="s">
        <v>1581</v>
      </c>
      <c r="B312" t="s">
        <v>864</v>
      </c>
      <c r="C312">
        <v>0</v>
      </c>
      <c r="D312" t="s">
        <v>865</v>
      </c>
      <c r="E312" t="s">
        <v>726</v>
      </c>
      <c r="F312" t="s">
        <v>940</v>
      </c>
      <c r="G312" s="1" t="str">
        <f>VLOOKUP(E312,'zoznam+stupeň prípravy'!$A$2:$W$647,2,FALSE)</f>
        <v>ŽSR, Elektrifikácia trate Bánovce nad Ondavou – Humenné, projektová dokumentácia pre stupeň DUR, DSP a DRS a real.</v>
      </c>
      <c r="H312" t="s">
        <v>941</v>
      </c>
      <c r="I312" t="s">
        <v>942</v>
      </c>
      <c r="J312" t="s">
        <v>943</v>
      </c>
      <c r="K312">
        <v>0</v>
      </c>
      <c r="L312" t="s">
        <v>873</v>
      </c>
      <c r="M312" t="s">
        <v>868</v>
      </c>
      <c r="N312" t="s">
        <v>26</v>
      </c>
      <c r="O312" t="s">
        <v>874</v>
      </c>
      <c r="P312">
        <v>34.249000000000002</v>
      </c>
      <c r="Q312" t="s">
        <v>1464</v>
      </c>
      <c r="R312" t="s">
        <v>1467</v>
      </c>
      <c r="S312" s="16">
        <v>1131.98</v>
      </c>
      <c r="T312" t="s">
        <v>2236</v>
      </c>
      <c r="U312" t="s">
        <v>874</v>
      </c>
      <c r="V312" s="12" t="s">
        <v>2705</v>
      </c>
    </row>
    <row r="313" spans="1:22" ht="29" x14ac:dyDescent="0.35">
      <c r="A313" t="s">
        <v>1580</v>
      </c>
      <c r="B313" t="s">
        <v>864</v>
      </c>
      <c r="C313">
        <v>0</v>
      </c>
      <c r="D313" t="s">
        <v>865</v>
      </c>
      <c r="E313" t="s">
        <v>726</v>
      </c>
      <c r="F313" t="s">
        <v>940</v>
      </c>
      <c r="G313" s="1" t="str">
        <f>VLOOKUP(E313,'zoznam+stupeň prípravy'!$A$2:$W$647,2,FALSE)</f>
        <v>ŽSR, Elektrifikácia trate Bánovce nad Ondavou – Humenné, projektová dokumentácia pre stupeň DUR, DSP a DRS a real.</v>
      </c>
      <c r="H313" t="s">
        <v>941</v>
      </c>
      <c r="I313" t="s">
        <v>942</v>
      </c>
      <c r="J313" t="s">
        <v>943</v>
      </c>
      <c r="K313">
        <v>0</v>
      </c>
      <c r="L313" t="s">
        <v>873</v>
      </c>
      <c r="M313" t="s">
        <v>868</v>
      </c>
      <c r="N313" t="s">
        <v>860</v>
      </c>
      <c r="O313" t="s">
        <v>874</v>
      </c>
      <c r="P313">
        <v>34.249000000000002</v>
      </c>
      <c r="Q313" t="s">
        <v>1464</v>
      </c>
      <c r="R313" t="s">
        <v>1467</v>
      </c>
      <c r="S313" s="16">
        <v>265361.38</v>
      </c>
      <c r="T313" t="s">
        <v>2236</v>
      </c>
      <c r="U313" t="s">
        <v>874</v>
      </c>
      <c r="V313" s="12" t="s">
        <v>2705</v>
      </c>
    </row>
    <row r="314" spans="1:22" x14ac:dyDescent="0.35">
      <c r="E314" s="44" t="s">
        <v>2493</v>
      </c>
      <c r="F314" t="s">
        <v>940</v>
      </c>
      <c r="G314" s="1" t="str">
        <f>VLOOKUP(E314,'zoznam+stupeň prípravy'!$A$2:$W$647,2,FALSE)</f>
        <v>Dispečerizácia trate Bánovce nad Ondavou – Humenné</v>
      </c>
      <c r="M314" t="s">
        <v>868</v>
      </c>
      <c r="N314" t="s">
        <v>861</v>
      </c>
      <c r="Q314">
        <v>2028</v>
      </c>
      <c r="R314" t="s">
        <v>1458</v>
      </c>
      <c r="S314" s="16">
        <v>15000000</v>
      </c>
      <c r="U314" t="s">
        <v>875</v>
      </c>
      <c r="V314" s="12" t="s">
        <v>2708</v>
      </c>
    </row>
    <row r="315" spans="1:22" x14ac:dyDescent="0.35">
      <c r="A315" t="s">
        <v>1641</v>
      </c>
      <c r="B315" t="s">
        <v>864</v>
      </c>
      <c r="C315">
        <v>0</v>
      </c>
      <c r="D315" t="s">
        <v>865</v>
      </c>
      <c r="E315" t="s">
        <v>799</v>
      </c>
      <c r="F315" t="s">
        <v>947</v>
      </c>
      <c r="G315" s="1" t="str">
        <f>VLOOKUP(E315,'zoznam+stupeň prípravy'!$A$2:$W$647,2,FALSE)</f>
        <v>ŽST Trnovec nad Váhom – ŽST Tvrdošovce, modernizácia koľaje č. 1 a č. 2</v>
      </c>
      <c r="H315" t="s">
        <v>948</v>
      </c>
      <c r="I315" t="s">
        <v>2236</v>
      </c>
      <c r="J315" t="s">
        <v>896</v>
      </c>
      <c r="K315" t="s">
        <v>949</v>
      </c>
      <c r="L315" t="s">
        <v>873</v>
      </c>
      <c r="M315" t="s">
        <v>868</v>
      </c>
      <c r="N315" t="s">
        <v>861</v>
      </c>
      <c r="O315" t="s">
        <v>874</v>
      </c>
      <c r="P315">
        <v>9.5719999999999992</v>
      </c>
      <c r="Q315">
        <v>2023</v>
      </c>
      <c r="R315" t="s">
        <v>1511</v>
      </c>
      <c r="S315" s="16">
        <v>27522447.82</v>
      </c>
      <c r="T315" t="s">
        <v>1536</v>
      </c>
      <c r="U315" t="s">
        <v>874</v>
      </c>
      <c r="V315" s="12" t="s">
        <v>2699</v>
      </c>
    </row>
    <row r="316" spans="1:22" x14ac:dyDescent="0.35">
      <c r="A316" t="s">
        <v>1641</v>
      </c>
      <c r="B316" t="s">
        <v>864</v>
      </c>
      <c r="C316">
        <v>0</v>
      </c>
      <c r="D316" t="s">
        <v>865</v>
      </c>
      <c r="E316" t="s">
        <v>799</v>
      </c>
      <c r="F316" t="s">
        <v>947</v>
      </c>
      <c r="G316" s="1" t="str">
        <f>VLOOKUP(E316,'zoznam+stupeň prípravy'!$A$2:$W$647,2,FALSE)</f>
        <v>ŽST Trnovec nad Váhom – ŽST Tvrdošovce, modernizácia koľaje č. 1 a č. 2</v>
      </c>
      <c r="H316" t="s">
        <v>948</v>
      </c>
      <c r="I316" t="s">
        <v>2236</v>
      </c>
      <c r="J316" t="s">
        <v>896</v>
      </c>
      <c r="K316" t="s">
        <v>949</v>
      </c>
      <c r="L316" t="s">
        <v>873</v>
      </c>
      <c r="M316" t="s">
        <v>868</v>
      </c>
      <c r="N316" t="s">
        <v>861</v>
      </c>
      <c r="O316" t="s">
        <v>874</v>
      </c>
      <c r="P316">
        <v>9.5719999999999992</v>
      </c>
      <c r="Q316">
        <v>2023</v>
      </c>
      <c r="R316" t="s">
        <v>1513</v>
      </c>
      <c r="S316" s="16">
        <v>4856902.5600000005</v>
      </c>
      <c r="T316" t="s">
        <v>1536</v>
      </c>
      <c r="U316" t="s">
        <v>874</v>
      </c>
      <c r="V316" s="12" t="s">
        <v>2699</v>
      </c>
    </row>
    <row r="317" spans="1:22" x14ac:dyDescent="0.35">
      <c r="A317" t="s">
        <v>1641</v>
      </c>
      <c r="B317" t="s">
        <v>864</v>
      </c>
      <c r="C317">
        <v>0</v>
      </c>
      <c r="D317" t="s">
        <v>865</v>
      </c>
      <c r="E317" t="s">
        <v>799</v>
      </c>
      <c r="F317" t="s">
        <v>947</v>
      </c>
      <c r="G317" s="1" t="str">
        <f>VLOOKUP(E317,'zoznam+stupeň prípravy'!$A$2:$W$647,2,FALSE)</f>
        <v>ŽST Trnovec nad Váhom – ŽST Tvrdošovce, modernizácia koľaje č. 1 a č. 2</v>
      </c>
      <c r="H317" t="s">
        <v>948</v>
      </c>
      <c r="I317" t="s">
        <v>2236</v>
      </c>
      <c r="J317" t="s">
        <v>896</v>
      </c>
      <c r="K317" t="s">
        <v>949</v>
      </c>
      <c r="L317" t="s">
        <v>873</v>
      </c>
      <c r="M317" t="s">
        <v>868</v>
      </c>
      <c r="N317" t="s">
        <v>861</v>
      </c>
      <c r="O317" t="s">
        <v>874</v>
      </c>
      <c r="P317">
        <v>9.5719999999999992</v>
      </c>
      <c r="Q317">
        <v>2024</v>
      </c>
      <c r="R317" t="s">
        <v>1511</v>
      </c>
      <c r="S317" s="16">
        <v>2726313.6</v>
      </c>
      <c r="T317" t="s">
        <v>1536</v>
      </c>
      <c r="U317" t="s">
        <v>874</v>
      </c>
      <c r="V317" s="12" t="s">
        <v>2699</v>
      </c>
    </row>
    <row r="318" spans="1:22" x14ac:dyDescent="0.35">
      <c r="A318" t="s">
        <v>1641</v>
      </c>
      <c r="B318" t="s">
        <v>864</v>
      </c>
      <c r="C318">
        <v>0</v>
      </c>
      <c r="D318" t="s">
        <v>865</v>
      </c>
      <c r="E318" t="s">
        <v>799</v>
      </c>
      <c r="F318" t="s">
        <v>947</v>
      </c>
      <c r="G318" s="1" t="str">
        <f>VLOOKUP(E318,'zoznam+stupeň prípravy'!$A$2:$W$647,2,FALSE)</f>
        <v>ŽST Trnovec nad Váhom – ŽST Tvrdošovce, modernizácia koľaje č. 1 a č. 2</v>
      </c>
      <c r="H318" t="s">
        <v>948</v>
      </c>
      <c r="I318" t="s">
        <v>2236</v>
      </c>
      <c r="J318" t="s">
        <v>896</v>
      </c>
      <c r="K318" t="s">
        <v>949</v>
      </c>
      <c r="L318" t="s">
        <v>873</v>
      </c>
      <c r="M318" t="s">
        <v>868</v>
      </c>
      <c r="N318" t="s">
        <v>861</v>
      </c>
      <c r="O318" t="s">
        <v>874</v>
      </c>
      <c r="P318">
        <v>9.5719999999999992</v>
      </c>
      <c r="Q318">
        <v>2024</v>
      </c>
      <c r="R318" t="s">
        <v>1513</v>
      </c>
      <c r="S318" s="16">
        <v>481114.17</v>
      </c>
      <c r="T318" t="s">
        <v>1536</v>
      </c>
      <c r="U318" t="s">
        <v>874</v>
      </c>
      <c r="V318" s="12" t="s">
        <v>2699</v>
      </c>
    </row>
    <row r="319" spans="1:22" x14ac:dyDescent="0.35">
      <c r="A319" t="s">
        <v>1641</v>
      </c>
      <c r="B319" t="s">
        <v>864</v>
      </c>
      <c r="C319">
        <v>0</v>
      </c>
      <c r="D319" t="s">
        <v>865</v>
      </c>
      <c r="E319" t="s">
        <v>799</v>
      </c>
      <c r="F319" t="s">
        <v>947</v>
      </c>
      <c r="G319" s="1" t="str">
        <f>VLOOKUP(E319,'zoznam+stupeň prípravy'!$A$2:$W$647,2,FALSE)</f>
        <v>ŽST Trnovec nad Váhom – ŽST Tvrdošovce, modernizácia koľaje č. 1 a č. 2</v>
      </c>
      <c r="H319" t="s">
        <v>948</v>
      </c>
      <c r="I319" t="s">
        <v>2236</v>
      </c>
      <c r="J319" t="s">
        <v>896</v>
      </c>
      <c r="K319" t="s">
        <v>949</v>
      </c>
      <c r="L319" t="s">
        <v>873</v>
      </c>
      <c r="M319" t="s">
        <v>868</v>
      </c>
      <c r="N319" t="s">
        <v>861</v>
      </c>
      <c r="O319" t="s">
        <v>874</v>
      </c>
      <c r="P319">
        <v>9.5719999999999992</v>
      </c>
      <c r="Q319">
        <v>2023</v>
      </c>
      <c r="R319" t="s">
        <v>1467</v>
      </c>
      <c r="S319" s="16">
        <v>2622312.9799999995</v>
      </c>
      <c r="T319" t="s">
        <v>2236</v>
      </c>
      <c r="U319" t="s">
        <v>874</v>
      </c>
      <c r="V319" s="12" t="s">
        <v>2699</v>
      </c>
    </row>
    <row r="320" spans="1:22" x14ac:dyDescent="0.35">
      <c r="A320" t="s">
        <v>1641</v>
      </c>
      <c r="B320" t="s">
        <v>864</v>
      </c>
      <c r="C320">
        <v>0</v>
      </c>
      <c r="D320" t="s">
        <v>865</v>
      </c>
      <c r="E320" t="s">
        <v>799</v>
      </c>
      <c r="F320" t="s">
        <v>947</v>
      </c>
      <c r="G320" s="1" t="str">
        <f>VLOOKUP(E320,'zoznam+stupeň prípravy'!$A$2:$W$647,2,FALSE)</f>
        <v>ŽST Trnovec nad Váhom – ŽST Tvrdošovce, modernizácia koľaje č. 1 a č. 2</v>
      </c>
      <c r="H320" t="s">
        <v>948</v>
      </c>
      <c r="I320" t="s">
        <v>2236</v>
      </c>
      <c r="J320" t="s">
        <v>896</v>
      </c>
      <c r="K320" t="s">
        <v>949</v>
      </c>
      <c r="L320" t="s">
        <v>873</v>
      </c>
      <c r="M320" t="s">
        <v>868</v>
      </c>
      <c r="N320" t="s">
        <v>861</v>
      </c>
      <c r="O320" t="s">
        <v>874</v>
      </c>
      <c r="P320">
        <v>9.5719999999999992</v>
      </c>
      <c r="Q320">
        <v>2023</v>
      </c>
      <c r="R320" t="s">
        <v>1542</v>
      </c>
      <c r="S320" s="16">
        <v>1300860.22</v>
      </c>
      <c r="T320" t="s">
        <v>2236</v>
      </c>
      <c r="U320" t="s">
        <v>874</v>
      </c>
      <c r="V320" s="12" t="s">
        <v>2699</v>
      </c>
    </row>
    <row r="321" spans="1:22" x14ac:dyDescent="0.35">
      <c r="A321" t="s">
        <v>1641</v>
      </c>
      <c r="B321" t="s">
        <v>864</v>
      </c>
      <c r="C321" t="s">
        <v>2236</v>
      </c>
      <c r="D321" t="s">
        <v>865</v>
      </c>
      <c r="E321" t="s">
        <v>799</v>
      </c>
      <c r="F321" t="s">
        <v>947</v>
      </c>
      <c r="G321" s="1" t="str">
        <f>VLOOKUP(E321,'zoznam+stupeň prípravy'!$A$2:$W$647,2,FALSE)</f>
        <v>ŽST Trnovec nad Váhom – ŽST Tvrdošovce, modernizácia koľaje č. 1 a č. 2</v>
      </c>
      <c r="H321" t="s">
        <v>948</v>
      </c>
      <c r="I321" t="s">
        <v>2236</v>
      </c>
      <c r="J321" t="s">
        <v>896</v>
      </c>
      <c r="K321" t="s">
        <v>949</v>
      </c>
      <c r="L321" t="s">
        <v>873</v>
      </c>
      <c r="M321" t="s">
        <v>868</v>
      </c>
      <c r="N321" t="s">
        <v>861</v>
      </c>
      <c r="O321" t="s">
        <v>874</v>
      </c>
      <c r="P321">
        <v>9.5719999999999992</v>
      </c>
      <c r="Q321">
        <v>2024</v>
      </c>
      <c r="R321" t="s">
        <v>1542</v>
      </c>
      <c r="S321" s="16">
        <v>581495.92000000004</v>
      </c>
      <c r="T321" t="s">
        <v>2236</v>
      </c>
      <c r="U321" t="s">
        <v>874</v>
      </c>
      <c r="V321" s="12" t="s">
        <v>2699</v>
      </c>
    </row>
    <row r="322" spans="1:22" x14ac:dyDescent="0.35">
      <c r="A322" t="s">
        <v>1641</v>
      </c>
      <c r="B322" t="s">
        <v>864</v>
      </c>
      <c r="C322">
        <v>0</v>
      </c>
      <c r="D322" t="s">
        <v>865</v>
      </c>
      <c r="E322" t="s">
        <v>799</v>
      </c>
      <c r="F322" t="s">
        <v>947</v>
      </c>
      <c r="G322" s="1" t="str">
        <f>VLOOKUP(E322,'zoznam+stupeň prípravy'!$A$2:$W$647,2,FALSE)</f>
        <v>ŽST Trnovec nad Váhom – ŽST Tvrdošovce, modernizácia koľaje č. 1 a č. 2</v>
      </c>
      <c r="H322" t="s">
        <v>948</v>
      </c>
      <c r="I322" t="s">
        <v>2236</v>
      </c>
      <c r="J322" t="s">
        <v>896</v>
      </c>
      <c r="K322" t="s">
        <v>949</v>
      </c>
      <c r="L322" t="s">
        <v>873</v>
      </c>
      <c r="M322" t="s">
        <v>868</v>
      </c>
      <c r="N322" t="s">
        <v>861</v>
      </c>
      <c r="O322" t="s">
        <v>874</v>
      </c>
      <c r="P322">
        <v>9.5719999999999992</v>
      </c>
      <c r="Q322">
        <v>2024</v>
      </c>
      <c r="R322" t="s">
        <v>1542</v>
      </c>
      <c r="S322" s="16">
        <v>2682583.29</v>
      </c>
      <c r="T322" t="s">
        <v>2236</v>
      </c>
      <c r="U322" t="s">
        <v>874</v>
      </c>
      <c r="V322" s="12" t="s">
        <v>2699</v>
      </c>
    </row>
    <row r="323" spans="1:22" x14ac:dyDescent="0.35">
      <c r="A323" t="s">
        <v>1641</v>
      </c>
      <c r="B323" t="s">
        <v>864</v>
      </c>
      <c r="C323">
        <v>0</v>
      </c>
      <c r="D323" t="s">
        <v>865</v>
      </c>
      <c r="E323" t="s">
        <v>799</v>
      </c>
      <c r="F323" t="s">
        <v>947</v>
      </c>
      <c r="G323" s="1" t="str">
        <f>VLOOKUP(E323,'zoznam+stupeň prípravy'!$A$2:$W$647,2,FALSE)</f>
        <v>ŽST Trnovec nad Váhom – ŽST Tvrdošovce, modernizácia koľaje č. 1 a č. 2</v>
      </c>
      <c r="H323" t="s">
        <v>948</v>
      </c>
      <c r="I323" t="s">
        <v>2236</v>
      </c>
      <c r="J323" t="s">
        <v>896</v>
      </c>
      <c r="K323" t="s">
        <v>949</v>
      </c>
      <c r="L323" t="s">
        <v>873</v>
      </c>
      <c r="M323" t="s">
        <v>868</v>
      </c>
      <c r="N323" t="s">
        <v>861</v>
      </c>
      <c r="O323" t="s">
        <v>874</v>
      </c>
      <c r="P323">
        <v>9.5719999999999992</v>
      </c>
      <c r="Q323" t="s">
        <v>1464</v>
      </c>
      <c r="R323" t="s">
        <v>2025</v>
      </c>
      <c r="S323" s="16">
        <v>141362.45000000001</v>
      </c>
      <c r="T323" t="s">
        <v>1536</v>
      </c>
      <c r="U323" t="s">
        <v>874</v>
      </c>
      <c r="V323" s="12" t="s">
        <v>2699</v>
      </c>
    </row>
    <row r="324" spans="1:22" x14ac:dyDescent="0.35">
      <c r="A324" t="s">
        <v>1642</v>
      </c>
      <c r="B324" t="s">
        <v>864</v>
      </c>
      <c r="C324">
        <v>0</v>
      </c>
      <c r="D324" t="s">
        <v>865</v>
      </c>
      <c r="E324" t="s">
        <v>799</v>
      </c>
      <c r="F324" t="s">
        <v>947</v>
      </c>
      <c r="G324" s="1" t="str">
        <f>VLOOKUP(E324,'zoznam+stupeň prípravy'!$A$2:$W$647,2,FALSE)</f>
        <v>ŽST Trnovec nad Váhom – ŽST Tvrdošovce, modernizácia koľaje č. 1 a č. 2</v>
      </c>
      <c r="H324" t="s">
        <v>948</v>
      </c>
      <c r="I324" t="s">
        <v>2236</v>
      </c>
      <c r="J324" t="s">
        <v>896</v>
      </c>
      <c r="K324" t="s">
        <v>949</v>
      </c>
      <c r="L324" t="s">
        <v>873</v>
      </c>
      <c r="M324" t="s">
        <v>868</v>
      </c>
      <c r="N324" t="s">
        <v>26</v>
      </c>
      <c r="O324" t="s">
        <v>874</v>
      </c>
      <c r="P324">
        <v>9.5719999999999992</v>
      </c>
      <c r="Q324" t="s">
        <v>1464</v>
      </c>
      <c r="R324" t="s">
        <v>1467</v>
      </c>
      <c r="S324" s="16">
        <v>265</v>
      </c>
      <c r="T324" t="s">
        <v>2236</v>
      </c>
      <c r="U324" t="s">
        <v>874</v>
      </c>
      <c r="V324" s="12" t="s">
        <v>2699</v>
      </c>
    </row>
    <row r="325" spans="1:22" x14ac:dyDescent="0.35">
      <c r="A325" t="s">
        <v>1643</v>
      </c>
      <c r="B325" t="s">
        <v>864</v>
      </c>
      <c r="C325">
        <v>0</v>
      </c>
      <c r="D325" t="s">
        <v>865</v>
      </c>
      <c r="E325" t="s">
        <v>799</v>
      </c>
      <c r="F325" t="s">
        <v>947</v>
      </c>
      <c r="G325" s="1" t="str">
        <f>VLOOKUP(E325,'zoznam+stupeň prípravy'!$A$2:$W$647,2,FALSE)</f>
        <v>ŽST Trnovec nad Váhom – ŽST Tvrdošovce, modernizácia koľaje č. 1 a č. 2</v>
      </c>
      <c r="H325" t="s">
        <v>948</v>
      </c>
      <c r="I325" t="s">
        <v>2236</v>
      </c>
      <c r="J325" t="s">
        <v>896</v>
      </c>
      <c r="K325" t="s">
        <v>949</v>
      </c>
      <c r="L325" t="s">
        <v>873</v>
      </c>
      <c r="M325" t="s">
        <v>868</v>
      </c>
      <c r="N325" t="s">
        <v>860</v>
      </c>
      <c r="O325" t="s">
        <v>874</v>
      </c>
      <c r="P325">
        <v>9.5719999999999992</v>
      </c>
      <c r="Q325" t="s">
        <v>1464</v>
      </c>
      <c r="R325" t="s">
        <v>1467</v>
      </c>
      <c r="S325" s="16">
        <v>286574.37</v>
      </c>
      <c r="T325" t="s">
        <v>2236</v>
      </c>
      <c r="U325" t="s">
        <v>874</v>
      </c>
      <c r="V325" s="12" t="s">
        <v>2699</v>
      </c>
    </row>
    <row r="326" spans="1:22" x14ac:dyDescent="0.35">
      <c r="A326" t="s">
        <v>1637</v>
      </c>
      <c r="B326" t="s">
        <v>864</v>
      </c>
      <c r="C326">
        <v>0</v>
      </c>
      <c r="D326" t="s">
        <v>865</v>
      </c>
      <c r="E326" t="s">
        <v>781</v>
      </c>
      <c r="F326" t="s">
        <v>950</v>
      </c>
      <c r="G326" s="1" t="str">
        <f>VLOOKUP(E326,'zoznam+stupeň prípravy'!$A$2:$W$647,2,FALSE)</f>
        <v>ŽST Nové Zámky – ŽST Palárikovo, modernizácia koľaje č. 1 a č. 2</v>
      </c>
      <c r="H326" t="s">
        <v>951</v>
      </c>
      <c r="I326" t="s">
        <v>952</v>
      </c>
      <c r="J326" t="s">
        <v>896</v>
      </c>
      <c r="K326">
        <v>4.5</v>
      </c>
      <c r="L326" t="s">
        <v>873</v>
      </c>
      <c r="M326" t="s">
        <v>868</v>
      </c>
      <c r="N326" t="s">
        <v>861</v>
      </c>
      <c r="O326" t="s">
        <v>874</v>
      </c>
      <c r="P326" t="s">
        <v>953</v>
      </c>
      <c r="Q326">
        <v>2023</v>
      </c>
      <c r="R326" t="s">
        <v>1542</v>
      </c>
      <c r="S326" s="16">
        <v>2277389.08</v>
      </c>
      <c r="T326" t="s">
        <v>2236</v>
      </c>
      <c r="U326" t="s">
        <v>874</v>
      </c>
      <c r="V326" s="12" t="s">
        <v>2699</v>
      </c>
    </row>
    <row r="327" spans="1:22" x14ac:dyDescent="0.35">
      <c r="A327" t="s">
        <v>1637</v>
      </c>
      <c r="B327" t="s">
        <v>864</v>
      </c>
      <c r="C327">
        <v>0</v>
      </c>
      <c r="D327" t="s">
        <v>865</v>
      </c>
      <c r="E327" t="s">
        <v>781</v>
      </c>
      <c r="F327" t="s">
        <v>950</v>
      </c>
      <c r="G327" s="1" t="str">
        <f>VLOOKUP(E327,'zoznam+stupeň prípravy'!$A$2:$W$647,2,FALSE)</f>
        <v>ŽST Nové Zámky – ŽST Palárikovo, modernizácia koľaje č. 1 a č. 2</v>
      </c>
      <c r="H327" t="s">
        <v>951</v>
      </c>
      <c r="I327" t="s">
        <v>952</v>
      </c>
      <c r="J327" t="s">
        <v>896</v>
      </c>
      <c r="K327">
        <v>4.5</v>
      </c>
      <c r="L327" t="s">
        <v>873</v>
      </c>
      <c r="M327" t="s">
        <v>868</v>
      </c>
      <c r="N327" t="s">
        <v>861</v>
      </c>
      <c r="O327" t="s">
        <v>874</v>
      </c>
      <c r="P327" t="s">
        <v>953</v>
      </c>
      <c r="Q327">
        <v>2023</v>
      </c>
      <c r="R327" t="s">
        <v>1511</v>
      </c>
      <c r="S327" s="16">
        <v>19218503.390000001</v>
      </c>
      <c r="T327" t="s">
        <v>1536</v>
      </c>
      <c r="U327" t="s">
        <v>874</v>
      </c>
      <c r="V327" s="12" t="s">
        <v>2699</v>
      </c>
    </row>
    <row r="328" spans="1:22" x14ac:dyDescent="0.35">
      <c r="A328" t="s">
        <v>1637</v>
      </c>
      <c r="B328" t="s">
        <v>864</v>
      </c>
      <c r="C328">
        <v>0</v>
      </c>
      <c r="D328" t="s">
        <v>865</v>
      </c>
      <c r="E328" t="s">
        <v>781</v>
      </c>
      <c r="F328" t="s">
        <v>950</v>
      </c>
      <c r="G328" s="1" t="str">
        <f>VLOOKUP(E328,'zoznam+stupeň prípravy'!$A$2:$W$647,2,FALSE)</f>
        <v>ŽST Nové Zámky – ŽST Palárikovo, modernizácia koľaje č. 1 a č. 2</v>
      </c>
      <c r="H328" t="s">
        <v>951</v>
      </c>
      <c r="I328" t="s">
        <v>952</v>
      </c>
      <c r="J328" t="s">
        <v>896</v>
      </c>
      <c r="K328">
        <v>4.5</v>
      </c>
      <c r="L328" t="s">
        <v>873</v>
      </c>
      <c r="M328" t="s">
        <v>868</v>
      </c>
      <c r="N328" t="s">
        <v>861</v>
      </c>
      <c r="O328" t="s">
        <v>874</v>
      </c>
      <c r="P328" t="s">
        <v>953</v>
      </c>
      <c r="Q328">
        <v>2023</v>
      </c>
      <c r="R328" t="s">
        <v>1513</v>
      </c>
      <c r="S328" s="16">
        <v>3391500.62</v>
      </c>
      <c r="T328" t="s">
        <v>1536</v>
      </c>
      <c r="U328" t="s">
        <v>874</v>
      </c>
      <c r="V328" s="12" t="s">
        <v>2699</v>
      </c>
    </row>
    <row r="329" spans="1:22" x14ac:dyDescent="0.35">
      <c r="A329" t="s">
        <v>1637</v>
      </c>
      <c r="B329" t="s">
        <v>864</v>
      </c>
      <c r="C329">
        <v>0</v>
      </c>
      <c r="D329" t="s">
        <v>865</v>
      </c>
      <c r="E329" t="s">
        <v>781</v>
      </c>
      <c r="F329" t="s">
        <v>950</v>
      </c>
      <c r="G329" s="1" t="str">
        <f>VLOOKUP(E329,'zoznam+stupeň prípravy'!$A$2:$W$647,2,FALSE)</f>
        <v>ŽST Nové Zámky – ŽST Palárikovo, modernizácia koľaje č. 1 a č. 2</v>
      </c>
      <c r="H329" t="s">
        <v>951</v>
      </c>
      <c r="I329" t="s">
        <v>952</v>
      </c>
      <c r="J329" t="s">
        <v>896</v>
      </c>
      <c r="K329">
        <v>4.5</v>
      </c>
      <c r="L329" t="s">
        <v>873</v>
      </c>
      <c r="M329" t="s">
        <v>868</v>
      </c>
      <c r="N329" t="s">
        <v>861</v>
      </c>
      <c r="O329" t="s">
        <v>874</v>
      </c>
      <c r="P329" t="s">
        <v>953</v>
      </c>
      <c r="Q329">
        <v>2023</v>
      </c>
      <c r="R329" t="s">
        <v>1467</v>
      </c>
      <c r="S329" s="16">
        <v>2689030.5700000003</v>
      </c>
      <c r="T329" t="s">
        <v>2236</v>
      </c>
      <c r="U329" t="s">
        <v>874</v>
      </c>
      <c r="V329" s="12" t="s">
        <v>2699</v>
      </c>
    </row>
    <row r="330" spans="1:22" x14ac:dyDescent="0.35">
      <c r="A330" t="s">
        <v>1638</v>
      </c>
      <c r="B330" t="s">
        <v>864</v>
      </c>
      <c r="C330">
        <v>0</v>
      </c>
      <c r="D330" t="s">
        <v>865</v>
      </c>
      <c r="E330" t="s">
        <v>781</v>
      </c>
      <c r="F330" t="s">
        <v>950</v>
      </c>
      <c r="G330" s="1" t="str">
        <f>VLOOKUP(E330,'zoznam+stupeň prípravy'!$A$2:$W$647,2,FALSE)</f>
        <v>ŽST Nové Zámky – ŽST Palárikovo, modernizácia koľaje č. 1 a č. 2</v>
      </c>
      <c r="H330" t="s">
        <v>951</v>
      </c>
      <c r="I330" t="s">
        <v>952</v>
      </c>
      <c r="J330" t="s">
        <v>896</v>
      </c>
      <c r="K330">
        <v>4.5</v>
      </c>
      <c r="L330" t="s">
        <v>873</v>
      </c>
      <c r="M330" t="s">
        <v>868</v>
      </c>
      <c r="N330" t="s">
        <v>860</v>
      </c>
      <c r="O330" t="s">
        <v>874</v>
      </c>
      <c r="P330" t="s">
        <v>953</v>
      </c>
      <c r="Q330">
        <v>2023</v>
      </c>
      <c r="R330" t="s">
        <v>1542</v>
      </c>
      <c r="S330" s="16">
        <v>575428.91</v>
      </c>
      <c r="T330" t="s">
        <v>2236</v>
      </c>
      <c r="U330" t="s">
        <v>874</v>
      </c>
      <c r="V330" s="12" t="s">
        <v>2699</v>
      </c>
    </row>
    <row r="331" spans="1:22" x14ac:dyDescent="0.35">
      <c r="A331" t="s">
        <v>1637</v>
      </c>
      <c r="B331" t="s">
        <v>864</v>
      </c>
      <c r="C331">
        <v>0</v>
      </c>
      <c r="D331" t="s">
        <v>865</v>
      </c>
      <c r="E331" t="s">
        <v>781</v>
      </c>
      <c r="F331" t="s">
        <v>950</v>
      </c>
      <c r="G331" s="1" t="str">
        <f>VLOOKUP(E331,'zoznam+stupeň prípravy'!$A$2:$W$647,2,FALSE)</f>
        <v>ŽST Nové Zámky – ŽST Palárikovo, modernizácia koľaje č. 1 a č. 2</v>
      </c>
      <c r="H331" t="s">
        <v>951</v>
      </c>
      <c r="I331" t="s">
        <v>952</v>
      </c>
      <c r="J331" t="s">
        <v>896</v>
      </c>
      <c r="K331">
        <v>4.5</v>
      </c>
      <c r="L331" t="s">
        <v>873</v>
      </c>
      <c r="M331" t="s">
        <v>868</v>
      </c>
      <c r="N331" t="s">
        <v>861</v>
      </c>
      <c r="O331" t="s">
        <v>874</v>
      </c>
      <c r="P331" t="s">
        <v>953</v>
      </c>
      <c r="Q331" t="s">
        <v>1464</v>
      </c>
      <c r="R331" t="s">
        <v>1511</v>
      </c>
      <c r="S331" s="16">
        <v>3807300.75</v>
      </c>
      <c r="T331" t="s">
        <v>1536</v>
      </c>
      <c r="U331" t="s">
        <v>874</v>
      </c>
      <c r="V331" s="12" t="s">
        <v>2699</v>
      </c>
    </row>
    <row r="332" spans="1:22" x14ac:dyDescent="0.35">
      <c r="A332" t="s">
        <v>1637</v>
      </c>
      <c r="B332" t="s">
        <v>864</v>
      </c>
      <c r="C332">
        <v>0</v>
      </c>
      <c r="D332" t="s">
        <v>865</v>
      </c>
      <c r="E332" t="s">
        <v>781</v>
      </c>
      <c r="F332" t="s">
        <v>950</v>
      </c>
      <c r="G332" s="1" t="str">
        <f>VLOOKUP(E332,'zoznam+stupeň prípravy'!$A$2:$W$647,2,FALSE)</f>
        <v>ŽST Nové Zámky – ŽST Palárikovo, modernizácia koľaje č. 1 a č. 2</v>
      </c>
      <c r="H332" t="s">
        <v>951</v>
      </c>
      <c r="I332" t="s">
        <v>952</v>
      </c>
      <c r="J332" t="s">
        <v>896</v>
      </c>
      <c r="K332">
        <v>4.5</v>
      </c>
      <c r="L332" t="s">
        <v>873</v>
      </c>
      <c r="M332" t="s">
        <v>868</v>
      </c>
      <c r="N332" t="s">
        <v>861</v>
      </c>
      <c r="O332" t="s">
        <v>874</v>
      </c>
      <c r="P332" t="s">
        <v>953</v>
      </c>
      <c r="Q332" t="s">
        <v>1464</v>
      </c>
      <c r="R332" t="s">
        <v>1513</v>
      </c>
      <c r="S332" s="16">
        <v>671876.59000000008</v>
      </c>
      <c r="T332" t="s">
        <v>1536</v>
      </c>
      <c r="U332" t="s">
        <v>874</v>
      </c>
      <c r="V332" s="12" t="s">
        <v>2699</v>
      </c>
    </row>
    <row r="333" spans="1:22" x14ac:dyDescent="0.35">
      <c r="A333" t="s">
        <v>1638</v>
      </c>
      <c r="B333" t="s">
        <v>864</v>
      </c>
      <c r="C333">
        <v>0</v>
      </c>
      <c r="D333" t="s">
        <v>865</v>
      </c>
      <c r="E333" t="s">
        <v>781</v>
      </c>
      <c r="F333" t="s">
        <v>950</v>
      </c>
      <c r="G333" s="1" t="str">
        <f>VLOOKUP(E333,'zoznam+stupeň prípravy'!$A$2:$W$647,2,FALSE)</f>
        <v>ŽST Nové Zámky – ŽST Palárikovo, modernizácia koľaje č. 1 a č. 2</v>
      </c>
      <c r="H333" t="s">
        <v>951</v>
      </c>
      <c r="I333" t="s">
        <v>952</v>
      </c>
      <c r="J333" t="s">
        <v>896</v>
      </c>
      <c r="K333">
        <v>4.5</v>
      </c>
      <c r="L333" t="s">
        <v>873</v>
      </c>
      <c r="M333" t="s">
        <v>868</v>
      </c>
      <c r="N333" t="s">
        <v>860</v>
      </c>
      <c r="O333" t="s">
        <v>874</v>
      </c>
      <c r="P333" t="s">
        <v>953</v>
      </c>
      <c r="Q333" t="s">
        <v>1464</v>
      </c>
      <c r="R333" t="s">
        <v>1458</v>
      </c>
      <c r="S333" s="16">
        <v>567428.91</v>
      </c>
      <c r="T333" t="s">
        <v>2236</v>
      </c>
      <c r="U333" t="s">
        <v>874</v>
      </c>
      <c r="V333" s="12" t="s">
        <v>2699</v>
      </c>
    </row>
    <row r="334" spans="1:22" x14ac:dyDescent="0.35">
      <c r="A334" t="s">
        <v>1638</v>
      </c>
      <c r="B334" t="s">
        <v>864</v>
      </c>
      <c r="C334">
        <v>0</v>
      </c>
      <c r="D334" t="s">
        <v>865</v>
      </c>
      <c r="E334" t="s">
        <v>781</v>
      </c>
      <c r="F334" t="s">
        <v>950</v>
      </c>
      <c r="G334" s="1" t="str">
        <f>VLOOKUP(E334,'zoznam+stupeň prípravy'!$A$2:$W$647,2,FALSE)</f>
        <v>ŽST Nové Zámky – ŽST Palárikovo, modernizácia koľaje č. 1 a č. 2</v>
      </c>
      <c r="H334" t="s">
        <v>951</v>
      </c>
      <c r="I334" t="s">
        <v>952</v>
      </c>
      <c r="J334" t="s">
        <v>896</v>
      </c>
      <c r="K334">
        <v>4.5</v>
      </c>
      <c r="L334" t="s">
        <v>873</v>
      </c>
      <c r="M334" t="s">
        <v>868</v>
      </c>
      <c r="N334" t="s">
        <v>860</v>
      </c>
      <c r="O334" t="s">
        <v>874</v>
      </c>
      <c r="P334" t="s">
        <v>953</v>
      </c>
      <c r="Q334" t="s">
        <v>1464</v>
      </c>
      <c r="R334" t="s">
        <v>1467</v>
      </c>
      <c r="S334" s="16">
        <v>1470312.34</v>
      </c>
      <c r="T334" t="s">
        <v>2236</v>
      </c>
      <c r="U334" t="s">
        <v>874</v>
      </c>
      <c r="V334" s="12" t="s">
        <v>2699</v>
      </c>
    </row>
    <row r="335" spans="1:22" x14ac:dyDescent="0.35">
      <c r="A335" t="s">
        <v>1629</v>
      </c>
      <c r="B335" t="s">
        <v>864</v>
      </c>
      <c r="C335">
        <v>0</v>
      </c>
      <c r="D335" t="s">
        <v>865</v>
      </c>
      <c r="E335" t="s">
        <v>761</v>
      </c>
      <c r="F335" t="s">
        <v>954</v>
      </c>
      <c r="G335" s="1" t="str">
        <f>VLOOKUP(E335,'zoznam+stupeň prípravy'!$A$2:$W$647,2,FALSE)</f>
        <v>ŽST Dvory nad Žitavou, modernizácia výhybiek č. 14 - 20</v>
      </c>
      <c r="H335" t="s">
        <v>955</v>
      </c>
      <c r="I335" t="s">
        <v>2236</v>
      </c>
      <c r="J335" t="s">
        <v>896</v>
      </c>
      <c r="K335" t="s">
        <v>949</v>
      </c>
      <c r="L335" t="s">
        <v>912</v>
      </c>
      <c r="M335" t="s">
        <v>868</v>
      </c>
      <c r="N335" t="s">
        <v>860</v>
      </c>
      <c r="O335" t="s">
        <v>874</v>
      </c>
      <c r="P335" t="s">
        <v>956</v>
      </c>
      <c r="Q335">
        <v>2023</v>
      </c>
      <c r="R335" t="s">
        <v>1542</v>
      </c>
      <c r="S335" s="16">
        <v>9000</v>
      </c>
      <c r="T335" t="s">
        <v>2236</v>
      </c>
      <c r="U335" t="s">
        <v>874</v>
      </c>
      <c r="V335" s="12" t="s">
        <v>2699</v>
      </c>
    </row>
    <row r="336" spans="1:22" x14ac:dyDescent="0.35">
      <c r="A336" t="s">
        <v>1628</v>
      </c>
      <c r="B336" t="s">
        <v>864</v>
      </c>
      <c r="C336">
        <v>0</v>
      </c>
      <c r="D336" t="s">
        <v>865</v>
      </c>
      <c r="E336" t="s">
        <v>761</v>
      </c>
      <c r="F336" t="s">
        <v>954</v>
      </c>
      <c r="G336" s="1" t="str">
        <f>VLOOKUP(E336,'zoznam+stupeň prípravy'!$A$2:$W$647,2,FALSE)</f>
        <v>ŽST Dvory nad Žitavou, modernizácia výhybiek č. 14 - 20</v>
      </c>
      <c r="H336" t="s">
        <v>955</v>
      </c>
      <c r="I336" t="s">
        <v>2236</v>
      </c>
      <c r="J336" t="s">
        <v>896</v>
      </c>
      <c r="K336" t="s">
        <v>949</v>
      </c>
      <c r="L336" t="s">
        <v>912</v>
      </c>
      <c r="M336" t="s">
        <v>868</v>
      </c>
      <c r="N336" t="s">
        <v>861</v>
      </c>
      <c r="O336" t="s">
        <v>874</v>
      </c>
      <c r="P336" t="s">
        <v>956</v>
      </c>
      <c r="Q336">
        <v>2023</v>
      </c>
      <c r="R336" t="s">
        <v>1542</v>
      </c>
      <c r="S336" s="16">
        <v>9004.41</v>
      </c>
      <c r="T336" t="s">
        <v>2236</v>
      </c>
      <c r="U336" t="s">
        <v>874</v>
      </c>
      <c r="V336" s="12" t="s">
        <v>2699</v>
      </c>
    </row>
    <row r="337" spans="1:22" x14ac:dyDescent="0.35">
      <c r="A337" t="s">
        <v>1628</v>
      </c>
      <c r="B337" t="s">
        <v>864</v>
      </c>
      <c r="C337">
        <v>0</v>
      </c>
      <c r="D337" t="s">
        <v>865</v>
      </c>
      <c r="E337" t="s">
        <v>761</v>
      </c>
      <c r="F337" t="s">
        <v>954</v>
      </c>
      <c r="G337" s="1" t="str">
        <f>VLOOKUP(E337,'zoznam+stupeň prípravy'!$A$2:$W$647,2,FALSE)</f>
        <v>ŽST Dvory nad Žitavou, modernizácia výhybiek č. 14 - 20</v>
      </c>
      <c r="H337" t="s">
        <v>955</v>
      </c>
      <c r="I337" t="s">
        <v>2236</v>
      </c>
      <c r="J337" t="s">
        <v>896</v>
      </c>
      <c r="K337" t="s">
        <v>949</v>
      </c>
      <c r="L337" t="s">
        <v>912</v>
      </c>
      <c r="M337" t="s">
        <v>868</v>
      </c>
      <c r="N337" t="s">
        <v>861</v>
      </c>
      <c r="O337" t="s">
        <v>874</v>
      </c>
      <c r="P337" t="s">
        <v>956</v>
      </c>
      <c r="Q337">
        <v>2023</v>
      </c>
      <c r="R337" t="s">
        <v>1511</v>
      </c>
      <c r="S337" s="16">
        <v>232517.00999999978</v>
      </c>
      <c r="T337" t="s">
        <v>1536</v>
      </c>
      <c r="U337" t="s">
        <v>874</v>
      </c>
      <c r="V337" s="12" t="s">
        <v>2699</v>
      </c>
    </row>
    <row r="338" spans="1:22" x14ac:dyDescent="0.35">
      <c r="A338" t="s">
        <v>1628</v>
      </c>
      <c r="B338" t="s">
        <v>864</v>
      </c>
      <c r="C338">
        <v>0</v>
      </c>
      <c r="D338" t="s">
        <v>865</v>
      </c>
      <c r="E338" t="s">
        <v>761</v>
      </c>
      <c r="F338" t="s">
        <v>954</v>
      </c>
      <c r="G338" s="1" t="str">
        <f>VLOOKUP(E338,'zoznam+stupeň prípravy'!$A$2:$W$647,2,FALSE)</f>
        <v>ŽST Dvory nad Žitavou, modernizácia výhybiek č. 14 - 20</v>
      </c>
      <c r="H338" t="s">
        <v>955</v>
      </c>
      <c r="I338" t="s">
        <v>2236</v>
      </c>
      <c r="J338" t="s">
        <v>896</v>
      </c>
      <c r="K338" t="s">
        <v>949</v>
      </c>
      <c r="L338" t="s">
        <v>912</v>
      </c>
      <c r="M338" t="s">
        <v>868</v>
      </c>
      <c r="N338" t="s">
        <v>861</v>
      </c>
      <c r="O338" t="s">
        <v>874</v>
      </c>
      <c r="P338" t="s">
        <v>956</v>
      </c>
      <c r="Q338">
        <v>2023</v>
      </c>
      <c r="R338" t="s">
        <v>1513</v>
      </c>
      <c r="S338" s="16">
        <v>41032.410000000149</v>
      </c>
      <c r="T338" t="s">
        <v>1536</v>
      </c>
      <c r="U338" t="s">
        <v>874</v>
      </c>
      <c r="V338" s="12" t="s">
        <v>2699</v>
      </c>
    </row>
    <row r="339" spans="1:22" x14ac:dyDescent="0.35">
      <c r="A339" t="s">
        <v>1628</v>
      </c>
      <c r="B339" t="s">
        <v>864</v>
      </c>
      <c r="C339">
        <v>0</v>
      </c>
      <c r="D339" t="s">
        <v>865</v>
      </c>
      <c r="E339" t="s">
        <v>761</v>
      </c>
      <c r="F339" t="s">
        <v>954</v>
      </c>
      <c r="G339" s="1" t="str">
        <f>VLOOKUP(E339,'zoznam+stupeň prípravy'!$A$2:$W$647,2,FALSE)</f>
        <v>ŽST Dvory nad Žitavou, modernizácia výhybiek č. 14 - 20</v>
      </c>
      <c r="H339" t="s">
        <v>955</v>
      </c>
      <c r="I339" t="s">
        <v>2236</v>
      </c>
      <c r="J339" t="s">
        <v>896</v>
      </c>
      <c r="K339" t="s">
        <v>949</v>
      </c>
      <c r="L339" t="s">
        <v>912</v>
      </c>
      <c r="M339" t="s">
        <v>868</v>
      </c>
      <c r="N339" t="s">
        <v>861</v>
      </c>
      <c r="O339" t="s">
        <v>874</v>
      </c>
      <c r="P339" t="s">
        <v>956</v>
      </c>
      <c r="Q339">
        <v>2023</v>
      </c>
      <c r="R339" t="s">
        <v>1467</v>
      </c>
      <c r="S339" s="16">
        <v>322484.65000000002</v>
      </c>
      <c r="T339" t="s">
        <v>2236</v>
      </c>
      <c r="U339" t="s">
        <v>874</v>
      </c>
      <c r="V339" s="12" t="s">
        <v>2699</v>
      </c>
    </row>
    <row r="340" spans="1:22" x14ac:dyDescent="0.35">
      <c r="A340" t="s">
        <v>1628</v>
      </c>
      <c r="B340" t="s">
        <v>864</v>
      </c>
      <c r="C340">
        <v>0</v>
      </c>
      <c r="D340" t="s">
        <v>865</v>
      </c>
      <c r="E340" t="s">
        <v>761</v>
      </c>
      <c r="F340" t="s">
        <v>954</v>
      </c>
      <c r="G340" s="1" t="str">
        <f>VLOOKUP(E340,'zoznam+stupeň prípravy'!$A$2:$W$647,2,FALSE)</f>
        <v>ŽST Dvory nad Žitavou, modernizácia výhybiek č. 14 - 20</v>
      </c>
      <c r="H340" t="s">
        <v>955</v>
      </c>
      <c r="I340" t="s">
        <v>2236</v>
      </c>
      <c r="J340" t="s">
        <v>896</v>
      </c>
      <c r="K340" t="s">
        <v>949</v>
      </c>
      <c r="L340" t="s">
        <v>912</v>
      </c>
      <c r="M340" t="s">
        <v>868</v>
      </c>
      <c r="N340" t="s">
        <v>861</v>
      </c>
      <c r="O340" t="s">
        <v>874</v>
      </c>
      <c r="P340" t="s">
        <v>956</v>
      </c>
      <c r="Q340">
        <v>2024</v>
      </c>
      <c r="R340" t="s">
        <v>1511</v>
      </c>
      <c r="S340" s="16">
        <v>98992.45</v>
      </c>
      <c r="T340" t="s">
        <v>2236</v>
      </c>
      <c r="U340" t="s">
        <v>874</v>
      </c>
      <c r="V340" s="12" t="s">
        <v>2699</v>
      </c>
    </row>
    <row r="341" spans="1:22" x14ac:dyDescent="0.35">
      <c r="A341" t="s">
        <v>1628</v>
      </c>
      <c r="B341" t="s">
        <v>864</v>
      </c>
      <c r="C341">
        <v>0</v>
      </c>
      <c r="D341" t="s">
        <v>865</v>
      </c>
      <c r="E341" t="s">
        <v>761</v>
      </c>
      <c r="F341" t="s">
        <v>954</v>
      </c>
      <c r="G341" s="1" t="str">
        <f>VLOOKUP(E341,'zoznam+stupeň prípravy'!$A$2:$W$647,2,FALSE)</f>
        <v>ŽST Dvory nad Žitavou, modernizácia výhybiek č. 14 - 20</v>
      </c>
      <c r="H341" t="s">
        <v>955</v>
      </c>
      <c r="I341" t="s">
        <v>2236</v>
      </c>
      <c r="J341" t="s">
        <v>896</v>
      </c>
      <c r="K341" t="s">
        <v>949</v>
      </c>
      <c r="L341" t="s">
        <v>912</v>
      </c>
      <c r="M341" t="s">
        <v>868</v>
      </c>
      <c r="N341" t="s">
        <v>861</v>
      </c>
      <c r="O341" t="s">
        <v>874</v>
      </c>
      <c r="P341" t="s">
        <v>956</v>
      </c>
      <c r="Q341" t="s">
        <v>1464</v>
      </c>
      <c r="R341" t="s">
        <v>1467</v>
      </c>
      <c r="S341" s="16">
        <v>1049</v>
      </c>
      <c r="T341" t="s">
        <v>2236</v>
      </c>
      <c r="U341" t="s">
        <v>874</v>
      </c>
      <c r="V341" s="12" t="s">
        <v>2699</v>
      </c>
    </row>
    <row r="342" spans="1:22" x14ac:dyDescent="0.35">
      <c r="A342" t="s">
        <v>1628</v>
      </c>
      <c r="B342" t="s">
        <v>864</v>
      </c>
      <c r="C342">
        <v>0</v>
      </c>
      <c r="D342" t="s">
        <v>865</v>
      </c>
      <c r="E342" t="s">
        <v>761</v>
      </c>
      <c r="F342" t="s">
        <v>954</v>
      </c>
      <c r="G342" s="1" t="str">
        <f>VLOOKUP(E342,'zoznam+stupeň prípravy'!$A$2:$W$647,2,FALSE)</f>
        <v>ŽST Dvory nad Žitavou, modernizácia výhybiek č. 14 - 20</v>
      </c>
      <c r="H342" t="s">
        <v>955</v>
      </c>
      <c r="I342" t="s">
        <v>2236</v>
      </c>
      <c r="J342" t="s">
        <v>896</v>
      </c>
      <c r="K342" t="s">
        <v>949</v>
      </c>
      <c r="L342" t="s">
        <v>912</v>
      </c>
      <c r="M342" t="s">
        <v>868</v>
      </c>
      <c r="N342" t="s">
        <v>861</v>
      </c>
      <c r="O342" t="s">
        <v>874</v>
      </c>
      <c r="P342" t="s">
        <v>956</v>
      </c>
      <c r="Q342" t="s">
        <v>1464</v>
      </c>
      <c r="R342" t="s">
        <v>1511</v>
      </c>
      <c r="S342" s="16">
        <v>7795403.5</v>
      </c>
      <c r="T342" t="s">
        <v>1536</v>
      </c>
      <c r="U342" t="s">
        <v>874</v>
      </c>
      <c r="V342" s="12" t="s">
        <v>2699</v>
      </c>
    </row>
    <row r="343" spans="1:22" x14ac:dyDescent="0.35">
      <c r="A343" t="s">
        <v>1628</v>
      </c>
      <c r="B343" t="s">
        <v>864</v>
      </c>
      <c r="C343">
        <v>0</v>
      </c>
      <c r="D343" t="s">
        <v>865</v>
      </c>
      <c r="E343" t="s">
        <v>761</v>
      </c>
      <c r="F343" t="s">
        <v>954</v>
      </c>
      <c r="G343" s="1" t="str">
        <f>VLOOKUP(E343,'zoznam+stupeň prípravy'!$A$2:$W$647,2,FALSE)</f>
        <v>ŽST Dvory nad Žitavou, modernizácia výhybiek č. 14 - 20</v>
      </c>
      <c r="H343" t="s">
        <v>955</v>
      </c>
      <c r="I343" t="s">
        <v>2236</v>
      </c>
      <c r="J343" t="s">
        <v>896</v>
      </c>
      <c r="K343" t="s">
        <v>949</v>
      </c>
      <c r="L343" t="s">
        <v>912</v>
      </c>
      <c r="M343" t="s">
        <v>868</v>
      </c>
      <c r="N343" t="s">
        <v>861</v>
      </c>
      <c r="O343" t="s">
        <v>874</v>
      </c>
      <c r="P343" t="s">
        <v>956</v>
      </c>
      <c r="Q343" t="s">
        <v>1464</v>
      </c>
      <c r="R343" t="s">
        <v>1513</v>
      </c>
      <c r="S343" s="16">
        <v>1375659.44</v>
      </c>
      <c r="T343" t="s">
        <v>1536</v>
      </c>
      <c r="U343" t="s">
        <v>874</v>
      </c>
      <c r="V343" s="12" t="s">
        <v>2699</v>
      </c>
    </row>
    <row r="344" spans="1:22" x14ac:dyDescent="0.35">
      <c r="A344" t="s">
        <v>1629</v>
      </c>
      <c r="B344" t="s">
        <v>864</v>
      </c>
      <c r="C344">
        <v>0</v>
      </c>
      <c r="D344" t="s">
        <v>865</v>
      </c>
      <c r="E344" t="s">
        <v>761</v>
      </c>
      <c r="F344" t="s">
        <v>954</v>
      </c>
      <c r="G344" s="1" t="str">
        <f>VLOOKUP(E344,'zoznam+stupeň prípravy'!$A$2:$W$647,2,FALSE)</f>
        <v>ŽST Dvory nad Žitavou, modernizácia výhybiek č. 14 - 20</v>
      </c>
      <c r="H344" t="s">
        <v>955</v>
      </c>
      <c r="I344" t="s">
        <v>2236</v>
      </c>
      <c r="J344" t="s">
        <v>896</v>
      </c>
      <c r="K344" t="s">
        <v>949</v>
      </c>
      <c r="L344" t="s">
        <v>912</v>
      </c>
      <c r="M344" t="s">
        <v>868</v>
      </c>
      <c r="N344" t="s">
        <v>860</v>
      </c>
      <c r="O344" t="s">
        <v>874</v>
      </c>
      <c r="P344" t="s">
        <v>956</v>
      </c>
      <c r="Q344" t="s">
        <v>1464</v>
      </c>
      <c r="R344" t="s">
        <v>1467</v>
      </c>
      <c r="S344" s="16">
        <v>158227.35</v>
      </c>
      <c r="T344" t="s">
        <v>2236</v>
      </c>
      <c r="U344" t="s">
        <v>874</v>
      </c>
      <c r="V344" s="12" t="s">
        <v>2699</v>
      </c>
    </row>
    <row r="345" spans="1:22" x14ac:dyDescent="0.35">
      <c r="A345" t="s">
        <v>2046</v>
      </c>
      <c r="B345" t="s">
        <v>864</v>
      </c>
      <c r="C345">
        <v>0</v>
      </c>
      <c r="D345" t="s">
        <v>865</v>
      </c>
      <c r="E345" t="s">
        <v>957</v>
      </c>
      <c r="F345" t="s">
        <v>959</v>
      </c>
      <c r="G345" s="1" t="str">
        <f>VLOOKUP(E345,'zoznam+stupeň prípravy'!$A$2:$W$647,2,FALSE)</f>
        <v>ŽST Lamač, rekonštrukcia výhybiek č. 9, 10, 11 až 14,</v>
      </c>
      <c r="H345" t="s">
        <v>960</v>
      </c>
      <c r="I345" t="s">
        <v>2236</v>
      </c>
      <c r="J345" t="s">
        <v>896</v>
      </c>
      <c r="K345" t="s">
        <v>961</v>
      </c>
      <c r="L345" t="s">
        <v>912</v>
      </c>
      <c r="M345" t="s">
        <v>868</v>
      </c>
      <c r="N345" t="s">
        <v>861</v>
      </c>
      <c r="O345" t="s">
        <v>874</v>
      </c>
      <c r="P345" t="s">
        <v>913</v>
      </c>
      <c r="Q345">
        <v>2029</v>
      </c>
      <c r="R345" t="s">
        <v>2025</v>
      </c>
      <c r="S345" s="16">
        <v>800000</v>
      </c>
      <c r="T345" t="s">
        <v>2236</v>
      </c>
      <c r="U345" t="s">
        <v>2236</v>
      </c>
      <c r="V345" s="12" t="s">
        <v>2250</v>
      </c>
    </row>
    <row r="346" spans="1:22" x14ac:dyDescent="0.35">
      <c r="A346" t="s">
        <v>1490</v>
      </c>
      <c r="B346" t="s">
        <v>864</v>
      </c>
      <c r="C346">
        <v>0</v>
      </c>
      <c r="D346" t="s">
        <v>865</v>
      </c>
      <c r="E346" t="s">
        <v>734</v>
      </c>
      <c r="F346">
        <v>0</v>
      </c>
      <c r="G346" s="1" t="str">
        <f>VLOOKUP(E346,'zoznam+stupeň prípravy'!$A$2:$W$647,2,FALSE)</f>
        <v>ŽSR, rekonštrukcia výhybiek č. 1 a 2 v ŽST Veľké Uherce</v>
      </c>
      <c r="H346" t="s">
        <v>962</v>
      </c>
      <c r="I346" t="s">
        <v>2236</v>
      </c>
      <c r="J346" t="s">
        <v>896</v>
      </c>
      <c r="K346">
        <v>0</v>
      </c>
      <c r="L346" t="s">
        <v>912</v>
      </c>
      <c r="M346" t="s">
        <v>868</v>
      </c>
      <c r="N346" t="s">
        <v>861</v>
      </c>
      <c r="O346" t="s">
        <v>2236</v>
      </c>
      <c r="P346" t="s">
        <v>2236</v>
      </c>
      <c r="Q346">
        <v>2023</v>
      </c>
      <c r="R346" t="s">
        <v>1467</v>
      </c>
      <c r="S346" s="16">
        <v>179085.02</v>
      </c>
      <c r="T346" t="s">
        <v>2236</v>
      </c>
      <c r="U346" t="s">
        <v>874</v>
      </c>
      <c r="V346" s="12" t="s">
        <v>2699</v>
      </c>
    </row>
    <row r="347" spans="1:22" x14ac:dyDescent="0.35">
      <c r="A347" t="s">
        <v>1490</v>
      </c>
      <c r="B347" t="s">
        <v>864</v>
      </c>
      <c r="C347">
        <v>0</v>
      </c>
      <c r="D347" t="s">
        <v>865</v>
      </c>
      <c r="E347" t="s">
        <v>734</v>
      </c>
      <c r="F347">
        <v>0</v>
      </c>
      <c r="G347" s="1" t="str">
        <f>VLOOKUP(E347,'zoznam+stupeň prípravy'!$A$2:$W$647,2,FALSE)</f>
        <v>ŽSR, rekonštrukcia výhybiek č. 1 a 2 v ŽST Veľké Uherce</v>
      </c>
      <c r="H347" t="s">
        <v>962</v>
      </c>
      <c r="I347" t="s">
        <v>2236</v>
      </c>
      <c r="J347" t="s">
        <v>896</v>
      </c>
      <c r="K347">
        <v>0</v>
      </c>
      <c r="L347" t="s">
        <v>912</v>
      </c>
      <c r="M347" t="s">
        <v>868</v>
      </c>
      <c r="N347" t="s">
        <v>861</v>
      </c>
      <c r="O347" t="s">
        <v>874</v>
      </c>
      <c r="P347">
        <v>0</v>
      </c>
      <c r="Q347">
        <v>2024</v>
      </c>
      <c r="R347" t="s">
        <v>1458</v>
      </c>
      <c r="S347" s="37">
        <v>1000</v>
      </c>
      <c r="T347" t="s">
        <v>2236</v>
      </c>
      <c r="U347" t="s">
        <v>874</v>
      </c>
      <c r="V347" s="12" t="s">
        <v>2699</v>
      </c>
    </row>
    <row r="348" spans="1:22" x14ac:dyDescent="0.35">
      <c r="A348" t="s">
        <v>1489</v>
      </c>
      <c r="B348" t="s">
        <v>864</v>
      </c>
      <c r="C348">
        <v>0</v>
      </c>
      <c r="D348" t="s">
        <v>865</v>
      </c>
      <c r="E348" t="s">
        <v>734</v>
      </c>
      <c r="F348">
        <v>0</v>
      </c>
      <c r="G348" s="1" t="str">
        <f>VLOOKUP(E348,'zoznam+stupeň prípravy'!$A$2:$W$647,2,FALSE)</f>
        <v>ŽSR, rekonštrukcia výhybiek č. 1 a 2 v ŽST Veľké Uherce</v>
      </c>
      <c r="H348" t="s">
        <v>962</v>
      </c>
      <c r="I348" t="s">
        <v>2236</v>
      </c>
      <c r="J348" t="s">
        <v>896</v>
      </c>
      <c r="K348">
        <v>0</v>
      </c>
      <c r="L348" t="s">
        <v>912</v>
      </c>
      <c r="M348" t="s">
        <v>868</v>
      </c>
      <c r="N348" t="s">
        <v>860</v>
      </c>
      <c r="O348" t="s">
        <v>874</v>
      </c>
      <c r="P348">
        <v>0</v>
      </c>
      <c r="Q348" t="s">
        <v>1464</v>
      </c>
      <c r="R348" t="s">
        <v>1467</v>
      </c>
      <c r="S348" s="16">
        <v>11603.8</v>
      </c>
      <c r="T348" t="s">
        <v>2236</v>
      </c>
      <c r="U348" t="s">
        <v>874</v>
      </c>
      <c r="V348" s="12" t="s">
        <v>2699</v>
      </c>
    </row>
    <row r="349" spans="1:22" x14ac:dyDescent="0.35">
      <c r="A349" t="s">
        <v>1490</v>
      </c>
      <c r="B349" t="s">
        <v>864</v>
      </c>
      <c r="C349">
        <v>0</v>
      </c>
      <c r="D349" t="s">
        <v>865</v>
      </c>
      <c r="E349" t="s">
        <v>734</v>
      </c>
      <c r="F349">
        <v>0</v>
      </c>
      <c r="G349" s="1" t="str">
        <f>VLOOKUP(E349,'zoznam+stupeň prípravy'!$A$2:$W$647,2,FALSE)</f>
        <v>ŽSR, rekonštrukcia výhybiek č. 1 a 2 v ŽST Veľké Uherce</v>
      </c>
      <c r="H349" t="s">
        <v>962</v>
      </c>
      <c r="I349" t="s">
        <v>2236</v>
      </c>
      <c r="J349" t="s">
        <v>896</v>
      </c>
      <c r="K349">
        <v>0</v>
      </c>
      <c r="L349" t="s">
        <v>912</v>
      </c>
      <c r="M349" t="s">
        <v>868</v>
      </c>
      <c r="N349" t="s">
        <v>861</v>
      </c>
      <c r="O349" t="s">
        <v>874</v>
      </c>
      <c r="P349">
        <v>0</v>
      </c>
      <c r="Q349" t="s">
        <v>1464</v>
      </c>
      <c r="R349" t="s">
        <v>1467</v>
      </c>
      <c r="S349" s="16">
        <v>221932.66</v>
      </c>
      <c r="T349" t="s">
        <v>2236</v>
      </c>
      <c r="U349" t="s">
        <v>874</v>
      </c>
      <c r="V349" s="12" t="s">
        <v>2699</v>
      </c>
    </row>
    <row r="350" spans="1:22" ht="43.5" x14ac:dyDescent="0.35">
      <c r="A350" t="s">
        <v>1759</v>
      </c>
      <c r="B350" t="s">
        <v>864</v>
      </c>
      <c r="C350">
        <v>0</v>
      </c>
      <c r="D350" t="s">
        <v>865</v>
      </c>
      <c r="E350" t="s">
        <v>963</v>
      </c>
      <c r="F350">
        <v>0</v>
      </c>
      <c r="G350" s="1" t="str">
        <f>VLOOKUP(E350,'zoznam+stupeň prípravy'!$A$2:$W$647,2,FALSE)</f>
        <v>Železničný zárez pri Poriadí, IGP - orientačná etapa“  na trati Nové Mesto nad Váhom - Vrbovce - št. hr. ČR, na úseku trate v  záreze od km 31,625 – po km 32,050 („Poriadsky zárez“) - prieskum a monitoring</v>
      </c>
      <c r="H350" t="s">
        <v>965</v>
      </c>
      <c r="I350" t="s">
        <v>2236</v>
      </c>
      <c r="J350" t="s">
        <v>2236</v>
      </c>
      <c r="K350">
        <v>0</v>
      </c>
      <c r="L350" t="s">
        <v>912</v>
      </c>
      <c r="M350" t="s">
        <v>868</v>
      </c>
      <c r="N350" t="s">
        <v>860</v>
      </c>
      <c r="O350" t="s">
        <v>874</v>
      </c>
      <c r="P350">
        <v>0</v>
      </c>
      <c r="Q350">
        <v>2027</v>
      </c>
      <c r="R350" t="s">
        <v>2025</v>
      </c>
      <c r="S350" s="16">
        <v>247000</v>
      </c>
      <c r="T350" t="s">
        <v>2236</v>
      </c>
      <c r="U350" t="s">
        <v>874</v>
      </c>
      <c r="V350" s="12" t="s">
        <v>2709</v>
      </c>
    </row>
    <row r="351" spans="1:22" ht="43.5" x14ac:dyDescent="0.35">
      <c r="A351" t="s">
        <v>1886</v>
      </c>
      <c r="B351" t="s">
        <v>864</v>
      </c>
      <c r="C351">
        <v>0</v>
      </c>
      <c r="D351" t="s">
        <v>865</v>
      </c>
      <c r="E351" t="s">
        <v>963</v>
      </c>
      <c r="F351">
        <v>0</v>
      </c>
      <c r="G351" s="1" t="str">
        <f>VLOOKUP(E351,'zoznam+stupeň prípravy'!$A$2:$W$647,2,FALSE)</f>
        <v>Železničný zárez pri Poriadí, IGP - orientačná etapa“  na trati Nové Mesto nad Váhom - Vrbovce - št. hr. ČR, na úseku trate v  záreze od km 31,625 – po km 32,050 („Poriadsky zárez“) - prieskum a monitoring</v>
      </c>
      <c r="H351" t="s">
        <v>965</v>
      </c>
      <c r="I351" t="s">
        <v>2236</v>
      </c>
      <c r="J351" t="s">
        <v>2236</v>
      </c>
      <c r="K351">
        <v>0</v>
      </c>
      <c r="L351" t="s">
        <v>912</v>
      </c>
      <c r="M351" t="s">
        <v>868</v>
      </c>
      <c r="N351" t="s">
        <v>861</v>
      </c>
      <c r="O351" t="s">
        <v>875</v>
      </c>
      <c r="P351">
        <v>0</v>
      </c>
      <c r="Q351">
        <v>2028</v>
      </c>
      <c r="R351" t="s">
        <v>2025</v>
      </c>
      <c r="S351" s="16">
        <v>2223000</v>
      </c>
      <c r="T351" t="s">
        <v>2236</v>
      </c>
      <c r="U351" t="s">
        <v>874</v>
      </c>
      <c r="V351" s="12" t="s">
        <v>2709</v>
      </c>
    </row>
    <row r="352" spans="1:22" ht="29" x14ac:dyDescent="0.35">
      <c r="A352" t="s">
        <v>1667</v>
      </c>
      <c r="B352" t="s">
        <v>864</v>
      </c>
      <c r="C352">
        <v>0</v>
      </c>
      <c r="D352" t="s">
        <v>865</v>
      </c>
      <c r="E352" t="s">
        <v>966</v>
      </c>
      <c r="F352">
        <v>0</v>
      </c>
      <c r="G352" s="1" t="str">
        <f>VLOOKUP(E352,'zoznam+stupeň prípravy'!$A$2:$W$647,2,FALSE)</f>
        <v xml:space="preserve">ŽST, výstavba novej žel. zastávky Handlová zastávka a súvisiacej infraštruktúry </v>
      </c>
      <c r="H352" t="s">
        <v>962</v>
      </c>
      <c r="I352" t="s">
        <v>2236</v>
      </c>
      <c r="J352" t="s">
        <v>2236</v>
      </c>
      <c r="K352">
        <v>0</v>
      </c>
      <c r="L352" t="s">
        <v>867</v>
      </c>
      <c r="M352" t="s">
        <v>868</v>
      </c>
      <c r="N352" t="s">
        <v>860</v>
      </c>
      <c r="O352" t="s">
        <v>875</v>
      </c>
      <c r="P352">
        <v>0</v>
      </c>
      <c r="Q352">
        <v>2025</v>
      </c>
      <c r="R352" t="s">
        <v>2497</v>
      </c>
      <c r="S352" s="16">
        <v>7680</v>
      </c>
      <c r="T352" t="s">
        <v>2236</v>
      </c>
      <c r="U352" t="s">
        <v>875</v>
      </c>
      <c r="V352" s="12" t="s">
        <v>2707</v>
      </c>
    </row>
    <row r="353" spans="1:22" ht="29" x14ac:dyDescent="0.35">
      <c r="A353" t="s">
        <v>1666</v>
      </c>
      <c r="B353" t="s">
        <v>864</v>
      </c>
      <c r="C353">
        <v>0</v>
      </c>
      <c r="D353" t="s">
        <v>865</v>
      </c>
      <c r="E353" t="s">
        <v>966</v>
      </c>
      <c r="F353">
        <v>0</v>
      </c>
      <c r="G353" s="1" t="str">
        <f>VLOOKUP(E353,'zoznam+stupeň prípravy'!$A$2:$W$647,2,FALSE)</f>
        <v xml:space="preserve">ŽST, výstavba novej žel. zastávky Handlová zastávka a súvisiacej infraštruktúry </v>
      </c>
      <c r="H353" t="s">
        <v>962</v>
      </c>
      <c r="I353" t="s">
        <v>2236</v>
      </c>
      <c r="J353" t="s">
        <v>2236</v>
      </c>
      <c r="K353">
        <v>0</v>
      </c>
      <c r="L353" t="s">
        <v>867</v>
      </c>
      <c r="M353" t="s">
        <v>868</v>
      </c>
      <c r="N353" t="s">
        <v>860</v>
      </c>
      <c r="O353" t="s">
        <v>874</v>
      </c>
      <c r="P353">
        <v>0</v>
      </c>
      <c r="Q353" t="s">
        <v>1464</v>
      </c>
      <c r="R353" t="s">
        <v>1458</v>
      </c>
      <c r="S353" s="16">
        <v>103730</v>
      </c>
      <c r="T353" t="s">
        <v>2236</v>
      </c>
      <c r="U353" t="s">
        <v>875</v>
      </c>
      <c r="V353" s="12" t="s">
        <v>2707</v>
      </c>
    </row>
    <row r="354" spans="1:22" ht="29" x14ac:dyDescent="0.35">
      <c r="A354" t="s">
        <v>1666</v>
      </c>
      <c r="B354" t="s">
        <v>864</v>
      </c>
      <c r="C354">
        <v>0</v>
      </c>
      <c r="D354" t="s">
        <v>865</v>
      </c>
      <c r="E354" t="s">
        <v>966</v>
      </c>
      <c r="F354">
        <v>0</v>
      </c>
      <c r="G354" s="1" t="str">
        <f>VLOOKUP(E354,'zoznam+stupeň prípravy'!$A$2:$W$647,2,FALSE)</f>
        <v xml:space="preserve">ŽST, výstavba novej žel. zastávky Handlová zastávka a súvisiacej infraštruktúry </v>
      </c>
      <c r="H354" t="s">
        <v>962</v>
      </c>
      <c r="I354" t="s">
        <v>2236</v>
      </c>
      <c r="J354" t="s">
        <v>2236</v>
      </c>
      <c r="K354">
        <v>0</v>
      </c>
      <c r="L354" t="s">
        <v>867</v>
      </c>
      <c r="M354" t="s">
        <v>868</v>
      </c>
      <c r="N354" t="s">
        <v>860</v>
      </c>
      <c r="O354" t="s">
        <v>874</v>
      </c>
      <c r="P354">
        <v>0</v>
      </c>
      <c r="Q354" t="s">
        <v>1464</v>
      </c>
      <c r="R354" t="s">
        <v>1467</v>
      </c>
      <c r="S354" s="16">
        <v>17825.37</v>
      </c>
      <c r="T354" t="s">
        <v>2236</v>
      </c>
      <c r="U354" t="s">
        <v>875</v>
      </c>
      <c r="V354" s="12" t="s">
        <v>2707</v>
      </c>
    </row>
    <row r="355" spans="1:22" x14ac:dyDescent="0.35">
      <c r="A355" t="s">
        <v>1613</v>
      </c>
      <c r="B355" t="s">
        <v>864</v>
      </c>
      <c r="C355">
        <v>0</v>
      </c>
      <c r="D355" t="s">
        <v>865</v>
      </c>
      <c r="E355" t="s">
        <v>971</v>
      </c>
      <c r="F355" t="s">
        <v>973</v>
      </c>
      <c r="G355" s="1" t="str">
        <f>VLOOKUP(E355,'zoznam+stupeň prípravy'!$A$2:$W$647,2,FALSE)</f>
        <v>Ruskov TM, rekonštrukcia</v>
      </c>
      <c r="H355" t="s">
        <v>974</v>
      </c>
      <c r="I355" t="s">
        <v>2236</v>
      </c>
      <c r="J355" t="s">
        <v>896</v>
      </c>
      <c r="K355" t="s">
        <v>975</v>
      </c>
      <c r="L355" t="s">
        <v>912</v>
      </c>
      <c r="M355" t="s">
        <v>868</v>
      </c>
      <c r="N355" t="s">
        <v>861</v>
      </c>
      <c r="O355" t="s">
        <v>875</v>
      </c>
      <c r="P355" t="s">
        <v>913</v>
      </c>
      <c r="Q355">
        <v>2027</v>
      </c>
      <c r="R355" s="7" t="s">
        <v>2027</v>
      </c>
      <c r="S355" s="16">
        <v>4250000</v>
      </c>
      <c r="T355" t="s">
        <v>2236</v>
      </c>
      <c r="U355" t="s">
        <v>874</v>
      </c>
      <c r="V355" s="12" t="s">
        <v>2708</v>
      </c>
    </row>
    <row r="356" spans="1:22" x14ac:dyDescent="0.35">
      <c r="A356" t="s">
        <v>1613</v>
      </c>
      <c r="B356" t="s">
        <v>864</v>
      </c>
      <c r="C356">
        <v>0</v>
      </c>
      <c r="D356" t="s">
        <v>865</v>
      </c>
      <c r="E356" t="s">
        <v>971</v>
      </c>
      <c r="F356" t="s">
        <v>973</v>
      </c>
      <c r="G356" s="1" t="str">
        <f>VLOOKUP(E356,'zoznam+stupeň prípravy'!$A$2:$W$647,2,FALSE)</f>
        <v>Ruskov TM, rekonštrukcia</v>
      </c>
      <c r="H356" t="s">
        <v>974</v>
      </c>
      <c r="I356" t="s">
        <v>2236</v>
      </c>
      <c r="J356" t="s">
        <v>896</v>
      </c>
      <c r="K356" t="s">
        <v>975</v>
      </c>
      <c r="L356" t="s">
        <v>912</v>
      </c>
      <c r="M356" t="s">
        <v>868</v>
      </c>
      <c r="N356" t="s">
        <v>861</v>
      </c>
      <c r="O356" t="s">
        <v>875</v>
      </c>
      <c r="P356" t="s">
        <v>913</v>
      </c>
      <c r="Q356">
        <v>2026</v>
      </c>
      <c r="R356" t="s">
        <v>1524</v>
      </c>
      <c r="S356" s="16">
        <v>900000</v>
      </c>
      <c r="T356" t="s">
        <v>2236</v>
      </c>
      <c r="U356" t="s">
        <v>874</v>
      </c>
      <c r="V356" s="12" t="s">
        <v>2708</v>
      </c>
    </row>
    <row r="357" spans="1:22" x14ac:dyDescent="0.35">
      <c r="A357" t="s">
        <v>1612</v>
      </c>
      <c r="B357" t="s">
        <v>864</v>
      </c>
      <c r="C357">
        <v>0</v>
      </c>
      <c r="D357" t="s">
        <v>865</v>
      </c>
      <c r="E357" t="s">
        <v>971</v>
      </c>
      <c r="F357" t="s">
        <v>973</v>
      </c>
      <c r="G357" s="1" t="str">
        <f>VLOOKUP(E357,'zoznam+stupeň prípravy'!$A$2:$W$647,2,FALSE)</f>
        <v>Ruskov TM, rekonštrukcia</v>
      </c>
      <c r="H357" t="s">
        <v>974</v>
      </c>
      <c r="I357" t="s">
        <v>2236</v>
      </c>
      <c r="J357" t="s">
        <v>896</v>
      </c>
      <c r="K357" t="s">
        <v>975</v>
      </c>
      <c r="L357" t="s">
        <v>912</v>
      </c>
      <c r="M357" t="s">
        <v>868</v>
      </c>
      <c r="N357" t="s">
        <v>860</v>
      </c>
      <c r="O357" t="s">
        <v>874</v>
      </c>
      <c r="P357" t="s">
        <v>913</v>
      </c>
      <c r="Q357" t="s">
        <v>1464</v>
      </c>
      <c r="R357" t="s">
        <v>1467</v>
      </c>
      <c r="S357" s="16">
        <v>320774.46000000002</v>
      </c>
      <c r="T357" t="s">
        <v>2236</v>
      </c>
      <c r="U357" t="s">
        <v>874</v>
      </c>
      <c r="V357" s="12" t="s">
        <v>2708</v>
      </c>
    </row>
    <row r="358" spans="1:22" x14ac:dyDescent="0.35">
      <c r="E358" s="43" t="s">
        <v>971</v>
      </c>
      <c r="G358" s="1" t="str">
        <f>VLOOKUP(E358,'zoznam+stupeň prípravy'!$A$2:$W$647,2,FALSE)</f>
        <v>Ruskov TM, rekonštrukcia</v>
      </c>
      <c r="K358" t="s">
        <v>975</v>
      </c>
      <c r="L358" t="s">
        <v>912</v>
      </c>
      <c r="M358" t="s">
        <v>868</v>
      </c>
      <c r="N358" t="s">
        <v>861</v>
      </c>
      <c r="Q358">
        <v>2026</v>
      </c>
      <c r="R358" s="7" t="s">
        <v>2028</v>
      </c>
      <c r="S358" s="16">
        <v>5100000</v>
      </c>
      <c r="U358" t="s">
        <v>874</v>
      </c>
      <c r="V358" s="12" t="s">
        <v>2708</v>
      </c>
    </row>
    <row r="359" spans="1:22" ht="29" x14ac:dyDescent="0.35">
      <c r="A359" t="s">
        <v>1623</v>
      </c>
      <c r="B359" t="s">
        <v>864</v>
      </c>
      <c r="C359">
        <v>0</v>
      </c>
      <c r="D359" t="s">
        <v>865</v>
      </c>
      <c r="E359" t="s">
        <v>751</v>
      </c>
      <c r="F359" t="s">
        <v>976</v>
      </c>
      <c r="G359" s="1" t="str">
        <f>VLOOKUP(E359,'zoznam+stupeň prípravy'!$A$2:$W$647,2,FALSE)</f>
        <v>ŽST  Hronský Beňadik - z. Tekovská Breznica - ŽST Nová Baňa, rekonštrukcia dopravnej cesty</v>
      </c>
      <c r="H359" t="s">
        <v>977</v>
      </c>
      <c r="I359" t="s">
        <v>978</v>
      </c>
      <c r="J359" t="s">
        <v>979</v>
      </c>
      <c r="K359" t="s">
        <v>949</v>
      </c>
      <c r="L359" t="s">
        <v>873</v>
      </c>
      <c r="M359" t="s">
        <v>868</v>
      </c>
      <c r="N359" t="s">
        <v>860</v>
      </c>
      <c r="O359" t="s">
        <v>874</v>
      </c>
      <c r="P359">
        <v>10.733000000000001</v>
      </c>
      <c r="Q359">
        <v>2023</v>
      </c>
      <c r="R359" t="s">
        <v>1467</v>
      </c>
      <c r="S359" s="16">
        <v>38900</v>
      </c>
      <c r="T359" t="s">
        <v>2236</v>
      </c>
      <c r="U359" t="s">
        <v>874</v>
      </c>
      <c r="V359" s="12" t="s">
        <v>2705</v>
      </c>
    </row>
    <row r="360" spans="1:22" ht="29" x14ac:dyDescent="0.35">
      <c r="A360" t="s">
        <v>1624</v>
      </c>
      <c r="B360" t="s">
        <v>864</v>
      </c>
      <c r="C360">
        <v>0</v>
      </c>
      <c r="D360" t="s">
        <v>865</v>
      </c>
      <c r="E360" t="s">
        <v>751</v>
      </c>
      <c r="F360" t="s">
        <v>976</v>
      </c>
      <c r="G360" s="1" t="str">
        <f>VLOOKUP(E360,'zoznam+stupeň prípravy'!$A$2:$W$647,2,FALSE)</f>
        <v>ŽST  Hronský Beňadik - z. Tekovská Breznica - ŽST Nová Baňa, rekonštrukcia dopravnej cesty</v>
      </c>
      <c r="H360" t="s">
        <v>977</v>
      </c>
      <c r="I360" t="s">
        <v>978</v>
      </c>
      <c r="J360" t="s">
        <v>979</v>
      </c>
      <c r="K360" t="s">
        <v>949</v>
      </c>
      <c r="L360" t="s">
        <v>873</v>
      </c>
      <c r="M360" t="s">
        <v>868</v>
      </c>
      <c r="N360" t="s">
        <v>861</v>
      </c>
      <c r="O360" t="s">
        <v>875</v>
      </c>
      <c r="P360">
        <v>10.733000000000001</v>
      </c>
      <c r="Q360">
        <v>2024</v>
      </c>
      <c r="R360" t="s">
        <v>1558</v>
      </c>
      <c r="S360" s="16">
        <v>4250675.71</v>
      </c>
      <c r="T360" t="s">
        <v>2236</v>
      </c>
      <c r="U360" t="s">
        <v>874</v>
      </c>
      <c r="V360" s="12" t="s">
        <v>2705</v>
      </c>
    </row>
    <row r="361" spans="1:22" ht="29" x14ac:dyDescent="0.35">
      <c r="A361" t="s">
        <v>1623</v>
      </c>
      <c r="B361" t="s">
        <v>864</v>
      </c>
      <c r="C361">
        <v>0</v>
      </c>
      <c r="D361" t="s">
        <v>865</v>
      </c>
      <c r="E361" t="s">
        <v>751</v>
      </c>
      <c r="F361" t="s">
        <v>976</v>
      </c>
      <c r="G361" s="1" t="str">
        <f>VLOOKUP(E361,'zoznam+stupeň prípravy'!$A$2:$W$647,2,FALSE)</f>
        <v>ŽST  Hronský Beňadik - z. Tekovská Breznica - ŽST Nová Baňa, rekonštrukcia dopravnej cesty</v>
      </c>
      <c r="H361" t="s">
        <v>977</v>
      </c>
      <c r="I361" t="s">
        <v>978</v>
      </c>
      <c r="J361" t="s">
        <v>979</v>
      </c>
      <c r="K361" t="s">
        <v>949</v>
      </c>
      <c r="L361" t="s">
        <v>873</v>
      </c>
      <c r="M361" t="s">
        <v>868</v>
      </c>
      <c r="N361" t="s">
        <v>860</v>
      </c>
      <c r="O361" t="s">
        <v>874</v>
      </c>
      <c r="P361">
        <v>10.733000000000001</v>
      </c>
      <c r="Q361">
        <v>2024</v>
      </c>
      <c r="R361" t="s">
        <v>1582</v>
      </c>
      <c r="S361" s="16">
        <v>28219.7</v>
      </c>
      <c r="T361" t="s">
        <v>2236</v>
      </c>
      <c r="U361" t="s">
        <v>874</v>
      </c>
      <c r="V361" s="12" t="s">
        <v>2705</v>
      </c>
    </row>
    <row r="362" spans="1:22" ht="29" x14ac:dyDescent="0.35">
      <c r="A362" t="s">
        <v>1624</v>
      </c>
      <c r="B362" t="s">
        <v>864</v>
      </c>
      <c r="C362">
        <v>0</v>
      </c>
      <c r="D362" t="s">
        <v>865</v>
      </c>
      <c r="E362" t="s">
        <v>751</v>
      </c>
      <c r="F362" t="s">
        <v>976</v>
      </c>
      <c r="G362" s="1" t="str">
        <f>VLOOKUP(E362,'zoznam+stupeň prípravy'!$A$2:$W$647,2,FALSE)</f>
        <v>ŽST  Hronský Beňadik - z. Tekovská Breznica - ŽST Nová Baňa, rekonštrukcia dopravnej cesty</v>
      </c>
      <c r="H362" t="s">
        <v>977</v>
      </c>
      <c r="I362" t="s">
        <v>978</v>
      </c>
      <c r="J362" t="s">
        <v>979</v>
      </c>
      <c r="K362" t="s">
        <v>949</v>
      </c>
      <c r="L362" t="s">
        <v>873</v>
      </c>
      <c r="M362" t="s">
        <v>868</v>
      </c>
      <c r="N362" t="s">
        <v>861</v>
      </c>
      <c r="O362" t="s">
        <v>875</v>
      </c>
      <c r="P362">
        <v>10.733000000000001</v>
      </c>
      <c r="Q362">
        <v>2025</v>
      </c>
      <c r="R362" t="s">
        <v>1558</v>
      </c>
      <c r="S362" s="16">
        <v>34132200.32</v>
      </c>
      <c r="T362" t="s">
        <v>2236</v>
      </c>
      <c r="U362" t="s">
        <v>874</v>
      </c>
      <c r="V362" s="12" t="s">
        <v>2705</v>
      </c>
    </row>
    <row r="363" spans="1:22" ht="29" x14ac:dyDescent="0.35">
      <c r="A363" t="s">
        <v>1624</v>
      </c>
      <c r="B363" t="s">
        <v>864</v>
      </c>
      <c r="C363">
        <v>0</v>
      </c>
      <c r="D363" t="s">
        <v>865</v>
      </c>
      <c r="E363" t="s">
        <v>751</v>
      </c>
      <c r="F363" t="s">
        <v>976</v>
      </c>
      <c r="G363" s="1" t="str">
        <f>VLOOKUP(E363,'zoznam+stupeň prípravy'!$A$2:$W$647,2,FALSE)</f>
        <v>ŽST  Hronský Beňadik - z. Tekovská Breznica - ŽST Nová Baňa, rekonštrukcia dopravnej cesty</v>
      </c>
      <c r="H363" t="s">
        <v>977</v>
      </c>
      <c r="I363" t="s">
        <v>978</v>
      </c>
      <c r="J363" t="s">
        <v>979</v>
      </c>
      <c r="K363" t="s">
        <v>949</v>
      </c>
      <c r="L363" t="s">
        <v>873</v>
      </c>
      <c r="M363" t="s">
        <v>868</v>
      </c>
      <c r="N363" t="s">
        <v>861</v>
      </c>
      <c r="O363" t="s">
        <v>875</v>
      </c>
      <c r="P363">
        <v>10.733000000000001</v>
      </c>
      <c r="Q363">
        <v>2025</v>
      </c>
      <c r="R363" t="s">
        <v>1582</v>
      </c>
      <c r="S363" s="16">
        <f>3374116.08-1500000</f>
        <v>1874116.08</v>
      </c>
      <c r="T363" t="s">
        <v>2236</v>
      </c>
      <c r="U363" t="s">
        <v>874</v>
      </c>
      <c r="V363" s="12" t="s">
        <v>2705</v>
      </c>
    </row>
    <row r="364" spans="1:22" ht="29" x14ac:dyDescent="0.35">
      <c r="A364" t="s">
        <v>1623</v>
      </c>
      <c r="B364" t="s">
        <v>864</v>
      </c>
      <c r="C364">
        <v>0</v>
      </c>
      <c r="D364" t="s">
        <v>865</v>
      </c>
      <c r="E364" t="s">
        <v>751</v>
      </c>
      <c r="F364" t="s">
        <v>976</v>
      </c>
      <c r="G364" s="1" t="str">
        <f>VLOOKUP(E364,'zoznam+stupeň prípravy'!$A$2:$W$647,2,FALSE)</f>
        <v>ŽST  Hronský Beňadik - z. Tekovská Breznica - ŽST Nová Baňa, rekonštrukcia dopravnej cesty</v>
      </c>
      <c r="H364" t="s">
        <v>977</v>
      </c>
      <c r="I364" t="s">
        <v>978</v>
      </c>
      <c r="J364" t="s">
        <v>979</v>
      </c>
      <c r="K364" t="s">
        <v>949</v>
      </c>
      <c r="L364" t="s">
        <v>873</v>
      </c>
      <c r="M364" t="s">
        <v>868</v>
      </c>
      <c r="N364" t="s">
        <v>860</v>
      </c>
      <c r="O364" t="s">
        <v>874</v>
      </c>
      <c r="P364">
        <v>10.733000000000001</v>
      </c>
      <c r="Q364" t="s">
        <v>1464</v>
      </c>
      <c r="R364" t="s">
        <v>1467</v>
      </c>
      <c r="S364" s="16">
        <v>335030</v>
      </c>
      <c r="T364" t="s">
        <v>2236</v>
      </c>
      <c r="U364" t="s">
        <v>874</v>
      </c>
      <c r="V364" s="12" t="s">
        <v>2705</v>
      </c>
    </row>
    <row r="365" spans="1:22" x14ac:dyDescent="0.35">
      <c r="A365" t="s">
        <v>1631</v>
      </c>
      <c r="B365" t="s">
        <v>864</v>
      </c>
      <c r="C365">
        <v>0</v>
      </c>
      <c r="D365" t="s">
        <v>865</v>
      </c>
      <c r="E365" t="s">
        <v>980</v>
      </c>
      <c r="F365" t="s">
        <v>982</v>
      </c>
      <c r="G365" s="1" t="str">
        <f>VLOOKUP(E365,'zoznam+stupeň prípravy'!$A$2:$W$647,2,FALSE)</f>
        <v>ŽST Fiľakovo – Výh. Holiša, modernizácia železničného zvršku a železničného spodku</v>
      </c>
      <c r="H365" t="s">
        <v>983</v>
      </c>
      <c r="I365">
        <v>2</v>
      </c>
      <c r="J365" t="s">
        <v>979</v>
      </c>
      <c r="K365" t="s">
        <v>949</v>
      </c>
      <c r="L365" t="s">
        <v>912</v>
      </c>
      <c r="M365" t="s">
        <v>868</v>
      </c>
      <c r="N365" t="s">
        <v>861</v>
      </c>
      <c r="O365" t="s">
        <v>875</v>
      </c>
      <c r="P365">
        <v>8.4269999999999996</v>
      </c>
      <c r="Q365">
        <v>2025</v>
      </c>
      <c r="R365" t="s">
        <v>1558</v>
      </c>
      <c r="S365" s="16">
        <f>24097535.51</f>
        <v>24097535.510000002</v>
      </c>
      <c r="T365" t="s">
        <v>2236</v>
      </c>
      <c r="U365" t="s">
        <v>874</v>
      </c>
      <c r="V365" s="12" t="s">
        <v>2705</v>
      </c>
    </row>
    <row r="366" spans="1:22" x14ac:dyDescent="0.35">
      <c r="A366" t="s">
        <v>1630</v>
      </c>
      <c r="B366" t="s">
        <v>864</v>
      </c>
      <c r="C366">
        <v>0</v>
      </c>
      <c r="D366" t="s">
        <v>865</v>
      </c>
      <c r="E366" t="s">
        <v>980</v>
      </c>
      <c r="F366" t="s">
        <v>982</v>
      </c>
      <c r="G366" s="1" t="str">
        <f>VLOOKUP(E366,'zoznam+stupeň prípravy'!$A$2:$W$647,2,FALSE)</f>
        <v>ŽST Fiľakovo – Výh. Holiša, modernizácia železničného zvršku a železničného spodku</v>
      </c>
      <c r="H366" t="s">
        <v>983</v>
      </c>
      <c r="I366">
        <v>2</v>
      </c>
      <c r="J366" t="s">
        <v>979</v>
      </c>
      <c r="K366" t="s">
        <v>949</v>
      </c>
      <c r="L366" t="s">
        <v>912</v>
      </c>
      <c r="M366" t="s">
        <v>868</v>
      </c>
      <c r="N366" t="s">
        <v>860</v>
      </c>
      <c r="O366" t="s">
        <v>874</v>
      </c>
      <c r="P366">
        <v>8.4269999999999996</v>
      </c>
      <c r="Q366" t="s">
        <v>1464</v>
      </c>
      <c r="R366" t="s">
        <v>1467</v>
      </c>
      <c r="S366" s="16">
        <v>378949.27</v>
      </c>
      <c r="T366" t="s">
        <v>2236</v>
      </c>
      <c r="U366" t="s">
        <v>874</v>
      </c>
      <c r="V366" s="12" t="s">
        <v>2705</v>
      </c>
    </row>
    <row r="367" spans="1:22" x14ac:dyDescent="0.35">
      <c r="A367" t="s">
        <v>2047</v>
      </c>
      <c r="B367" t="s">
        <v>864</v>
      </c>
      <c r="C367">
        <v>0</v>
      </c>
      <c r="D367" t="s">
        <v>865</v>
      </c>
      <c r="E367" t="s">
        <v>985</v>
      </c>
      <c r="F367">
        <v>0</v>
      </c>
      <c r="G367" s="1" t="str">
        <f>VLOOKUP(E367,'zoznam+stupeň prípravy'!$A$2:$W$647,2,FALSE)</f>
        <v>Komplexná rekonštrukcia KO s koľajovým prijímačom WSSB</v>
      </c>
      <c r="H367" t="s">
        <v>987</v>
      </c>
      <c r="I367" t="s">
        <v>2236</v>
      </c>
      <c r="J367" t="s">
        <v>2236</v>
      </c>
      <c r="K367" t="s">
        <v>949</v>
      </c>
      <c r="L367" t="s">
        <v>912</v>
      </c>
      <c r="M367" t="s">
        <v>868</v>
      </c>
      <c r="N367" t="s">
        <v>861</v>
      </c>
      <c r="O367" t="s">
        <v>2236</v>
      </c>
      <c r="P367" t="s">
        <v>2236</v>
      </c>
      <c r="Q367">
        <v>2029</v>
      </c>
      <c r="R367" t="s">
        <v>2025</v>
      </c>
      <c r="S367" s="16">
        <v>2315408.27</v>
      </c>
      <c r="T367" t="s">
        <v>2236</v>
      </c>
      <c r="U367" t="s">
        <v>875</v>
      </c>
      <c r="V367" s="12" t="s">
        <v>2708</v>
      </c>
    </row>
    <row r="368" spans="1:22" ht="29" x14ac:dyDescent="0.35">
      <c r="A368" t="s">
        <v>1718</v>
      </c>
      <c r="B368" t="s">
        <v>864</v>
      </c>
      <c r="C368">
        <v>0</v>
      </c>
      <c r="D368" t="s">
        <v>865</v>
      </c>
      <c r="E368" t="s">
        <v>668</v>
      </c>
      <c r="F368">
        <v>0</v>
      </c>
      <c r="G368" s="1" t="str">
        <f>VLOOKUP(E368,'zoznam+stupeň prípravy'!$A$2:$W$647,2,FALSE)</f>
        <v>Výstavba automatického informačného zariadenia pre cestujúcu verejnosť na TEŽ vrátane optickej kabelizácie</v>
      </c>
      <c r="H368" t="s">
        <v>934</v>
      </c>
      <c r="I368" t="s">
        <v>2236</v>
      </c>
      <c r="J368" t="s">
        <v>2236</v>
      </c>
      <c r="K368">
        <v>0</v>
      </c>
      <c r="L368" t="s">
        <v>912</v>
      </c>
      <c r="M368" t="s">
        <v>868</v>
      </c>
      <c r="N368" t="s">
        <v>860</v>
      </c>
      <c r="O368" t="s">
        <v>874</v>
      </c>
      <c r="P368">
        <v>0</v>
      </c>
      <c r="Q368">
        <v>2023</v>
      </c>
      <c r="R368" t="s">
        <v>1467</v>
      </c>
      <c r="S368" s="16">
        <v>8088.28</v>
      </c>
      <c r="T368" t="s">
        <v>2236</v>
      </c>
      <c r="U368" t="s">
        <v>874</v>
      </c>
      <c r="V368" s="12" t="s">
        <v>2708</v>
      </c>
    </row>
    <row r="369" spans="1:22" ht="29" x14ac:dyDescent="0.35">
      <c r="A369" t="s">
        <v>1719</v>
      </c>
      <c r="B369" t="s">
        <v>864</v>
      </c>
      <c r="C369">
        <v>0</v>
      </c>
      <c r="D369" t="s">
        <v>865</v>
      </c>
      <c r="E369" t="s">
        <v>668</v>
      </c>
      <c r="F369">
        <v>0</v>
      </c>
      <c r="G369" s="1" t="str">
        <f>VLOOKUP(E369,'zoznam+stupeň prípravy'!$A$2:$W$647,2,FALSE)</f>
        <v>Výstavba automatického informačného zariadenia pre cestujúcu verejnosť na TEŽ vrátane optickej kabelizácie</v>
      </c>
      <c r="H369" t="s">
        <v>934</v>
      </c>
      <c r="I369" t="s">
        <v>2236</v>
      </c>
      <c r="J369" t="s">
        <v>2236</v>
      </c>
      <c r="K369">
        <v>0</v>
      </c>
      <c r="L369" t="s">
        <v>912</v>
      </c>
      <c r="M369" t="s">
        <v>868</v>
      </c>
      <c r="N369" t="s">
        <v>861</v>
      </c>
      <c r="O369" t="s">
        <v>875</v>
      </c>
      <c r="P369">
        <v>0</v>
      </c>
      <c r="Q369">
        <v>2029</v>
      </c>
      <c r="R369" t="s">
        <v>2025</v>
      </c>
      <c r="S369" s="16">
        <v>2110000</v>
      </c>
      <c r="T369" t="s">
        <v>2236</v>
      </c>
      <c r="U369" t="s">
        <v>874</v>
      </c>
      <c r="V369" s="12" t="s">
        <v>2708</v>
      </c>
    </row>
    <row r="370" spans="1:22" ht="29" x14ac:dyDescent="0.35">
      <c r="A370" t="s">
        <v>1718</v>
      </c>
      <c r="B370" t="s">
        <v>864</v>
      </c>
      <c r="C370">
        <v>0</v>
      </c>
      <c r="D370" t="s">
        <v>865</v>
      </c>
      <c r="E370" t="s">
        <v>668</v>
      </c>
      <c r="F370">
        <v>0</v>
      </c>
      <c r="G370" s="1" t="str">
        <f>VLOOKUP(E370,'zoznam+stupeň prípravy'!$A$2:$W$647,2,FALSE)</f>
        <v>Výstavba automatického informačného zariadenia pre cestujúcu verejnosť na TEŽ vrátane optickej kabelizácie</v>
      </c>
      <c r="H370" t="s">
        <v>934</v>
      </c>
      <c r="I370" t="s">
        <v>2236</v>
      </c>
      <c r="J370" t="s">
        <v>2236</v>
      </c>
      <c r="K370">
        <v>0</v>
      </c>
      <c r="L370" t="s">
        <v>912</v>
      </c>
      <c r="M370" t="s">
        <v>868</v>
      </c>
      <c r="N370" t="s">
        <v>860</v>
      </c>
      <c r="O370" t="s">
        <v>874</v>
      </c>
      <c r="P370">
        <v>0</v>
      </c>
      <c r="Q370" t="s">
        <v>1464</v>
      </c>
      <c r="R370" t="s">
        <v>1467</v>
      </c>
      <c r="S370" s="16">
        <v>127000</v>
      </c>
      <c r="T370" t="s">
        <v>2236</v>
      </c>
      <c r="U370" t="s">
        <v>874</v>
      </c>
      <c r="V370" s="12" t="s">
        <v>2708</v>
      </c>
    </row>
    <row r="371" spans="1:22" x14ac:dyDescent="0.35">
      <c r="A371" t="s">
        <v>1682</v>
      </c>
      <c r="B371" t="s">
        <v>864</v>
      </c>
      <c r="C371">
        <v>0</v>
      </c>
      <c r="D371" t="s">
        <v>865</v>
      </c>
      <c r="E371" t="s">
        <v>625</v>
      </c>
      <c r="F371">
        <v>0</v>
      </c>
      <c r="G371" s="1" t="str">
        <f>VLOOKUP(E371,'zoznam+stupeň prípravy'!$A$2:$W$647,2,FALSE)</f>
        <v>Spádoviskový riadiaci systém Čierna nad Tisou ŠRT</v>
      </c>
      <c r="H371" t="s">
        <v>989</v>
      </c>
      <c r="I371" t="s">
        <v>2236</v>
      </c>
      <c r="J371" t="s">
        <v>2236</v>
      </c>
      <c r="K371">
        <v>0</v>
      </c>
      <c r="L371" t="s">
        <v>912</v>
      </c>
      <c r="M371" t="s">
        <v>868</v>
      </c>
      <c r="N371" t="s">
        <v>860</v>
      </c>
      <c r="O371" t="s">
        <v>874</v>
      </c>
      <c r="P371">
        <v>0</v>
      </c>
      <c r="Q371">
        <v>2023</v>
      </c>
      <c r="R371" t="s">
        <v>1467</v>
      </c>
      <c r="S371" s="16">
        <v>138888</v>
      </c>
      <c r="T371" t="s">
        <v>2236</v>
      </c>
      <c r="U371" t="s">
        <v>874</v>
      </c>
      <c r="V371" s="12" t="s">
        <v>2699</v>
      </c>
    </row>
    <row r="372" spans="1:22" x14ac:dyDescent="0.35">
      <c r="A372" t="s">
        <v>1683</v>
      </c>
      <c r="B372" t="s">
        <v>864</v>
      </c>
      <c r="C372">
        <v>0</v>
      </c>
      <c r="D372" t="s">
        <v>865</v>
      </c>
      <c r="E372" t="s">
        <v>625</v>
      </c>
      <c r="F372">
        <v>0</v>
      </c>
      <c r="G372" s="1" t="str">
        <f>VLOOKUP(E372,'zoznam+stupeň prípravy'!$A$2:$W$647,2,FALSE)</f>
        <v>Spádoviskový riadiaci systém Čierna nad Tisou ŠRT</v>
      </c>
      <c r="H372" t="s">
        <v>989</v>
      </c>
      <c r="I372" t="s">
        <v>2236</v>
      </c>
      <c r="J372" t="s">
        <v>2236</v>
      </c>
      <c r="K372">
        <v>0</v>
      </c>
      <c r="L372" t="s">
        <v>912</v>
      </c>
      <c r="M372" t="s">
        <v>868</v>
      </c>
      <c r="N372" t="s">
        <v>861</v>
      </c>
      <c r="O372" t="s">
        <v>874</v>
      </c>
      <c r="P372">
        <v>0</v>
      </c>
      <c r="Q372" t="s">
        <v>1464</v>
      </c>
      <c r="R372" t="s">
        <v>1467</v>
      </c>
      <c r="S372" s="16">
        <v>8091079.25</v>
      </c>
      <c r="T372" t="s">
        <v>2236</v>
      </c>
      <c r="U372" t="s">
        <v>874</v>
      </c>
      <c r="V372" s="12" t="s">
        <v>2699</v>
      </c>
    </row>
    <row r="373" spans="1:22" x14ac:dyDescent="0.35">
      <c r="A373" t="s">
        <v>1682</v>
      </c>
      <c r="B373" t="s">
        <v>864</v>
      </c>
      <c r="C373">
        <v>0</v>
      </c>
      <c r="D373" t="s">
        <v>865</v>
      </c>
      <c r="E373" t="s">
        <v>625</v>
      </c>
      <c r="F373">
        <v>0</v>
      </c>
      <c r="G373" s="1" t="str">
        <f>VLOOKUP(E373,'zoznam+stupeň prípravy'!$A$2:$W$647,2,FALSE)</f>
        <v>Spádoviskový riadiaci systém Čierna nad Tisou ŠRT</v>
      </c>
      <c r="H373" t="s">
        <v>989</v>
      </c>
      <c r="I373" t="s">
        <v>2236</v>
      </c>
      <c r="J373" t="s">
        <v>2236</v>
      </c>
      <c r="K373">
        <v>0</v>
      </c>
      <c r="L373" t="s">
        <v>912</v>
      </c>
      <c r="M373" t="s">
        <v>868</v>
      </c>
      <c r="N373" t="s">
        <v>860</v>
      </c>
      <c r="O373" t="s">
        <v>874</v>
      </c>
      <c r="P373">
        <v>0</v>
      </c>
      <c r="Q373" t="s">
        <v>1464</v>
      </c>
      <c r="R373" t="s">
        <v>1467</v>
      </c>
      <c r="S373" s="16">
        <v>25500</v>
      </c>
      <c r="T373" t="s">
        <v>2236</v>
      </c>
      <c r="U373" t="s">
        <v>874</v>
      </c>
      <c r="V373" s="12" t="s">
        <v>2699</v>
      </c>
    </row>
    <row r="374" spans="1:22" x14ac:dyDescent="0.35">
      <c r="A374" t="s">
        <v>1683</v>
      </c>
      <c r="B374" t="s">
        <v>864</v>
      </c>
      <c r="C374">
        <v>0</v>
      </c>
      <c r="D374" t="s">
        <v>865</v>
      </c>
      <c r="E374" t="s">
        <v>625</v>
      </c>
      <c r="F374">
        <v>0</v>
      </c>
      <c r="G374" s="1" t="str">
        <f>VLOOKUP(E374,'zoznam+stupeň prípravy'!$A$2:$W$647,2,FALSE)</f>
        <v>Spádoviskový riadiaci systém Čierna nad Tisou ŠRT</v>
      </c>
      <c r="H374" t="s">
        <v>989</v>
      </c>
      <c r="I374" t="s">
        <v>2236</v>
      </c>
      <c r="J374" t="s">
        <v>2236</v>
      </c>
      <c r="K374">
        <v>0</v>
      </c>
      <c r="L374" t="s">
        <v>912</v>
      </c>
      <c r="M374" t="s">
        <v>868</v>
      </c>
      <c r="N374" t="s">
        <v>861</v>
      </c>
      <c r="O374" t="s">
        <v>874</v>
      </c>
      <c r="P374">
        <v>0</v>
      </c>
      <c r="Q374" t="s">
        <v>1464</v>
      </c>
      <c r="R374" t="s">
        <v>1467</v>
      </c>
      <c r="S374" s="16">
        <v>4062041.92</v>
      </c>
      <c r="T374" t="s">
        <v>2236</v>
      </c>
      <c r="U374" t="s">
        <v>874</v>
      </c>
      <c r="V374" s="12" t="s">
        <v>2699</v>
      </c>
    </row>
    <row r="375" spans="1:22" x14ac:dyDescent="0.35">
      <c r="A375" t="s">
        <v>1676</v>
      </c>
      <c r="B375" t="s">
        <v>864</v>
      </c>
      <c r="C375">
        <v>0</v>
      </c>
      <c r="D375" t="s">
        <v>865</v>
      </c>
      <c r="E375" t="s">
        <v>990</v>
      </c>
      <c r="F375">
        <v>0</v>
      </c>
      <c r="G375" s="1" t="str">
        <f>VLOOKUP(E375,'zoznam+stupeň prípravy'!$A$2:$W$647,2,FALSE)</f>
        <v>Náhrada nadzemného vedenia v úseku Šurany - Prievidza - Horná Štubňa</v>
      </c>
      <c r="H375" t="s">
        <v>962</v>
      </c>
      <c r="I375" t="s">
        <v>2236</v>
      </c>
      <c r="J375" t="s">
        <v>2236</v>
      </c>
      <c r="K375">
        <v>0</v>
      </c>
      <c r="L375" t="s">
        <v>912</v>
      </c>
      <c r="M375" t="s">
        <v>868</v>
      </c>
      <c r="N375" t="s">
        <v>861</v>
      </c>
      <c r="O375" t="s">
        <v>875</v>
      </c>
      <c r="P375">
        <v>0</v>
      </c>
      <c r="Q375">
        <v>2028</v>
      </c>
      <c r="R375" t="s">
        <v>1458</v>
      </c>
      <c r="S375" s="16">
        <v>10589000</v>
      </c>
      <c r="T375" t="s">
        <v>2236</v>
      </c>
      <c r="U375" t="s">
        <v>874</v>
      </c>
      <c r="V375" s="12" t="s">
        <v>2703</v>
      </c>
    </row>
    <row r="376" spans="1:22" x14ac:dyDescent="0.35">
      <c r="A376" t="s">
        <v>1675</v>
      </c>
      <c r="B376" t="s">
        <v>864</v>
      </c>
      <c r="C376">
        <v>0</v>
      </c>
      <c r="D376" t="s">
        <v>865</v>
      </c>
      <c r="E376" t="s">
        <v>990</v>
      </c>
      <c r="F376">
        <v>0</v>
      </c>
      <c r="G376" s="1" t="str">
        <f>VLOOKUP(E376,'zoznam+stupeň prípravy'!$A$2:$W$647,2,FALSE)</f>
        <v>Náhrada nadzemného vedenia v úseku Šurany - Prievidza - Horná Štubňa</v>
      </c>
      <c r="H376" t="s">
        <v>962</v>
      </c>
      <c r="I376" t="s">
        <v>2236</v>
      </c>
      <c r="J376" t="s">
        <v>2236</v>
      </c>
      <c r="K376">
        <v>0</v>
      </c>
      <c r="L376" t="s">
        <v>912</v>
      </c>
      <c r="M376" t="s">
        <v>868</v>
      </c>
      <c r="N376" t="s">
        <v>860</v>
      </c>
      <c r="O376" t="s">
        <v>874</v>
      </c>
      <c r="P376">
        <v>0</v>
      </c>
      <c r="Q376" t="s">
        <v>1464</v>
      </c>
      <c r="R376" t="s">
        <v>1467</v>
      </c>
      <c r="S376" s="16">
        <v>16574.73</v>
      </c>
      <c r="T376" t="s">
        <v>2236</v>
      </c>
      <c r="U376" t="s">
        <v>874</v>
      </c>
      <c r="V376" s="12" t="s">
        <v>2703</v>
      </c>
    </row>
    <row r="377" spans="1:22" x14ac:dyDescent="0.35">
      <c r="A377" t="s">
        <v>1760</v>
      </c>
      <c r="B377" t="s">
        <v>864</v>
      </c>
      <c r="C377">
        <v>0</v>
      </c>
      <c r="D377" t="s">
        <v>865</v>
      </c>
      <c r="E377" t="s">
        <v>992</v>
      </c>
      <c r="F377">
        <v>0</v>
      </c>
      <c r="G377" s="1" t="str">
        <f>VLOOKUP(E377,'zoznam+stupeň prípravy'!$A$2:$W$647,2,FALSE)</f>
        <v>Rekonštrukcia ESTW  AŽD-Siemens v ŽST Bratislava - Petržalka</v>
      </c>
      <c r="H377" t="s">
        <v>994</v>
      </c>
      <c r="I377" t="s">
        <v>2236</v>
      </c>
      <c r="J377" t="s">
        <v>2236</v>
      </c>
      <c r="K377">
        <v>0</v>
      </c>
      <c r="L377" t="s">
        <v>912</v>
      </c>
      <c r="M377" t="s">
        <v>868</v>
      </c>
      <c r="N377" t="s">
        <v>860</v>
      </c>
      <c r="O377" t="s">
        <v>874</v>
      </c>
      <c r="P377">
        <v>0</v>
      </c>
      <c r="Q377">
        <v>2026</v>
      </c>
      <c r="R377" t="s">
        <v>2025</v>
      </c>
      <c r="S377" s="16">
        <v>121400</v>
      </c>
      <c r="T377" t="s">
        <v>2236</v>
      </c>
      <c r="U377" t="s">
        <v>874</v>
      </c>
      <c r="V377" s="12" t="s">
        <v>2703</v>
      </c>
    </row>
    <row r="378" spans="1:22" x14ac:dyDescent="0.35">
      <c r="A378" t="s">
        <v>1887</v>
      </c>
      <c r="B378" t="s">
        <v>864</v>
      </c>
      <c r="C378">
        <v>0</v>
      </c>
      <c r="D378" t="s">
        <v>865</v>
      </c>
      <c r="E378" t="s">
        <v>992</v>
      </c>
      <c r="F378">
        <v>0</v>
      </c>
      <c r="G378" s="1" t="str">
        <f>VLOOKUP(E378,'zoznam+stupeň prípravy'!$A$2:$W$647,2,FALSE)</f>
        <v>Rekonštrukcia ESTW  AŽD-Siemens v ŽST Bratislava - Petržalka</v>
      </c>
      <c r="H378" t="s">
        <v>994</v>
      </c>
      <c r="I378" t="s">
        <v>2236</v>
      </c>
      <c r="J378" t="s">
        <v>2236</v>
      </c>
      <c r="K378">
        <v>0</v>
      </c>
      <c r="L378" t="s">
        <v>912</v>
      </c>
      <c r="M378" t="s">
        <v>868</v>
      </c>
      <c r="N378" t="s">
        <v>861</v>
      </c>
      <c r="O378" t="s">
        <v>874</v>
      </c>
      <c r="P378">
        <v>0</v>
      </c>
      <c r="Q378">
        <v>2027</v>
      </c>
      <c r="R378" t="s">
        <v>2025</v>
      </c>
      <c r="S378" s="16">
        <v>1092600</v>
      </c>
      <c r="T378" t="s">
        <v>2236</v>
      </c>
      <c r="U378" t="s">
        <v>874</v>
      </c>
      <c r="V378" s="12" t="s">
        <v>2703</v>
      </c>
    </row>
    <row r="379" spans="1:22" ht="29" x14ac:dyDescent="0.35">
      <c r="A379" t="s">
        <v>1677</v>
      </c>
      <c r="B379" t="s">
        <v>864</v>
      </c>
      <c r="C379">
        <v>0</v>
      </c>
      <c r="D379" t="s">
        <v>865</v>
      </c>
      <c r="E379" t="s">
        <v>995</v>
      </c>
      <c r="F379">
        <v>0</v>
      </c>
      <c r="G379" s="1" t="str">
        <f>VLOOKUP(E379,'zoznam+stupeň prípravy'!$A$2:$W$647,2,FALSE)</f>
        <v>TNS Nové Zámky vybudovanie filtračno-kompenzačné zariadenie a KR rozvodne 27 kV,</v>
      </c>
      <c r="H379" t="s">
        <v>866</v>
      </c>
      <c r="I379" t="s">
        <v>2236</v>
      </c>
      <c r="J379" t="s">
        <v>2236</v>
      </c>
      <c r="K379">
        <v>0</v>
      </c>
      <c r="L379" t="s">
        <v>912</v>
      </c>
      <c r="M379" t="s">
        <v>868</v>
      </c>
      <c r="N379" t="s">
        <v>860</v>
      </c>
      <c r="O379" t="s">
        <v>874</v>
      </c>
      <c r="P379">
        <v>0</v>
      </c>
      <c r="Q379" t="s">
        <v>1464</v>
      </c>
      <c r="R379" t="s">
        <v>1467</v>
      </c>
      <c r="S379" s="16">
        <v>142344</v>
      </c>
      <c r="T379" t="s">
        <v>2236</v>
      </c>
      <c r="U379" t="s">
        <v>874</v>
      </c>
      <c r="V379" s="12" t="s">
        <v>2703</v>
      </c>
    </row>
    <row r="380" spans="1:22" x14ac:dyDescent="0.35">
      <c r="A380" t="s">
        <v>1681</v>
      </c>
      <c r="B380" t="s">
        <v>864</v>
      </c>
      <c r="C380">
        <v>0</v>
      </c>
      <c r="D380" t="s">
        <v>865</v>
      </c>
      <c r="E380" t="s">
        <v>581</v>
      </c>
      <c r="F380">
        <v>0</v>
      </c>
      <c r="G380" s="1" t="str">
        <f>VLOOKUP(E380,'zoznam+stupeň prípravy'!$A$2:$W$647,2,FALSE)</f>
        <v>Komplexná rekonštrukcia SZZ v ŽST Jesenské, St1</v>
      </c>
      <c r="H380" t="s">
        <v>997</v>
      </c>
      <c r="I380" t="s">
        <v>2236</v>
      </c>
      <c r="J380" t="s">
        <v>2236</v>
      </c>
      <c r="K380">
        <v>0</v>
      </c>
      <c r="L380" t="s">
        <v>912</v>
      </c>
      <c r="M380" t="s">
        <v>868</v>
      </c>
      <c r="N380" t="s">
        <v>861</v>
      </c>
      <c r="O380" t="s">
        <v>875</v>
      </c>
      <c r="P380">
        <v>0</v>
      </c>
      <c r="Q380">
        <v>2026</v>
      </c>
      <c r="R380" t="s">
        <v>1458</v>
      </c>
      <c r="S380" s="16">
        <v>1400000</v>
      </c>
      <c r="T380" t="s">
        <v>2236</v>
      </c>
      <c r="U380" t="s">
        <v>874</v>
      </c>
      <c r="V380" s="12" t="s">
        <v>2703</v>
      </c>
    </row>
    <row r="381" spans="1:22" x14ac:dyDescent="0.35">
      <c r="A381" t="s">
        <v>1680</v>
      </c>
      <c r="B381" t="s">
        <v>864</v>
      </c>
      <c r="C381">
        <v>0</v>
      </c>
      <c r="D381" t="s">
        <v>865</v>
      </c>
      <c r="E381" t="s">
        <v>581</v>
      </c>
      <c r="F381">
        <v>0</v>
      </c>
      <c r="G381" s="1" t="str">
        <f>VLOOKUP(E381,'zoznam+stupeň prípravy'!$A$2:$W$647,2,FALSE)</f>
        <v>Komplexná rekonštrukcia SZZ v ŽST Jesenské, St1</v>
      </c>
      <c r="H381" t="s">
        <v>997</v>
      </c>
      <c r="I381" t="s">
        <v>2236</v>
      </c>
      <c r="J381" t="s">
        <v>2236</v>
      </c>
      <c r="K381">
        <v>0</v>
      </c>
      <c r="L381" t="s">
        <v>912</v>
      </c>
      <c r="M381" t="s">
        <v>868</v>
      </c>
      <c r="N381" t="s">
        <v>860</v>
      </c>
      <c r="O381" t="s">
        <v>874</v>
      </c>
      <c r="P381">
        <v>0</v>
      </c>
      <c r="Q381">
        <v>2025</v>
      </c>
      <c r="R381" t="s">
        <v>1458</v>
      </c>
      <c r="S381" s="16">
        <v>4566.91</v>
      </c>
      <c r="T381" t="s">
        <v>2236</v>
      </c>
      <c r="U381" t="s">
        <v>874</v>
      </c>
      <c r="V381" s="12" t="s">
        <v>2703</v>
      </c>
    </row>
    <row r="382" spans="1:22" x14ac:dyDescent="0.35">
      <c r="A382" t="s">
        <v>1680</v>
      </c>
      <c r="B382" t="s">
        <v>864</v>
      </c>
      <c r="C382">
        <v>0</v>
      </c>
      <c r="D382" t="s">
        <v>865</v>
      </c>
      <c r="E382" t="s">
        <v>581</v>
      </c>
      <c r="F382">
        <v>0</v>
      </c>
      <c r="G382" s="1" t="str">
        <f>VLOOKUP(E382,'zoznam+stupeň prípravy'!$A$2:$W$647,2,FALSE)</f>
        <v>Komplexná rekonštrukcia SZZ v ŽST Jesenské, St1</v>
      </c>
      <c r="H382" t="s">
        <v>997</v>
      </c>
      <c r="I382" t="s">
        <v>2236</v>
      </c>
      <c r="J382" t="s">
        <v>2236</v>
      </c>
      <c r="K382">
        <v>0</v>
      </c>
      <c r="L382" t="s">
        <v>912</v>
      </c>
      <c r="M382" t="s">
        <v>868</v>
      </c>
      <c r="N382" t="s">
        <v>860</v>
      </c>
      <c r="O382" t="s">
        <v>874</v>
      </c>
      <c r="P382">
        <v>0</v>
      </c>
      <c r="Q382" t="s">
        <v>1464</v>
      </c>
      <c r="R382" t="s">
        <v>1467</v>
      </c>
      <c r="S382" s="16">
        <v>34900</v>
      </c>
      <c r="T382" t="s">
        <v>2236</v>
      </c>
      <c r="U382" t="s">
        <v>874</v>
      </c>
      <c r="V382" s="12" t="s">
        <v>2703</v>
      </c>
    </row>
    <row r="383" spans="1:22" x14ac:dyDescent="0.35">
      <c r="A383" t="s">
        <v>1534</v>
      </c>
      <c r="B383" t="s">
        <v>864</v>
      </c>
      <c r="C383">
        <v>0</v>
      </c>
      <c r="D383" t="s">
        <v>865</v>
      </c>
      <c r="E383" t="s">
        <v>801</v>
      </c>
      <c r="F383">
        <v>0</v>
      </c>
      <c r="G383" s="1" t="str">
        <f>VLOOKUP(E383,'zoznam+stupeň prípravy'!$A$2:$W$647,2,FALSE)</f>
        <v>Zastávka Martin, Fatra (projektová príprava a real.)</v>
      </c>
      <c r="H383" t="s">
        <v>997</v>
      </c>
      <c r="I383" t="s">
        <v>2236</v>
      </c>
      <c r="J383" t="s">
        <v>2236</v>
      </c>
      <c r="K383">
        <v>0</v>
      </c>
      <c r="L383" t="s">
        <v>912</v>
      </c>
      <c r="M383" t="s">
        <v>868</v>
      </c>
      <c r="N383" t="s">
        <v>860</v>
      </c>
      <c r="O383" t="s">
        <v>874</v>
      </c>
      <c r="P383">
        <v>0</v>
      </c>
      <c r="Q383">
        <v>2026</v>
      </c>
      <c r="R383" t="s">
        <v>1458</v>
      </c>
      <c r="S383" s="16">
        <v>3000</v>
      </c>
      <c r="T383" t="s">
        <v>2236</v>
      </c>
      <c r="U383" t="s">
        <v>874</v>
      </c>
      <c r="V383" s="12" t="s">
        <v>2705</v>
      </c>
    </row>
    <row r="384" spans="1:22" x14ac:dyDescent="0.35">
      <c r="A384" t="s">
        <v>1533</v>
      </c>
      <c r="B384" t="s">
        <v>864</v>
      </c>
      <c r="C384">
        <v>0</v>
      </c>
      <c r="D384" t="s">
        <v>865</v>
      </c>
      <c r="E384" t="s">
        <v>801</v>
      </c>
      <c r="F384">
        <v>0</v>
      </c>
      <c r="G384" s="1" t="str">
        <f>VLOOKUP(E384,'zoznam+stupeň prípravy'!$A$2:$W$647,2,FALSE)</f>
        <v>Zastávka Martin, Fatra (projektová príprava a real.)</v>
      </c>
      <c r="H384" t="s">
        <v>997</v>
      </c>
      <c r="I384" t="s">
        <v>2236</v>
      </c>
      <c r="J384" t="s">
        <v>2236</v>
      </c>
      <c r="K384">
        <v>0</v>
      </c>
      <c r="L384" t="s">
        <v>912</v>
      </c>
      <c r="M384" t="s">
        <v>868</v>
      </c>
      <c r="N384" t="s">
        <v>26</v>
      </c>
      <c r="O384" t="s">
        <v>874</v>
      </c>
      <c r="P384">
        <v>0</v>
      </c>
      <c r="Q384" t="s">
        <v>1464</v>
      </c>
      <c r="R384" t="s">
        <v>1458</v>
      </c>
      <c r="S384" s="16">
        <v>6329.52</v>
      </c>
      <c r="T384" t="s">
        <v>2236</v>
      </c>
      <c r="U384" t="s">
        <v>874</v>
      </c>
      <c r="V384" s="12" t="s">
        <v>2705</v>
      </c>
    </row>
    <row r="385" spans="1:22" x14ac:dyDescent="0.35">
      <c r="A385" t="s">
        <v>1534</v>
      </c>
      <c r="B385" t="s">
        <v>864</v>
      </c>
      <c r="C385">
        <v>0</v>
      </c>
      <c r="D385" t="s">
        <v>865</v>
      </c>
      <c r="E385" t="s">
        <v>801</v>
      </c>
      <c r="F385">
        <v>0</v>
      </c>
      <c r="G385" s="1" t="str">
        <f>VLOOKUP(E385,'zoznam+stupeň prípravy'!$A$2:$W$647,2,FALSE)</f>
        <v>Zastávka Martin, Fatra (projektová príprava a real.)</v>
      </c>
      <c r="H385" t="s">
        <v>997</v>
      </c>
      <c r="I385" t="s">
        <v>2236</v>
      </c>
      <c r="J385" t="s">
        <v>2236</v>
      </c>
      <c r="K385">
        <v>0</v>
      </c>
      <c r="L385" t="s">
        <v>912</v>
      </c>
      <c r="M385" t="s">
        <v>868</v>
      </c>
      <c r="N385" t="s">
        <v>860</v>
      </c>
      <c r="O385" t="s">
        <v>874</v>
      </c>
      <c r="P385">
        <v>0</v>
      </c>
      <c r="Q385" t="s">
        <v>1464</v>
      </c>
      <c r="R385" t="s">
        <v>1458</v>
      </c>
      <c r="S385" s="16">
        <v>32044.39</v>
      </c>
      <c r="T385" t="s">
        <v>2236</v>
      </c>
      <c r="U385" t="s">
        <v>874</v>
      </c>
      <c r="V385" s="12" t="s">
        <v>2705</v>
      </c>
    </row>
    <row r="386" spans="1:22" x14ac:dyDescent="0.35">
      <c r="A386" t="s">
        <v>1748</v>
      </c>
      <c r="B386" t="s">
        <v>864</v>
      </c>
      <c r="C386">
        <v>0</v>
      </c>
      <c r="D386" t="s">
        <v>865</v>
      </c>
      <c r="E386" t="s">
        <v>20</v>
      </c>
      <c r="F386">
        <v>0</v>
      </c>
      <c r="G386" s="1" t="str">
        <f>VLOOKUP(E386,'zoznam+stupeň prípravy'!$A$2:$W$647,2,FALSE)</f>
        <v>Zriadenie zabezpečeného priechodu pre peších Čierna nad Tisou - Košice žkm 43,640</v>
      </c>
      <c r="H386" t="s">
        <v>2236</v>
      </c>
      <c r="I386" t="s">
        <v>2236</v>
      </c>
      <c r="J386" t="s">
        <v>2236</v>
      </c>
      <c r="K386">
        <v>0</v>
      </c>
      <c r="L386" t="s">
        <v>912</v>
      </c>
      <c r="M386" t="s">
        <v>868</v>
      </c>
      <c r="N386" t="s">
        <v>860</v>
      </c>
      <c r="O386" t="s">
        <v>875</v>
      </c>
      <c r="P386">
        <v>0</v>
      </c>
      <c r="Q386">
        <v>2027</v>
      </c>
      <c r="R386" t="s">
        <v>2025</v>
      </c>
      <c r="S386" s="16">
        <v>20000</v>
      </c>
      <c r="T386" t="s">
        <v>2236</v>
      </c>
      <c r="U386" t="s">
        <v>874</v>
      </c>
      <c r="V386" s="12" t="s">
        <v>2698</v>
      </c>
    </row>
    <row r="387" spans="1:22" x14ac:dyDescent="0.35">
      <c r="A387" t="s">
        <v>1875</v>
      </c>
      <c r="B387" t="s">
        <v>864</v>
      </c>
      <c r="C387">
        <v>0</v>
      </c>
      <c r="D387" t="s">
        <v>865</v>
      </c>
      <c r="E387" t="s">
        <v>20</v>
      </c>
      <c r="F387">
        <v>0</v>
      </c>
      <c r="G387" s="1" t="str">
        <f>VLOOKUP(E387,'zoznam+stupeň prípravy'!$A$2:$W$647,2,FALSE)</f>
        <v>Zriadenie zabezpečeného priechodu pre peších Čierna nad Tisou - Košice žkm 43,640</v>
      </c>
      <c r="H387" t="s">
        <v>2236</v>
      </c>
      <c r="I387" t="s">
        <v>2236</v>
      </c>
      <c r="J387" t="s">
        <v>2236</v>
      </c>
      <c r="K387">
        <v>0</v>
      </c>
      <c r="L387" t="s">
        <v>912</v>
      </c>
      <c r="M387" t="s">
        <v>868</v>
      </c>
      <c r="N387" t="s">
        <v>861</v>
      </c>
      <c r="O387" t="s">
        <v>875</v>
      </c>
      <c r="P387">
        <v>0</v>
      </c>
      <c r="Q387">
        <v>2027</v>
      </c>
      <c r="R387" t="s">
        <v>2025</v>
      </c>
      <c r="S387" s="16">
        <v>180000</v>
      </c>
      <c r="T387" t="s">
        <v>2236</v>
      </c>
      <c r="U387" t="s">
        <v>874</v>
      </c>
      <c r="V387" s="12" t="s">
        <v>2698</v>
      </c>
    </row>
    <row r="388" spans="1:22" x14ac:dyDescent="0.35">
      <c r="A388" t="s">
        <v>1749</v>
      </c>
      <c r="B388" t="s">
        <v>864</v>
      </c>
      <c r="C388">
        <v>0</v>
      </c>
      <c r="D388" t="s">
        <v>865</v>
      </c>
      <c r="E388" t="s">
        <v>22</v>
      </c>
      <c r="F388">
        <v>0</v>
      </c>
      <c r="G388" s="1" t="str">
        <f>VLOOKUP(E388,'zoznam+stupeň prípravy'!$A$2:$W$647,2,FALSE)</f>
        <v>Zriadenie zabezpečeného priecestia Červená Skala - Banská Bystrica žkm 15,620</v>
      </c>
      <c r="H388" t="s">
        <v>2236</v>
      </c>
      <c r="I388" t="s">
        <v>2236</v>
      </c>
      <c r="J388" t="s">
        <v>2236</v>
      </c>
      <c r="K388">
        <v>0</v>
      </c>
      <c r="L388" t="s">
        <v>912</v>
      </c>
      <c r="M388" t="s">
        <v>868</v>
      </c>
      <c r="N388" t="s">
        <v>860</v>
      </c>
      <c r="O388" t="s">
        <v>875</v>
      </c>
      <c r="P388">
        <v>0</v>
      </c>
      <c r="Q388">
        <v>2027</v>
      </c>
      <c r="R388" t="s">
        <v>2025</v>
      </c>
      <c r="S388" s="16">
        <v>20000</v>
      </c>
      <c r="T388" t="s">
        <v>2236</v>
      </c>
      <c r="U388" t="s">
        <v>874</v>
      </c>
      <c r="V388" s="12" t="s">
        <v>2698</v>
      </c>
    </row>
    <row r="389" spans="1:22" x14ac:dyDescent="0.35">
      <c r="A389" t="s">
        <v>1876</v>
      </c>
      <c r="B389" t="s">
        <v>864</v>
      </c>
      <c r="C389">
        <v>0</v>
      </c>
      <c r="D389" t="s">
        <v>865</v>
      </c>
      <c r="E389" t="s">
        <v>22</v>
      </c>
      <c r="F389">
        <v>0</v>
      </c>
      <c r="G389" s="1" t="str">
        <f>VLOOKUP(E389,'zoznam+stupeň prípravy'!$A$2:$W$647,2,FALSE)</f>
        <v>Zriadenie zabezpečeného priecestia Červená Skala - Banská Bystrica žkm 15,620</v>
      </c>
      <c r="H389" t="s">
        <v>2236</v>
      </c>
      <c r="I389" t="s">
        <v>2236</v>
      </c>
      <c r="J389" t="s">
        <v>2236</v>
      </c>
      <c r="K389">
        <v>0</v>
      </c>
      <c r="L389" t="s">
        <v>912</v>
      </c>
      <c r="M389" t="s">
        <v>868</v>
      </c>
      <c r="N389" t="s">
        <v>861</v>
      </c>
      <c r="O389" t="s">
        <v>875</v>
      </c>
      <c r="P389">
        <v>0</v>
      </c>
      <c r="Q389">
        <v>2027</v>
      </c>
      <c r="R389" t="s">
        <v>2025</v>
      </c>
      <c r="S389" s="16">
        <v>180000</v>
      </c>
      <c r="T389" t="s">
        <v>2236</v>
      </c>
      <c r="U389" t="s">
        <v>874</v>
      </c>
      <c r="V389" s="12" t="s">
        <v>2698</v>
      </c>
    </row>
    <row r="390" spans="1:22" ht="29" x14ac:dyDescent="0.35">
      <c r="A390" t="s">
        <v>1729</v>
      </c>
      <c r="B390" t="s">
        <v>864</v>
      </c>
      <c r="C390">
        <v>0</v>
      </c>
      <c r="D390" t="s">
        <v>865</v>
      </c>
      <c r="E390" t="s">
        <v>1001</v>
      </c>
      <c r="F390">
        <v>0</v>
      </c>
      <c r="G390" s="1" t="str">
        <f>VLOOKUP(E390,'zoznam+stupeň prípravy'!$A$2:$W$647,2,FALSE)</f>
        <v>Zriadenie zabezpečeného priecestia Snina - Stakčín žkm 26,328 (PZZ)</v>
      </c>
      <c r="H390" t="s">
        <v>1003</v>
      </c>
      <c r="I390" t="s">
        <v>2236</v>
      </c>
      <c r="J390" t="s">
        <v>2236</v>
      </c>
      <c r="K390">
        <v>0</v>
      </c>
      <c r="L390" t="s">
        <v>912</v>
      </c>
      <c r="M390" t="s">
        <v>868</v>
      </c>
      <c r="N390" t="s">
        <v>26</v>
      </c>
      <c r="O390" t="s">
        <v>874</v>
      </c>
      <c r="P390">
        <v>0</v>
      </c>
      <c r="Q390" t="s">
        <v>1464</v>
      </c>
      <c r="R390" t="s">
        <v>1458</v>
      </c>
      <c r="S390" s="16">
        <v>15408.68</v>
      </c>
      <c r="T390" t="s">
        <v>2236</v>
      </c>
      <c r="U390" t="s">
        <v>874</v>
      </c>
      <c r="V390" s="12" t="s">
        <v>2707</v>
      </c>
    </row>
    <row r="391" spans="1:22" ht="29" x14ac:dyDescent="0.35">
      <c r="A391" t="s">
        <v>1651</v>
      </c>
      <c r="B391" t="s">
        <v>864</v>
      </c>
      <c r="C391">
        <v>0</v>
      </c>
      <c r="D391" t="s">
        <v>865</v>
      </c>
      <c r="E391" t="s">
        <v>1001</v>
      </c>
      <c r="F391">
        <v>0</v>
      </c>
      <c r="G391" s="1" t="str">
        <f>VLOOKUP(E391,'zoznam+stupeň prípravy'!$A$2:$W$647,2,FALSE)</f>
        <v>Zriadenie zabezpečeného priecestia Snina - Stakčín žkm 26,328 (PZZ)</v>
      </c>
      <c r="H391" t="s">
        <v>1003</v>
      </c>
      <c r="I391" t="s">
        <v>2236</v>
      </c>
      <c r="J391" t="s">
        <v>2236</v>
      </c>
      <c r="K391">
        <v>0</v>
      </c>
      <c r="L391" t="s">
        <v>912</v>
      </c>
      <c r="M391" t="s">
        <v>868</v>
      </c>
      <c r="N391" t="s">
        <v>860</v>
      </c>
      <c r="O391" t="s">
        <v>874</v>
      </c>
      <c r="P391">
        <v>0</v>
      </c>
      <c r="Q391" t="s">
        <v>1464</v>
      </c>
      <c r="R391" t="s">
        <v>1458</v>
      </c>
      <c r="S391" s="16">
        <v>30210</v>
      </c>
      <c r="T391" t="s">
        <v>2236</v>
      </c>
      <c r="U391" t="s">
        <v>874</v>
      </c>
      <c r="V391" s="12" t="s">
        <v>2707</v>
      </c>
    </row>
    <row r="392" spans="1:22" x14ac:dyDescent="0.35">
      <c r="A392" t="s">
        <v>1750</v>
      </c>
      <c r="B392" t="s">
        <v>864</v>
      </c>
      <c r="C392">
        <v>0</v>
      </c>
      <c r="D392" t="s">
        <v>865</v>
      </c>
      <c r="E392" t="s">
        <v>24</v>
      </c>
      <c r="F392">
        <v>0</v>
      </c>
      <c r="G392" s="1" t="str">
        <f>VLOOKUP(E392,'zoznam+stupeň prípravy'!$A$2:$W$647,2,FALSE)</f>
        <v>Zriadenie zabezpečeného priecestia Maťovce - Bánovce nad Ondavou žkm 15,170</v>
      </c>
      <c r="H392" t="s">
        <v>2236</v>
      </c>
      <c r="I392" t="s">
        <v>2236</v>
      </c>
      <c r="J392" t="s">
        <v>2236</v>
      </c>
      <c r="K392">
        <v>0</v>
      </c>
      <c r="L392" t="s">
        <v>912</v>
      </c>
      <c r="M392" t="s">
        <v>868</v>
      </c>
      <c r="N392" t="s">
        <v>860</v>
      </c>
      <c r="O392" t="s">
        <v>875</v>
      </c>
      <c r="P392">
        <v>0</v>
      </c>
      <c r="Q392">
        <v>2027</v>
      </c>
      <c r="R392" t="s">
        <v>2025</v>
      </c>
      <c r="S392" s="16">
        <v>20000</v>
      </c>
      <c r="T392" t="s">
        <v>2236</v>
      </c>
      <c r="U392" t="s">
        <v>874</v>
      </c>
      <c r="V392" s="12" t="s">
        <v>2698</v>
      </c>
    </row>
    <row r="393" spans="1:22" x14ac:dyDescent="0.35">
      <c r="A393" t="s">
        <v>1877</v>
      </c>
      <c r="B393" t="s">
        <v>864</v>
      </c>
      <c r="C393">
        <v>0</v>
      </c>
      <c r="D393" t="s">
        <v>865</v>
      </c>
      <c r="E393" t="s">
        <v>24</v>
      </c>
      <c r="F393">
        <v>0</v>
      </c>
      <c r="G393" s="1" t="str">
        <f>VLOOKUP(E393,'zoznam+stupeň prípravy'!$A$2:$W$647,2,FALSE)</f>
        <v>Zriadenie zabezpečeného priecestia Maťovce - Bánovce nad Ondavou žkm 15,170</v>
      </c>
      <c r="H393" t="s">
        <v>2236</v>
      </c>
      <c r="I393" t="s">
        <v>2236</v>
      </c>
      <c r="J393" t="s">
        <v>2236</v>
      </c>
      <c r="K393">
        <v>0</v>
      </c>
      <c r="L393" t="s">
        <v>912</v>
      </c>
      <c r="M393" t="s">
        <v>868</v>
      </c>
      <c r="N393" t="s">
        <v>861</v>
      </c>
      <c r="O393" t="s">
        <v>875</v>
      </c>
      <c r="P393">
        <v>0</v>
      </c>
      <c r="Q393">
        <v>2027</v>
      </c>
      <c r="R393" t="s">
        <v>2025</v>
      </c>
      <c r="S393" s="16">
        <v>180000</v>
      </c>
      <c r="T393" t="s">
        <v>2236</v>
      </c>
      <c r="U393" t="s">
        <v>874</v>
      </c>
      <c r="V393" s="12" t="s">
        <v>2698</v>
      </c>
    </row>
    <row r="394" spans="1:22" x14ac:dyDescent="0.35">
      <c r="A394" t="s">
        <v>1621</v>
      </c>
      <c r="B394" t="s">
        <v>864</v>
      </c>
      <c r="C394">
        <v>0</v>
      </c>
      <c r="D394" t="s">
        <v>865</v>
      </c>
      <c r="E394" t="s">
        <v>797</v>
      </c>
      <c r="F394" t="s">
        <v>973</v>
      </c>
      <c r="G394" s="1" t="str">
        <f>VLOOKUP(E394,'zoznam+stupeň prípravy'!$A$2:$W$647,2,FALSE)</f>
        <v>Výhybňa Slivník, modernizácia výhybiek č. 1 - 10</v>
      </c>
      <c r="H394" t="s">
        <v>974</v>
      </c>
      <c r="I394" t="s">
        <v>2236</v>
      </c>
      <c r="J394" t="s">
        <v>896</v>
      </c>
      <c r="K394">
        <v>0</v>
      </c>
      <c r="L394" t="s">
        <v>912</v>
      </c>
      <c r="M394" t="s">
        <v>868</v>
      </c>
      <c r="N394" t="s">
        <v>861</v>
      </c>
      <c r="O394" t="s">
        <v>875</v>
      </c>
      <c r="P394" t="s">
        <v>1004</v>
      </c>
      <c r="Q394">
        <v>2026</v>
      </c>
      <c r="R394" t="s">
        <v>1458</v>
      </c>
      <c r="S394" s="16">
        <v>3112308.77</v>
      </c>
      <c r="T394" t="s">
        <v>2236</v>
      </c>
      <c r="U394" t="s">
        <v>875</v>
      </c>
      <c r="V394" s="12" t="s">
        <v>2703</v>
      </c>
    </row>
    <row r="395" spans="1:22" x14ac:dyDescent="0.35">
      <c r="A395" t="s">
        <v>1621</v>
      </c>
      <c r="B395" t="s">
        <v>864</v>
      </c>
      <c r="C395">
        <v>0</v>
      </c>
      <c r="D395" t="s">
        <v>865</v>
      </c>
      <c r="E395" t="s">
        <v>797</v>
      </c>
      <c r="F395" t="s">
        <v>973</v>
      </c>
      <c r="G395" s="1" t="str">
        <f>VLOOKUP(E395,'zoznam+stupeň prípravy'!$A$2:$W$647,2,FALSE)</f>
        <v>Výhybňa Slivník, modernizácia výhybiek č. 1 - 10</v>
      </c>
      <c r="H395" t="s">
        <v>974</v>
      </c>
      <c r="I395" t="s">
        <v>2236</v>
      </c>
      <c r="J395" t="s">
        <v>896</v>
      </c>
      <c r="K395">
        <v>0</v>
      </c>
      <c r="L395" t="s">
        <v>912</v>
      </c>
      <c r="M395" t="s">
        <v>868</v>
      </c>
      <c r="N395" t="s">
        <v>861</v>
      </c>
      <c r="O395" t="s">
        <v>875</v>
      </c>
      <c r="P395" t="s">
        <v>1004</v>
      </c>
      <c r="Q395">
        <v>2027</v>
      </c>
      <c r="R395" t="s">
        <v>1458</v>
      </c>
      <c r="S395" s="16">
        <v>4603627.9234999996</v>
      </c>
      <c r="T395" t="s">
        <v>2236</v>
      </c>
      <c r="U395" t="s">
        <v>875</v>
      </c>
      <c r="V395" s="12" t="s">
        <v>2703</v>
      </c>
    </row>
    <row r="396" spans="1:22" x14ac:dyDescent="0.35">
      <c r="A396" t="s">
        <v>1620</v>
      </c>
      <c r="B396" t="s">
        <v>864</v>
      </c>
      <c r="C396">
        <v>0</v>
      </c>
      <c r="D396" t="s">
        <v>865</v>
      </c>
      <c r="E396" t="s">
        <v>797</v>
      </c>
      <c r="F396" t="s">
        <v>973</v>
      </c>
      <c r="G396" s="1" t="str">
        <f>VLOOKUP(E396,'zoznam+stupeň prípravy'!$A$2:$W$647,2,FALSE)</f>
        <v>Výhybňa Slivník, modernizácia výhybiek č. 1 - 10</v>
      </c>
      <c r="H396" t="s">
        <v>974</v>
      </c>
      <c r="I396" t="s">
        <v>2236</v>
      </c>
      <c r="J396" t="s">
        <v>896</v>
      </c>
      <c r="K396">
        <v>0</v>
      </c>
      <c r="L396" t="s">
        <v>912</v>
      </c>
      <c r="M396" t="s">
        <v>868</v>
      </c>
      <c r="N396" t="s">
        <v>860</v>
      </c>
      <c r="O396" t="s">
        <v>874</v>
      </c>
      <c r="P396" t="s">
        <v>1004</v>
      </c>
      <c r="Q396" t="s">
        <v>1464</v>
      </c>
      <c r="R396" t="s">
        <v>1467</v>
      </c>
      <c r="S396" s="16">
        <v>66143.06</v>
      </c>
      <c r="T396" t="s">
        <v>2236</v>
      </c>
      <c r="U396" t="s">
        <v>875</v>
      </c>
      <c r="V396" s="12" t="s">
        <v>2703</v>
      </c>
    </row>
    <row r="397" spans="1:22" ht="29" x14ac:dyDescent="0.35">
      <c r="A397" t="s">
        <v>1579</v>
      </c>
      <c r="B397" t="s">
        <v>864</v>
      </c>
      <c r="C397">
        <v>0</v>
      </c>
      <c r="D397" t="s">
        <v>865</v>
      </c>
      <c r="E397" t="s">
        <v>832</v>
      </c>
      <c r="F397" t="s">
        <v>1005</v>
      </c>
      <c r="G397" s="1" t="str">
        <f>VLOOKUP(E397,'zoznam+stupeň prípravy'!$A$2:$W$647,2,FALSE)</f>
        <v>ŽST Maťovce, predĺženie koľaje a KR výhybiek s úpravou ŽZ, zab. zar. s TV</v>
      </c>
      <c r="H397" t="s">
        <v>1006</v>
      </c>
      <c r="I397" t="s">
        <v>2236</v>
      </c>
      <c r="J397" t="s">
        <v>896</v>
      </c>
      <c r="K397">
        <v>0</v>
      </c>
      <c r="L397" t="s">
        <v>873</v>
      </c>
      <c r="M397" t="s">
        <v>868</v>
      </c>
      <c r="N397" t="s">
        <v>860</v>
      </c>
      <c r="O397" t="s">
        <v>874</v>
      </c>
      <c r="P397" t="s">
        <v>1007</v>
      </c>
      <c r="Q397" t="s">
        <v>1464</v>
      </c>
      <c r="R397" t="s">
        <v>1467</v>
      </c>
      <c r="S397" s="16">
        <v>121095</v>
      </c>
      <c r="T397" t="s">
        <v>2236</v>
      </c>
      <c r="U397" t="s">
        <v>874</v>
      </c>
      <c r="V397" s="12" t="s">
        <v>2707</v>
      </c>
    </row>
    <row r="398" spans="1:22" ht="43.5" x14ac:dyDescent="0.35">
      <c r="A398" t="s">
        <v>1543</v>
      </c>
      <c r="B398" t="s">
        <v>864</v>
      </c>
      <c r="C398">
        <v>0</v>
      </c>
      <c r="D398" t="s">
        <v>865</v>
      </c>
      <c r="E398" t="s">
        <v>739</v>
      </c>
      <c r="F398">
        <v>0</v>
      </c>
      <c r="G398" s="1" t="str">
        <f>VLOOKUP(E398,'zoznam+stupeň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H398" t="s">
        <v>2236</v>
      </c>
      <c r="I398" t="s">
        <v>1008</v>
      </c>
      <c r="J398" t="s">
        <v>2236</v>
      </c>
      <c r="K398">
        <v>0</v>
      </c>
      <c r="L398" t="s">
        <v>912</v>
      </c>
      <c r="M398" t="s">
        <v>868</v>
      </c>
      <c r="N398" t="s">
        <v>26</v>
      </c>
      <c r="O398" t="s">
        <v>874</v>
      </c>
      <c r="P398">
        <v>0</v>
      </c>
      <c r="Q398">
        <v>2023</v>
      </c>
      <c r="R398" t="s">
        <v>1542</v>
      </c>
      <c r="S398" s="16">
        <v>95566</v>
      </c>
      <c r="T398" t="s">
        <v>2236</v>
      </c>
      <c r="U398" t="s">
        <v>875</v>
      </c>
      <c r="V398" s="12" t="s">
        <v>2705</v>
      </c>
    </row>
    <row r="399" spans="1:22" ht="43.5" x14ac:dyDescent="0.35">
      <c r="A399" t="s">
        <v>1745</v>
      </c>
      <c r="B399" t="s">
        <v>864</v>
      </c>
      <c r="C399">
        <v>0</v>
      </c>
      <c r="D399" t="s">
        <v>865</v>
      </c>
      <c r="E399" t="s">
        <v>739</v>
      </c>
      <c r="F399">
        <v>0</v>
      </c>
      <c r="G399" s="1" t="str">
        <f>VLOOKUP(E399,'zoznam+stupeň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H399" t="s">
        <v>2236</v>
      </c>
      <c r="I399" t="s">
        <v>1008</v>
      </c>
      <c r="J399" t="s">
        <v>2236</v>
      </c>
      <c r="K399">
        <v>0</v>
      </c>
      <c r="L399" t="s">
        <v>912</v>
      </c>
      <c r="M399" t="s">
        <v>868</v>
      </c>
      <c r="N399" t="s">
        <v>861</v>
      </c>
      <c r="O399" t="s">
        <v>874</v>
      </c>
      <c r="P399">
        <v>0</v>
      </c>
      <c r="Q399">
        <v>2023</v>
      </c>
      <c r="R399" t="s">
        <v>1467</v>
      </c>
      <c r="S399" s="16">
        <v>15</v>
      </c>
      <c r="T399" t="s">
        <v>2236</v>
      </c>
      <c r="U399" t="s">
        <v>875</v>
      </c>
      <c r="V399" s="12" t="s">
        <v>2705</v>
      </c>
    </row>
    <row r="400" spans="1:22" ht="43.5" x14ac:dyDescent="0.35">
      <c r="A400" t="s">
        <v>1745</v>
      </c>
      <c r="B400" t="s">
        <v>864</v>
      </c>
      <c r="C400">
        <v>0</v>
      </c>
      <c r="D400" t="s">
        <v>865</v>
      </c>
      <c r="E400" t="s">
        <v>739</v>
      </c>
      <c r="F400">
        <v>0</v>
      </c>
      <c r="G400" s="1" t="str">
        <f>VLOOKUP(E400,'zoznam+stupeň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H400" t="s">
        <v>2236</v>
      </c>
      <c r="I400" t="s">
        <v>1008</v>
      </c>
      <c r="J400" t="s">
        <v>2236</v>
      </c>
      <c r="K400">
        <v>0</v>
      </c>
      <c r="L400" t="s">
        <v>912</v>
      </c>
      <c r="M400" t="s">
        <v>868</v>
      </c>
      <c r="N400" t="s">
        <v>861</v>
      </c>
      <c r="O400" t="s">
        <v>874</v>
      </c>
      <c r="P400">
        <v>0</v>
      </c>
      <c r="Q400">
        <v>2023</v>
      </c>
      <c r="R400" t="s">
        <v>1542</v>
      </c>
      <c r="S400" s="16">
        <v>711</v>
      </c>
      <c r="T400" t="s">
        <v>2236</v>
      </c>
      <c r="U400" t="s">
        <v>875</v>
      </c>
      <c r="V400" s="12" t="s">
        <v>2705</v>
      </c>
    </row>
    <row r="401" spans="1:22" ht="43.5" x14ac:dyDescent="0.35">
      <c r="A401" t="s">
        <v>1540</v>
      </c>
      <c r="B401" t="s">
        <v>864</v>
      </c>
      <c r="C401">
        <v>0</v>
      </c>
      <c r="D401" t="s">
        <v>865</v>
      </c>
      <c r="E401" t="s">
        <v>739</v>
      </c>
      <c r="F401">
        <v>0</v>
      </c>
      <c r="G401" s="1" t="str">
        <f>VLOOKUP(E401,'zoznam+stupeň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H401" t="s">
        <v>2236</v>
      </c>
      <c r="I401" t="s">
        <v>1008</v>
      </c>
      <c r="J401" t="s">
        <v>2236</v>
      </c>
      <c r="K401">
        <v>0</v>
      </c>
      <c r="L401" t="s">
        <v>912</v>
      </c>
      <c r="M401" t="s">
        <v>868</v>
      </c>
      <c r="N401" t="s">
        <v>860</v>
      </c>
      <c r="O401" t="s">
        <v>874</v>
      </c>
      <c r="P401">
        <v>0</v>
      </c>
      <c r="Q401" t="s">
        <v>1464</v>
      </c>
      <c r="R401" t="s">
        <v>1511</v>
      </c>
      <c r="S401" s="16">
        <v>424481.81</v>
      </c>
      <c r="T401" t="s">
        <v>1536</v>
      </c>
      <c r="U401" t="s">
        <v>875</v>
      </c>
      <c r="V401" s="12" t="s">
        <v>2705</v>
      </c>
    </row>
    <row r="402" spans="1:22" ht="43.5" x14ac:dyDescent="0.35">
      <c r="A402" t="s">
        <v>1540</v>
      </c>
      <c r="B402" t="s">
        <v>864</v>
      </c>
      <c r="C402">
        <v>0</v>
      </c>
      <c r="D402" t="s">
        <v>865</v>
      </c>
      <c r="E402" t="s">
        <v>739</v>
      </c>
      <c r="F402">
        <v>0</v>
      </c>
      <c r="G402" s="1" t="str">
        <f>VLOOKUP(E402,'zoznam+stupeň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H402" t="s">
        <v>2236</v>
      </c>
      <c r="I402" t="s">
        <v>1008</v>
      </c>
      <c r="J402" t="s">
        <v>2236</v>
      </c>
      <c r="K402">
        <v>0</v>
      </c>
      <c r="L402" t="s">
        <v>912</v>
      </c>
      <c r="M402" t="s">
        <v>868</v>
      </c>
      <c r="N402" t="s">
        <v>860</v>
      </c>
      <c r="O402" t="s">
        <v>874</v>
      </c>
      <c r="P402">
        <v>0</v>
      </c>
      <c r="Q402" t="s">
        <v>1464</v>
      </c>
      <c r="R402" t="s">
        <v>1513</v>
      </c>
      <c r="S402" s="16">
        <v>74908.56</v>
      </c>
      <c r="T402" t="s">
        <v>1536</v>
      </c>
      <c r="U402" t="s">
        <v>875</v>
      </c>
      <c r="V402" s="12" t="s">
        <v>2705</v>
      </c>
    </row>
    <row r="403" spans="1:22" ht="43.5" x14ac:dyDescent="0.35">
      <c r="A403" t="s">
        <v>1540</v>
      </c>
      <c r="B403" t="s">
        <v>864</v>
      </c>
      <c r="C403">
        <v>0</v>
      </c>
      <c r="D403" t="s">
        <v>865</v>
      </c>
      <c r="E403" t="s">
        <v>739</v>
      </c>
      <c r="F403">
        <v>0</v>
      </c>
      <c r="G403" s="1" t="str">
        <f>VLOOKUP(E403,'zoznam+stupeň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H403" t="s">
        <v>2236</v>
      </c>
      <c r="I403" t="s">
        <v>1008</v>
      </c>
      <c r="J403" t="s">
        <v>2236</v>
      </c>
      <c r="K403">
        <v>0</v>
      </c>
      <c r="L403" t="s">
        <v>912</v>
      </c>
      <c r="M403" t="s">
        <v>868</v>
      </c>
      <c r="N403" t="s">
        <v>860</v>
      </c>
      <c r="O403" t="s">
        <v>874</v>
      </c>
      <c r="P403">
        <v>0</v>
      </c>
      <c r="Q403" t="s">
        <v>1464</v>
      </c>
      <c r="R403" t="s">
        <v>1542</v>
      </c>
      <c r="S403" s="16">
        <v>5575</v>
      </c>
      <c r="T403" t="s">
        <v>2236</v>
      </c>
      <c r="U403" t="s">
        <v>875</v>
      </c>
      <c r="V403" s="12" t="s">
        <v>2705</v>
      </c>
    </row>
    <row r="404" spans="1:22" ht="43.5" x14ac:dyDescent="0.35">
      <c r="A404" t="s">
        <v>1540</v>
      </c>
      <c r="B404" t="s">
        <v>864</v>
      </c>
      <c r="C404">
        <v>0</v>
      </c>
      <c r="D404" t="s">
        <v>865</v>
      </c>
      <c r="E404" t="s">
        <v>739</v>
      </c>
      <c r="F404">
        <v>0</v>
      </c>
      <c r="G404" s="1" t="str">
        <f>VLOOKUP(E404,'zoznam+stupeň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H404" t="s">
        <v>2236</v>
      </c>
      <c r="I404" t="s">
        <v>1008</v>
      </c>
      <c r="J404" t="s">
        <v>2236</v>
      </c>
      <c r="K404">
        <v>0</v>
      </c>
      <c r="L404" t="s">
        <v>912</v>
      </c>
      <c r="M404" t="s">
        <v>868</v>
      </c>
      <c r="N404" t="s">
        <v>860</v>
      </c>
      <c r="O404" t="s">
        <v>874</v>
      </c>
      <c r="P404">
        <v>0</v>
      </c>
      <c r="Q404" t="s">
        <v>1464</v>
      </c>
      <c r="R404" t="s">
        <v>1530</v>
      </c>
      <c r="S404" s="16">
        <v>4935</v>
      </c>
      <c r="T404" t="s">
        <v>2236</v>
      </c>
      <c r="U404" t="s">
        <v>875</v>
      </c>
      <c r="V404" s="12" t="s">
        <v>2705</v>
      </c>
    </row>
    <row r="405" spans="1:22" ht="58" x14ac:dyDescent="0.35">
      <c r="A405" t="s">
        <v>1539</v>
      </c>
      <c r="B405" t="s">
        <v>864</v>
      </c>
      <c r="C405">
        <v>0</v>
      </c>
      <c r="D405" t="s">
        <v>865</v>
      </c>
      <c r="E405" t="s">
        <v>736</v>
      </c>
      <c r="F405">
        <v>0</v>
      </c>
      <c r="G405" s="1" t="str">
        <f>VLOOKUP(E405,'zoznam+stupeň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05" t="s">
        <v>2236</v>
      </c>
      <c r="I405" t="s">
        <v>1008</v>
      </c>
      <c r="J405" t="s">
        <v>2236</v>
      </c>
      <c r="K405">
        <v>0</v>
      </c>
      <c r="L405" t="s">
        <v>908</v>
      </c>
      <c r="M405" t="s">
        <v>868</v>
      </c>
      <c r="N405" t="s">
        <v>860</v>
      </c>
      <c r="O405" t="s">
        <v>874</v>
      </c>
      <c r="P405">
        <v>0</v>
      </c>
      <c r="Q405">
        <v>2023</v>
      </c>
      <c r="R405" t="s">
        <v>1542</v>
      </c>
      <c r="S405" s="16">
        <v>30912</v>
      </c>
      <c r="T405" t="s">
        <v>2236</v>
      </c>
      <c r="U405" t="s">
        <v>874</v>
      </c>
      <c r="V405" s="12" t="s">
        <v>2710</v>
      </c>
    </row>
    <row r="406" spans="1:22" ht="58" x14ac:dyDescent="0.35">
      <c r="A406" t="s">
        <v>1539</v>
      </c>
      <c r="B406" t="s">
        <v>864</v>
      </c>
      <c r="C406">
        <v>0</v>
      </c>
      <c r="D406" t="s">
        <v>865</v>
      </c>
      <c r="E406" t="s">
        <v>736</v>
      </c>
      <c r="F406">
        <v>0</v>
      </c>
      <c r="G406" s="1" t="str">
        <f>VLOOKUP(E406,'zoznam+stupeň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06" t="s">
        <v>2236</v>
      </c>
      <c r="I406" t="s">
        <v>1008</v>
      </c>
      <c r="J406" t="s">
        <v>2236</v>
      </c>
      <c r="K406">
        <v>0</v>
      </c>
      <c r="L406" t="s">
        <v>908</v>
      </c>
      <c r="M406" t="s">
        <v>868</v>
      </c>
      <c r="N406" t="s">
        <v>860</v>
      </c>
      <c r="O406" t="s">
        <v>874</v>
      </c>
      <c r="P406">
        <v>0</v>
      </c>
      <c r="Q406">
        <v>2023</v>
      </c>
      <c r="R406" t="s">
        <v>1511</v>
      </c>
      <c r="S406" s="16">
        <v>-149680.75</v>
      </c>
      <c r="T406" t="s">
        <v>1536</v>
      </c>
      <c r="U406" t="s">
        <v>874</v>
      </c>
      <c r="V406" s="12" t="s">
        <v>2710</v>
      </c>
    </row>
    <row r="407" spans="1:22" ht="58" x14ac:dyDescent="0.35">
      <c r="A407" t="s">
        <v>1539</v>
      </c>
      <c r="B407" t="s">
        <v>864</v>
      </c>
      <c r="C407">
        <v>0</v>
      </c>
      <c r="D407" t="s">
        <v>865</v>
      </c>
      <c r="E407" t="s">
        <v>736</v>
      </c>
      <c r="F407">
        <v>0</v>
      </c>
      <c r="G407" s="1" t="str">
        <f>VLOOKUP(E407,'zoznam+stupeň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07" t="s">
        <v>2236</v>
      </c>
      <c r="I407" t="s">
        <v>1008</v>
      </c>
      <c r="J407" t="s">
        <v>2236</v>
      </c>
      <c r="K407">
        <v>0</v>
      </c>
      <c r="L407" t="s">
        <v>908</v>
      </c>
      <c r="M407" t="s">
        <v>868</v>
      </c>
      <c r="N407" t="s">
        <v>860</v>
      </c>
      <c r="O407" t="s">
        <v>874</v>
      </c>
      <c r="P407">
        <v>0</v>
      </c>
      <c r="Q407">
        <v>2023</v>
      </c>
      <c r="R407" t="s">
        <v>1513</v>
      </c>
      <c r="S407" s="16">
        <v>-26414.25</v>
      </c>
      <c r="T407" t="s">
        <v>1536</v>
      </c>
      <c r="U407" t="s">
        <v>874</v>
      </c>
      <c r="V407" s="12" t="s">
        <v>2710</v>
      </c>
    </row>
    <row r="408" spans="1:22" ht="58" x14ac:dyDescent="0.35">
      <c r="A408" t="s">
        <v>1539</v>
      </c>
      <c r="B408" t="s">
        <v>864</v>
      </c>
      <c r="C408">
        <v>0</v>
      </c>
      <c r="D408" t="s">
        <v>865</v>
      </c>
      <c r="E408" t="s">
        <v>736</v>
      </c>
      <c r="F408">
        <v>0</v>
      </c>
      <c r="G408" s="1" t="str">
        <f>VLOOKUP(E408,'zoznam+stupeň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08" t="s">
        <v>2236</v>
      </c>
      <c r="I408" t="s">
        <v>1008</v>
      </c>
      <c r="J408" t="s">
        <v>2236</v>
      </c>
      <c r="K408">
        <v>0</v>
      </c>
      <c r="L408" t="s">
        <v>908</v>
      </c>
      <c r="M408" t="s">
        <v>868</v>
      </c>
      <c r="N408" t="s">
        <v>860</v>
      </c>
      <c r="O408" t="s">
        <v>874</v>
      </c>
      <c r="P408">
        <v>0</v>
      </c>
      <c r="Q408">
        <v>2023</v>
      </c>
      <c r="R408" t="s">
        <v>1467</v>
      </c>
      <c r="S408" s="16">
        <v>112599.5</v>
      </c>
      <c r="T408" t="s">
        <v>2236</v>
      </c>
      <c r="U408" t="s">
        <v>874</v>
      </c>
      <c r="V408" s="12" t="s">
        <v>2710</v>
      </c>
    </row>
    <row r="409" spans="1:22" ht="58" x14ac:dyDescent="0.35">
      <c r="A409" t="s">
        <v>1539</v>
      </c>
      <c r="B409" t="s">
        <v>864</v>
      </c>
      <c r="C409">
        <v>0</v>
      </c>
      <c r="D409" t="s">
        <v>865</v>
      </c>
      <c r="E409" t="s">
        <v>736</v>
      </c>
      <c r="F409">
        <v>0</v>
      </c>
      <c r="G409" s="1" t="str">
        <f>VLOOKUP(E409,'zoznam+stupeň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09" t="s">
        <v>2236</v>
      </c>
      <c r="I409" t="s">
        <v>1008</v>
      </c>
      <c r="J409" t="s">
        <v>2236</v>
      </c>
      <c r="K409">
        <v>0</v>
      </c>
      <c r="L409" t="s">
        <v>908</v>
      </c>
      <c r="M409" t="s">
        <v>868</v>
      </c>
      <c r="N409" t="s">
        <v>860</v>
      </c>
      <c r="O409" t="s">
        <v>874</v>
      </c>
      <c r="P409">
        <v>0</v>
      </c>
      <c r="Q409">
        <v>2023</v>
      </c>
      <c r="R409" t="s">
        <v>1467</v>
      </c>
      <c r="S409" s="16">
        <v>19870.5</v>
      </c>
      <c r="T409" t="s">
        <v>2236</v>
      </c>
      <c r="U409" t="s">
        <v>874</v>
      </c>
      <c r="V409" s="12" t="s">
        <v>2710</v>
      </c>
    </row>
    <row r="410" spans="1:22" ht="58" x14ac:dyDescent="0.35">
      <c r="A410" t="s">
        <v>1539</v>
      </c>
      <c r="B410" t="s">
        <v>864</v>
      </c>
      <c r="C410">
        <v>0</v>
      </c>
      <c r="D410" t="s">
        <v>865</v>
      </c>
      <c r="E410" t="s">
        <v>736</v>
      </c>
      <c r="F410">
        <v>0</v>
      </c>
      <c r="G410" s="1" t="str">
        <f>VLOOKUP(E410,'zoznam+stupeň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0" t="s">
        <v>2236</v>
      </c>
      <c r="I410" t="s">
        <v>1008</v>
      </c>
      <c r="J410" t="s">
        <v>2236</v>
      </c>
      <c r="K410">
        <v>0</v>
      </c>
      <c r="L410" t="s">
        <v>908</v>
      </c>
      <c r="M410" t="s">
        <v>868</v>
      </c>
      <c r="N410" t="s">
        <v>860</v>
      </c>
      <c r="O410" t="s">
        <v>874</v>
      </c>
      <c r="P410">
        <v>0</v>
      </c>
      <c r="Q410">
        <v>2024</v>
      </c>
      <c r="R410" t="s">
        <v>1542</v>
      </c>
      <c r="S410" s="16">
        <v>490.49</v>
      </c>
      <c r="T410" t="s">
        <v>2236</v>
      </c>
      <c r="U410" t="s">
        <v>874</v>
      </c>
      <c r="V410" s="12" t="s">
        <v>2710</v>
      </c>
    </row>
    <row r="411" spans="1:22" ht="58" x14ac:dyDescent="0.35">
      <c r="A411" t="s">
        <v>2015</v>
      </c>
      <c r="B411" t="s">
        <v>864</v>
      </c>
      <c r="C411">
        <v>0</v>
      </c>
      <c r="D411" t="s">
        <v>865</v>
      </c>
      <c r="E411" t="s">
        <v>736</v>
      </c>
      <c r="F411">
        <v>0</v>
      </c>
      <c r="G411" s="1" t="str">
        <f>VLOOKUP(E411,'zoznam+stupeň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1" t="s">
        <v>2236</v>
      </c>
      <c r="I411" t="s">
        <v>1008</v>
      </c>
      <c r="J411" t="s">
        <v>2236</v>
      </c>
      <c r="K411">
        <v>0</v>
      </c>
      <c r="L411" t="s">
        <v>908</v>
      </c>
      <c r="M411" t="s">
        <v>868</v>
      </c>
      <c r="N411" t="s">
        <v>860</v>
      </c>
      <c r="O411" t="s">
        <v>874</v>
      </c>
      <c r="P411">
        <v>0</v>
      </c>
      <c r="Q411">
        <v>2026</v>
      </c>
      <c r="R411" t="s">
        <v>2049</v>
      </c>
      <c r="S411" s="16">
        <v>53550</v>
      </c>
      <c r="T411" t="s">
        <v>1726</v>
      </c>
      <c r="U411" t="s">
        <v>874</v>
      </c>
      <c r="V411" s="12" t="s">
        <v>2710</v>
      </c>
    </row>
    <row r="412" spans="1:22" ht="58" x14ac:dyDescent="0.35">
      <c r="A412" t="s">
        <v>2015</v>
      </c>
      <c r="B412" t="s">
        <v>864</v>
      </c>
      <c r="C412">
        <v>0</v>
      </c>
      <c r="D412" t="s">
        <v>865</v>
      </c>
      <c r="E412" t="s">
        <v>736</v>
      </c>
      <c r="F412">
        <v>0</v>
      </c>
      <c r="G412" s="1" t="str">
        <f>VLOOKUP(E412,'zoznam+stupeň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2" t="s">
        <v>2236</v>
      </c>
      <c r="I412" t="s">
        <v>1008</v>
      </c>
      <c r="J412" t="s">
        <v>2236</v>
      </c>
      <c r="K412">
        <v>0</v>
      </c>
      <c r="L412" t="s">
        <v>908</v>
      </c>
      <c r="M412" t="s">
        <v>868</v>
      </c>
      <c r="N412" t="s">
        <v>860</v>
      </c>
      <c r="O412" t="s">
        <v>874</v>
      </c>
      <c r="P412">
        <v>0</v>
      </c>
      <c r="Q412">
        <v>2026</v>
      </c>
      <c r="R412" t="s">
        <v>2050</v>
      </c>
      <c r="S412" s="16">
        <v>9450</v>
      </c>
      <c r="T412" t="s">
        <v>1726</v>
      </c>
      <c r="U412" t="s">
        <v>874</v>
      </c>
      <c r="V412" s="12" t="s">
        <v>2710</v>
      </c>
    </row>
    <row r="413" spans="1:22" ht="58" x14ac:dyDescent="0.35">
      <c r="A413" t="s">
        <v>1539</v>
      </c>
      <c r="B413" t="s">
        <v>864</v>
      </c>
      <c r="C413">
        <v>0</v>
      </c>
      <c r="D413" t="s">
        <v>865</v>
      </c>
      <c r="E413" t="s">
        <v>736</v>
      </c>
      <c r="F413">
        <v>0</v>
      </c>
      <c r="G413" s="1" t="str">
        <f>VLOOKUP(E413,'zoznam+stupeň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3" t="s">
        <v>2236</v>
      </c>
      <c r="I413" t="s">
        <v>1008</v>
      </c>
      <c r="J413" t="s">
        <v>2236</v>
      </c>
      <c r="K413">
        <v>0</v>
      </c>
      <c r="L413" t="s">
        <v>908</v>
      </c>
      <c r="M413" t="s">
        <v>868</v>
      </c>
      <c r="N413" t="s">
        <v>860</v>
      </c>
      <c r="O413" t="s">
        <v>874</v>
      </c>
      <c r="P413">
        <v>0</v>
      </c>
      <c r="Q413">
        <v>2025</v>
      </c>
      <c r="R413" s="7" t="s">
        <v>2049</v>
      </c>
      <c r="S413" s="16">
        <v>262199.5</v>
      </c>
      <c r="T413" t="s">
        <v>1726</v>
      </c>
      <c r="U413" t="s">
        <v>874</v>
      </c>
      <c r="V413" s="12" t="s">
        <v>2710</v>
      </c>
    </row>
    <row r="414" spans="1:22" ht="58" x14ac:dyDescent="0.35">
      <c r="A414" t="s">
        <v>1539</v>
      </c>
      <c r="B414" t="s">
        <v>864</v>
      </c>
      <c r="C414">
        <v>0</v>
      </c>
      <c r="D414" t="s">
        <v>865</v>
      </c>
      <c r="E414" t="s">
        <v>736</v>
      </c>
      <c r="F414">
        <v>0</v>
      </c>
      <c r="G414" s="1" t="str">
        <f>VLOOKUP(E414,'zoznam+stupeň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4" t="s">
        <v>2236</v>
      </c>
      <c r="I414" t="s">
        <v>1008</v>
      </c>
      <c r="J414" t="s">
        <v>2236</v>
      </c>
      <c r="K414">
        <v>0</v>
      </c>
      <c r="L414" t="s">
        <v>908</v>
      </c>
      <c r="M414" t="s">
        <v>868</v>
      </c>
      <c r="N414" t="s">
        <v>860</v>
      </c>
      <c r="O414" t="s">
        <v>874</v>
      </c>
      <c r="P414">
        <v>0</v>
      </c>
      <c r="Q414">
        <v>2025</v>
      </c>
      <c r="R414" t="s">
        <v>2050</v>
      </c>
      <c r="S414" s="16">
        <v>46270.5</v>
      </c>
      <c r="T414" t="s">
        <v>1726</v>
      </c>
      <c r="U414" t="s">
        <v>874</v>
      </c>
      <c r="V414" s="12" t="s">
        <v>2710</v>
      </c>
    </row>
    <row r="415" spans="1:22" ht="58" x14ac:dyDescent="0.35">
      <c r="A415" t="s">
        <v>1539</v>
      </c>
      <c r="B415" t="s">
        <v>864</v>
      </c>
      <c r="C415">
        <v>0</v>
      </c>
      <c r="D415" t="s">
        <v>865</v>
      </c>
      <c r="E415" t="s">
        <v>736</v>
      </c>
      <c r="F415">
        <v>0</v>
      </c>
      <c r="G415" s="1" t="str">
        <f>VLOOKUP(E415,'zoznam+stupeň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5" t="s">
        <v>2236</v>
      </c>
      <c r="I415" t="s">
        <v>1008</v>
      </c>
      <c r="J415" t="s">
        <v>2236</v>
      </c>
      <c r="K415">
        <v>0</v>
      </c>
      <c r="L415" t="s">
        <v>908</v>
      </c>
      <c r="M415" t="s">
        <v>868</v>
      </c>
      <c r="N415" t="s">
        <v>860</v>
      </c>
      <c r="O415" t="s">
        <v>874</v>
      </c>
      <c r="P415">
        <v>0</v>
      </c>
      <c r="Q415" t="s">
        <v>1464</v>
      </c>
      <c r="R415" t="s">
        <v>1511</v>
      </c>
      <c r="S415" s="16">
        <v>149680.75</v>
      </c>
      <c r="T415" t="s">
        <v>1536</v>
      </c>
      <c r="U415" t="s">
        <v>874</v>
      </c>
      <c r="V415" s="12" t="s">
        <v>2710</v>
      </c>
    </row>
    <row r="416" spans="1:22" ht="58" x14ac:dyDescent="0.35">
      <c r="A416" t="s">
        <v>1539</v>
      </c>
      <c r="B416" t="s">
        <v>864</v>
      </c>
      <c r="C416">
        <v>0</v>
      </c>
      <c r="D416" t="s">
        <v>865</v>
      </c>
      <c r="E416" t="s">
        <v>736</v>
      </c>
      <c r="F416">
        <v>0</v>
      </c>
      <c r="G416" s="1" t="str">
        <f>VLOOKUP(E416,'zoznam+stupeň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6" t="s">
        <v>2236</v>
      </c>
      <c r="I416" t="s">
        <v>1008</v>
      </c>
      <c r="J416" t="s">
        <v>2236</v>
      </c>
      <c r="K416">
        <v>0</v>
      </c>
      <c r="L416" t="s">
        <v>908</v>
      </c>
      <c r="M416" t="s">
        <v>868</v>
      </c>
      <c r="N416" t="s">
        <v>860</v>
      </c>
      <c r="O416" t="s">
        <v>874</v>
      </c>
      <c r="P416">
        <v>0</v>
      </c>
      <c r="Q416" t="s">
        <v>1464</v>
      </c>
      <c r="R416" t="s">
        <v>1513</v>
      </c>
      <c r="S416" s="16">
        <v>26414.25</v>
      </c>
      <c r="T416" t="s">
        <v>1536</v>
      </c>
      <c r="U416" t="s">
        <v>874</v>
      </c>
      <c r="V416" s="12" t="s">
        <v>2710</v>
      </c>
    </row>
    <row r="417" spans="1:22" ht="58" x14ac:dyDescent="0.35">
      <c r="A417" t="s">
        <v>1539</v>
      </c>
      <c r="B417" t="s">
        <v>864</v>
      </c>
      <c r="C417">
        <v>0</v>
      </c>
      <c r="D417" t="s">
        <v>865</v>
      </c>
      <c r="E417" t="s">
        <v>736</v>
      </c>
      <c r="F417">
        <v>0</v>
      </c>
      <c r="G417" s="1" t="str">
        <f>VLOOKUP(E417,'zoznam+stupeň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7" t="s">
        <v>2236</v>
      </c>
      <c r="I417" t="s">
        <v>1008</v>
      </c>
      <c r="J417" t="s">
        <v>2236</v>
      </c>
      <c r="K417">
        <v>0</v>
      </c>
      <c r="L417" t="s">
        <v>908</v>
      </c>
      <c r="M417" t="s">
        <v>868</v>
      </c>
      <c r="N417" t="s">
        <v>860</v>
      </c>
      <c r="O417" t="s">
        <v>874</v>
      </c>
      <c r="P417">
        <v>0</v>
      </c>
      <c r="Q417" t="s">
        <v>1464</v>
      </c>
      <c r="R417" t="s">
        <v>1530</v>
      </c>
      <c r="S417" s="16">
        <v>287.17</v>
      </c>
      <c r="T417" t="s">
        <v>2236</v>
      </c>
      <c r="U417" t="s">
        <v>874</v>
      </c>
      <c r="V417" s="12" t="s">
        <v>2710</v>
      </c>
    </row>
    <row r="418" spans="1:22" ht="58" x14ac:dyDescent="0.35">
      <c r="A418" t="s">
        <v>1539</v>
      </c>
      <c r="B418" t="s">
        <v>864</v>
      </c>
      <c r="C418">
        <v>0</v>
      </c>
      <c r="D418" t="s">
        <v>865</v>
      </c>
      <c r="E418" t="s">
        <v>736</v>
      </c>
      <c r="F418">
        <v>0</v>
      </c>
      <c r="G418" s="1" t="str">
        <f>VLOOKUP(E418,'zoznam+stupeň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H418" t="s">
        <v>2236</v>
      </c>
      <c r="I418" t="s">
        <v>1008</v>
      </c>
      <c r="J418" t="s">
        <v>2236</v>
      </c>
      <c r="K418">
        <v>0</v>
      </c>
      <c r="L418" t="s">
        <v>908</v>
      </c>
      <c r="M418" t="s">
        <v>868</v>
      </c>
      <c r="N418" t="s">
        <v>860</v>
      </c>
      <c r="O418" t="s">
        <v>874</v>
      </c>
      <c r="P418">
        <v>0</v>
      </c>
      <c r="Q418" t="s">
        <v>1464</v>
      </c>
      <c r="R418" t="s">
        <v>1542</v>
      </c>
      <c r="S418" s="16">
        <v>98210</v>
      </c>
      <c r="T418" t="s">
        <v>2236</v>
      </c>
      <c r="U418" t="s">
        <v>874</v>
      </c>
      <c r="V418" s="12" t="s">
        <v>2710</v>
      </c>
    </row>
    <row r="419" spans="1:22" ht="43.5" x14ac:dyDescent="0.35">
      <c r="A419" t="s">
        <v>1544</v>
      </c>
      <c r="B419" t="s">
        <v>864</v>
      </c>
      <c r="C419">
        <v>0</v>
      </c>
      <c r="D419" t="s">
        <v>865</v>
      </c>
      <c r="E419" t="s">
        <v>743</v>
      </c>
      <c r="F419">
        <v>0</v>
      </c>
      <c r="G419" s="1" t="str">
        <f>VLOOKUP(E419,'zoznam+stupeň prípravy'!$A$2:$W$647,2,FALSE)</f>
        <v xml:space="preserve">ŽSR, Terminály integrovanej osobnej prepravy v Bratislave, úsek Devínska Nová Ves – Bratislava hlavná stanica – Podunajské Biskupice, TIOP Vrakuňa
</v>
      </c>
      <c r="H419" t="s">
        <v>2236</v>
      </c>
      <c r="I419" t="s">
        <v>1008</v>
      </c>
      <c r="J419" t="s">
        <v>2236</v>
      </c>
      <c r="K419">
        <v>0</v>
      </c>
      <c r="L419" t="s">
        <v>912</v>
      </c>
      <c r="M419" t="s">
        <v>868</v>
      </c>
      <c r="N419" t="s">
        <v>861</v>
      </c>
      <c r="O419" t="s">
        <v>874</v>
      </c>
      <c r="P419">
        <v>0</v>
      </c>
      <c r="Q419">
        <v>2023</v>
      </c>
      <c r="R419" t="s">
        <v>1542</v>
      </c>
      <c r="S419" s="16">
        <v>568.79999999999995</v>
      </c>
      <c r="T419" t="s">
        <v>2236</v>
      </c>
      <c r="U419" t="s">
        <v>874</v>
      </c>
      <c r="V419" s="12" t="s">
        <v>2699</v>
      </c>
    </row>
    <row r="420" spans="1:22" ht="43.5" x14ac:dyDescent="0.35">
      <c r="A420" t="s">
        <v>1544</v>
      </c>
      <c r="B420" t="s">
        <v>864</v>
      </c>
      <c r="C420">
        <v>0</v>
      </c>
      <c r="D420" t="s">
        <v>865</v>
      </c>
      <c r="E420" t="s">
        <v>743</v>
      </c>
      <c r="F420">
        <v>0</v>
      </c>
      <c r="G420" s="1" t="str">
        <f>VLOOKUP(E420,'zoznam+stupeň prípravy'!$A$2:$W$647,2,FALSE)</f>
        <v xml:space="preserve">ŽSR, Terminály integrovanej osobnej prepravy v Bratislave, úsek Devínska Nová Ves – Bratislava hlavná stanica – Podunajské Biskupice, TIOP Vrakuňa
</v>
      </c>
      <c r="H420" t="s">
        <v>2236</v>
      </c>
      <c r="I420" t="s">
        <v>1008</v>
      </c>
      <c r="J420" t="s">
        <v>2236</v>
      </c>
      <c r="K420">
        <v>0</v>
      </c>
      <c r="L420" t="s">
        <v>912</v>
      </c>
      <c r="M420" t="s">
        <v>868</v>
      </c>
      <c r="N420" t="s">
        <v>861</v>
      </c>
      <c r="O420" t="s">
        <v>874</v>
      </c>
      <c r="P420">
        <v>0</v>
      </c>
      <c r="Q420">
        <v>2023</v>
      </c>
      <c r="R420" t="s">
        <v>1467</v>
      </c>
      <c r="S420" s="16">
        <v>993024.29</v>
      </c>
      <c r="T420" t="s">
        <v>2236</v>
      </c>
      <c r="U420" t="s">
        <v>874</v>
      </c>
      <c r="V420" s="12" t="s">
        <v>2699</v>
      </c>
    </row>
    <row r="421" spans="1:22" ht="43.5" x14ac:dyDescent="0.35">
      <c r="A421" t="s">
        <v>1544</v>
      </c>
      <c r="B421" t="s">
        <v>864</v>
      </c>
      <c r="C421">
        <v>0</v>
      </c>
      <c r="D421" t="s">
        <v>865</v>
      </c>
      <c r="E421" t="s">
        <v>743</v>
      </c>
      <c r="F421">
        <v>0</v>
      </c>
      <c r="G421" s="1" t="str">
        <f>VLOOKUP(E421,'zoznam+stupeň prípravy'!$A$2:$W$647,2,FALSE)</f>
        <v xml:space="preserve">ŽSR, Terminály integrovanej osobnej prepravy v Bratislave, úsek Devínska Nová Ves – Bratislava hlavná stanica – Podunajské Biskupice, TIOP Vrakuňa
</v>
      </c>
      <c r="H421" t="s">
        <v>2236</v>
      </c>
      <c r="I421" t="s">
        <v>1008</v>
      </c>
      <c r="J421" t="s">
        <v>2236</v>
      </c>
      <c r="K421">
        <v>0</v>
      </c>
      <c r="L421" t="s">
        <v>912</v>
      </c>
      <c r="M421" t="s">
        <v>868</v>
      </c>
      <c r="N421" t="s">
        <v>861</v>
      </c>
      <c r="O421" t="s">
        <v>874</v>
      </c>
      <c r="P421">
        <v>0</v>
      </c>
      <c r="Q421">
        <v>2023</v>
      </c>
      <c r="R421" t="s">
        <v>1467</v>
      </c>
      <c r="S421" s="16">
        <v>175239.58</v>
      </c>
      <c r="T421" t="s">
        <v>2236</v>
      </c>
      <c r="U421" t="s">
        <v>874</v>
      </c>
      <c r="V421" s="12" t="s">
        <v>2699</v>
      </c>
    </row>
    <row r="422" spans="1:22" ht="43.5" x14ac:dyDescent="0.35">
      <c r="A422" t="s">
        <v>2051</v>
      </c>
      <c r="B422" t="s">
        <v>864</v>
      </c>
      <c r="C422">
        <v>0</v>
      </c>
      <c r="D422" t="s">
        <v>865</v>
      </c>
      <c r="E422" t="s">
        <v>743</v>
      </c>
      <c r="F422">
        <v>0</v>
      </c>
      <c r="G422" s="1" t="str">
        <f>VLOOKUP(E422,'zoznam+stupeň prípravy'!$A$2:$W$647,2,FALSE)</f>
        <v xml:space="preserve">ŽSR, Terminály integrovanej osobnej prepravy v Bratislave, úsek Devínska Nová Ves – Bratislava hlavná stanica – Podunajské Biskupice, TIOP Vrakuňa
</v>
      </c>
      <c r="H422" t="s">
        <v>2236</v>
      </c>
      <c r="I422" t="s">
        <v>1008</v>
      </c>
      <c r="J422" t="s">
        <v>2236</v>
      </c>
      <c r="K422">
        <v>0</v>
      </c>
      <c r="L422" t="s">
        <v>912</v>
      </c>
      <c r="M422" t="s">
        <v>868</v>
      </c>
      <c r="N422" t="s">
        <v>26</v>
      </c>
      <c r="O422" t="s">
        <v>874</v>
      </c>
      <c r="P422">
        <v>0</v>
      </c>
      <c r="Q422">
        <v>2023</v>
      </c>
      <c r="R422" t="s">
        <v>1542</v>
      </c>
      <c r="S422" s="16">
        <v>2214</v>
      </c>
      <c r="T422" t="s">
        <v>2236</v>
      </c>
      <c r="U422" t="s">
        <v>874</v>
      </c>
      <c r="V422" s="12" t="s">
        <v>2699</v>
      </c>
    </row>
    <row r="423" spans="1:22" ht="43.5" x14ac:dyDescent="0.35">
      <c r="A423" t="s">
        <v>1541</v>
      </c>
      <c r="B423" t="s">
        <v>864</v>
      </c>
      <c r="C423">
        <v>0</v>
      </c>
      <c r="D423" t="s">
        <v>865</v>
      </c>
      <c r="E423" t="s">
        <v>743</v>
      </c>
      <c r="F423">
        <v>0</v>
      </c>
      <c r="G423" s="1" t="str">
        <f>VLOOKUP(E423,'zoznam+stupeň prípravy'!$A$2:$W$647,2,FALSE)</f>
        <v xml:space="preserve">ŽSR, Terminály integrovanej osobnej prepravy v Bratislave, úsek Devínska Nová Ves – Bratislava hlavná stanica – Podunajské Biskupice, TIOP Vrakuňa
</v>
      </c>
      <c r="H423" t="s">
        <v>2236</v>
      </c>
      <c r="I423" t="s">
        <v>1008</v>
      </c>
      <c r="J423" t="s">
        <v>2236</v>
      </c>
      <c r="K423">
        <v>0</v>
      </c>
      <c r="L423" t="s">
        <v>912</v>
      </c>
      <c r="M423" t="s">
        <v>868</v>
      </c>
      <c r="N423" t="s">
        <v>860</v>
      </c>
      <c r="O423" t="s">
        <v>874</v>
      </c>
      <c r="P423">
        <v>0</v>
      </c>
      <c r="Q423">
        <v>2023</v>
      </c>
      <c r="R423" t="s">
        <v>1542</v>
      </c>
      <c r="S423" s="16">
        <v>15824.12</v>
      </c>
      <c r="T423" t="s">
        <v>2236</v>
      </c>
      <c r="U423" t="s">
        <v>874</v>
      </c>
      <c r="V423" s="12" t="s">
        <v>2699</v>
      </c>
    </row>
    <row r="424" spans="1:22" ht="43.5" x14ac:dyDescent="0.35">
      <c r="A424" t="s">
        <v>1544</v>
      </c>
      <c r="B424" t="s">
        <v>864</v>
      </c>
      <c r="C424">
        <v>0</v>
      </c>
      <c r="D424" t="s">
        <v>865</v>
      </c>
      <c r="E424" t="s">
        <v>743</v>
      </c>
      <c r="F424">
        <v>0</v>
      </c>
      <c r="G424" s="1" t="str">
        <f>VLOOKUP(E424,'zoznam+stupeň prípravy'!$A$2:$W$647,2,FALSE)</f>
        <v xml:space="preserve">ŽSR, Terminály integrovanej osobnej prepravy v Bratislave, úsek Devínska Nová Ves – Bratislava hlavná stanica – Podunajské Biskupice, TIOP Vrakuňa
</v>
      </c>
      <c r="H424" t="s">
        <v>2236</v>
      </c>
      <c r="I424" t="s">
        <v>1008</v>
      </c>
      <c r="J424" t="s">
        <v>2236</v>
      </c>
      <c r="K424">
        <v>0</v>
      </c>
      <c r="L424" t="s">
        <v>912</v>
      </c>
      <c r="M424" t="s">
        <v>868</v>
      </c>
      <c r="N424" t="s">
        <v>861</v>
      </c>
      <c r="O424" t="s">
        <v>874</v>
      </c>
      <c r="P424">
        <v>0</v>
      </c>
      <c r="Q424">
        <v>2024</v>
      </c>
      <c r="R424" t="s">
        <v>2032</v>
      </c>
      <c r="S424" s="16">
        <v>2675269.77</v>
      </c>
      <c r="T424" t="s">
        <v>1570</v>
      </c>
      <c r="U424" t="s">
        <v>874</v>
      </c>
      <c r="V424" s="12" t="s">
        <v>2699</v>
      </c>
    </row>
    <row r="425" spans="1:22" ht="43.5" x14ac:dyDescent="0.35">
      <c r="A425" t="s">
        <v>1544</v>
      </c>
      <c r="B425" t="s">
        <v>864</v>
      </c>
      <c r="C425">
        <v>0</v>
      </c>
      <c r="D425" t="s">
        <v>865</v>
      </c>
      <c r="E425" t="s">
        <v>743</v>
      </c>
      <c r="F425">
        <v>0</v>
      </c>
      <c r="G425" s="1" t="str">
        <f>VLOOKUP(E425,'zoznam+stupeň prípravy'!$A$2:$W$647,2,FALSE)</f>
        <v xml:space="preserve">ŽSR, Terminály integrovanej osobnej prepravy v Bratislave, úsek Devínska Nová Ves – Bratislava hlavná stanica – Podunajské Biskupice, TIOP Vrakuňa
</v>
      </c>
      <c r="H425" t="s">
        <v>2236</v>
      </c>
      <c r="I425" t="s">
        <v>1008</v>
      </c>
      <c r="J425" t="s">
        <v>2236</v>
      </c>
      <c r="K425">
        <v>0</v>
      </c>
      <c r="L425" t="s">
        <v>912</v>
      </c>
      <c r="M425" t="s">
        <v>868</v>
      </c>
      <c r="N425" t="s">
        <v>861</v>
      </c>
      <c r="O425" t="s">
        <v>874</v>
      </c>
      <c r="P425">
        <v>0</v>
      </c>
      <c r="Q425">
        <v>2024</v>
      </c>
      <c r="R425" t="s">
        <v>2033</v>
      </c>
      <c r="S425" s="16">
        <v>472106.43</v>
      </c>
      <c r="T425" t="s">
        <v>1570</v>
      </c>
      <c r="U425" t="s">
        <v>874</v>
      </c>
      <c r="V425" s="12" t="s">
        <v>2699</v>
      </c>
    </row>
    <row r="426" spans="1:22" ht="43.5" x14ac:dyDescent="0.35">
      <c r="A426" t="s">
        <v>1541</v>
      </c>
      <c r="B426" t="s">
        <v>864</v>
      </c>
      <c r="C426">
        <v>0</v>
      </c>
      <c r="D426" t="s">
        <v>865</v>
      </c>
      <c r="E426" t="s">
        <v>743</v>
      </c>
      <c r="F426">
        <v>0</v>
      </c>
      <c r="G426" s="1" t="str">
        <f>VLOOKUP(E426,'zoznam+stupeň prípravy'!$A$2:$W$647,2,FALSE)</f>
        <v xml:space="preserve">ŽSR, Terminály integrovanej osobnej prepravy v Bratislave, úsek Devínska Nová Ves – Bratislava hlavná stanica – Podunajské Biskupice, TIOP Vrakuňa
</v>
      </c>
      <c r="H426" t="s">
        <v>2236</v>
      </c>
      <c r="I426" t="s">
        <v>1008</v>
      </c>
      <c r="J426" t="s">
        <v>2236</v>
      </c>
      <c r="K426">
        <v>0</v>
      </c>
      <c r="L426" t="s">
        <v>912</v>
      </c>
      <c r="M426" t="s">
        <v>868</v>
      </c>
      <c r="N426" t="s">
        <v>860</v>
      </c>
      <c r="O426" t="s">
        <v>874</v>
      </c>
      <c r="P426">
        <v>0</v>
      </c>
      <c r="Q426" t="s">
        <v>1464</v>
      </c>
      <c r="R426" t="s">
        <v>1530</v>
      </c>
      <c r="S426" s="16">
        <v>290.17</v>
      </c>
      <c r="T426" t="s">
        <v>2236</v>
      </c>
      <c r="U426" t="s">
        <v>874</v>
      </c>
      <c r="V426" s="12" t="s">
        <v>2699</v>
      </c>
    </row>
    <row r="427" spans="1:22" ht="43.5" x14ac:dyDescent="0.35">
      <c r="A427" t="s">
        <v>1541</v>
      </c>
      <c r="B427" t="s">
        <v>864</v>
      </c>
      <c r="C427">
        <v>0</v>
      </c>
      <c r="D427" t="s">
        <v>865</v>
      </c>
      <c r="E427" t="s">
        <v>743</v>
      </c>
      <c r="F427">
        <v>0</v>
      </c>
      <c r="G427" s="1" t="str">
        <f>VLOOKUP(E427,'zoznam+stupeň prípravy'!$A$2:$W$647,2,FALSE)</f>
        <v xml:space="preserve">ŽSR, Terminály integrovanej osobnej prepravy v Bratislave, úsek Devínska Nová Ves – Bratislava hlavná stanica – Podunajské Biskupice, TIOP Vrakuňa
</v>
      </c>
      <c r="H427" t="s">
        <v>2236</v>
      </c>
      <c r="I427" t="s">
        <v>1008</v>
      </c>
      <c r="J427" t="s">
        <v>2236</v>
      </c>
      <c r="K427">
        <v>0</v>
      </c>
      <c r="L427" t="s">
        <v>912</v>
      </c>
      <c r="M427" t="s">
        <v>868</v>
      </c>
      <c r="N427" t="s">
        <v>860</v>
      </c>
      <c r="O427" t="s">
        <v>874</v>
      </c>
      <c r="P427">
        <v>0</v>
      </c>
      <c r="Q427" t="s">
        <v>1464</v>
      </c>
      <c r="R427" t="s">
        <v>1511</v>
      </c>
      <c r="S427" s="16">
        <v>149757.82999999999</v>
      </c>
      <c r="T427" t="s">
        <v>1536</v>
      </c>
      <c r="U427" t="s">
        <v>874</v>
      </c>
      <c r="V427" s="12" t="s">
        <v>2699</v>
      </c>
    </row>
    <row r="428" spans="1:22" ht="43.5" x14ac:dyDescent="0.35">
      <c r="A428" t="s">
        <v>1541</v>
      </c>
      <c r="B428" t="s">
        <v>864</v>
      </c>
      <c r="C428">
        <v>0</v>
      </c>
      <c r="D428" t="s">
        <v>865</v>
      </c>
      <c r="E428" t="s">
        <v>743</v>
      </c>
      <c r="F428">
        <v>0</v>
      </c>
      <c r="G428" s="1" t="str">
        <f>VLOOKUP(E428,'zoznam+stupeň prípravy'!$A$2:$W$647,2,FALSE)</f>
        <v xml:space="preserve">ŽSR, Terminály integrovanej osobnej prepravy v Bratislave, úsek Devínska Nová Ves – Bratislava hlavná stanica – Podunajské Biskupice, TIOP Vrakuňa
</v>
      </c>
      <c r="H428" t="s">
        <v>2236</v>
      </c>
      <c r="I428" t="s">
        <v>1008</v>
      </c>
      <c r="J428" t="s">
        <v>2236</v>
      </c>
      <c r="K428">
        <v>0</v>
      </c>
      <c r="L428" t="s">
        <v>912</v>
      </c>
      <c r="M428" t="s">
        <v>868</v>
      </c>
      <c r="N428" t="s">
        <v>860</v>
      </c>
      <c r="O428" t="s">
        <v>874</v>
      </c>
      <c r="P428">
        <v>0</v>
      </c>
      <c r="Q428" t="s">
        <v>1464</v>
      </c>
      <c r="R428" t="s">
        <v>1513</v>
      </c>
      <c r="S428" s="16">
        <v>26427.85</v>
      </c>
      <c r="T428" t="s">
        <v>1536</v>
      </c>
      <c r="U428" t="s">
        <v>874</v>
      </c>
      <c r="V428" s="12" t="s">
        <v>2699</v>
      </c>
    </row>
    <row r="429" spans="1:22" x14ac:dyDescent="0.35">
      <c r="A429" t="s">
        <v>1658</v>
      </c>
      <c r="B429" t="s">
        <v>864</v>
      </c>
      <c r="C429">
        <v>0</v>
      </c>
      <c r="D429" t="s">
        <v>865</v>
      </c>
      <c r="E429" t="s">
        <v>643</v>
      </c>
      <c r="F429">
        <v>0</v>
      </c>
      <c r="G429" s="1" t="str">
        <f>VLOOKUP(E429,'zoznam+stupeň prípravy'!$A$2:$W$647,2,FALSE)</f>
        <v>Terminál integrovanej osobnej prepravy Trebišov, realizácia</v>
      </c>
      <c r="H429" t="s">
        <v>2236</v>
      </c>
      <c r="I429" t="s">
        <v>2236</v>
      </c>
      <c r="J429" t="s">
        <v>2236</v>
      </c>
      <c r="K429">
        <v>0</v>
      </c>
      <c r="L429" t="s">
        <v>912</v>
      </c>
      <c r="M429" t="s">
        <v>868</v>
      </c>
      <c r="N429" t="s">
        <v>861</v>
      </c>
      <c r="O429" t="s">
        <v>874</v>
      </c>
      <c r="P429">
        <v>0</v>
      </c>
      <c r="Q429">
        <v>2023</v>
      </c>
      <c r="R429" t="s">
        <v>1467</v>
      </c>
      <c r="S429" s="16">
        <v>761244.44000000018</v>
      </c>
      <c r="T429" t="s">
        <v>2236</v>
      </c>
      <c r="U429" t="s">
        <v>874</v>
      </c>
      <c r="V429" s="12" t="s">
        <v>2699</v>
      </c>
    </row>
    <row r="430" spans="1:22" x14ac:dyDescent="0.35">
      <c r="A430" t="s">
        <v>1658</v>
      </c>
      <c r="B430" t="s">
        <v>864</v>
      </c>
      <c r="C430">
        <v>0</v>
      </c>
      <c r="D430" t="s">
        <v>865</v>
      </c>
      <c r="E430" t="s">
        <v>643</v>
      </c>
      <c r="F430">
        <v>0</v>
      </c>
      <c r="G430" s="1" t="str">
        <f>VLOOKUP(E430,'zoznam+stupeň prípravy'!$A$2:$W$647,2,FALSE)</f>
        <v>Terminál integrovanej osobnej prepravy Trebišov, realizácia</v>
      </c>
      <c r="H430" t="s">
        <v>2236</v>
      </c>
      <c r="I430" t="s">
        <v>2236</v>
      </c>
      <c r="J430" t="s">
        <v>2236</v>
      </c>
      <c r="K430">
        <v>0</v>
      </c>
      <c r="L430" t="s">
        <v>912</v>
      </c>
      <c r="M430" t="s">
        <v>868</v>
      </c>
      <c r="N430" t="s">
        <v>861</v>
      </c>
      <c r="O430" t="s">
        <v>874</v>
      </c>
      <c r="P430">
        <v>0</v>
      </c>
      <c r="Q430">
        <v>2023</v>
      </c>
      <c r="R430" t="s">
        <v>1511</v>
      </c>
      <c r="S430" s="16">
        <v>4916556.01</v>
      </c>
      <c r="T430" t="s">
        <v>1536</v>
      </c>
      <c r="U430" t="s">
        <v>874</v>
      </c>
      <c r="V430" s="12" t="s">
        <v>2699</v>
      </c>
    </row>
    <row r="431" spans="1:22" x14ac:dyDescent="0.35">
      <c r="A431" t="s">
        <v>1658</v>
      </c>
      <c r="B431" t="s">
        <v>864</v>
      </c>
      <c r="C431">
        <v>0</v>
      </c>
      <c r="D431" t="s">
        <v>865</v>
      </c>
      <c r="E431" t="s">
        <v>643</v>
      </c>
      <c r="F431">
        <v>0</v>
      </c>
      <c r="G431" s="1" t="str">
        <f>VLOOKUP(E431,'zoznam+stupeň prípravy'!$A$2:$W$647,2,FALSE)</f>
        <v>Terminál integrovanej osobnej prepravy Trebišov, realizácia</v>
      </c>
      <c r="H431" t="s">
        <v>2236</v>
      </c>
      <c r="I431" t="s">
        <v>2236</v>
      </c>
      <c r="J431" t="s">
        <v>2236</v>
      </c>
      <c r="K431">
        <v>0</v>
      </c>
      <c r="L431" t="s">
        <v>912</v>
      </c>
      <c r="M431" t="s">
        <v>868</v>
      </c>
      <c r="N431" t="s">
        <v>861</v>
      </c>
      <c r="O431" t="s">
        <v>874</v>
      </c>
      <c r="P431">
        <v>0</v>
      </c>
      <c r="Q431">
        <v>2023</v>
      </c>
      <c r="R431" t="s">
        <v>1513</v>
      </c>
      <c r="S431" s="16">
        <v>867627.52000000002</v>
      </c>
      <c r="T431" t="s">
        <v>1536</v>
      </c>
      <c r="U431" t="s">
        <v>874</v>
      </c>
      <c r="V431" s="12" t="s">
        <v>2699</v>
      </c>
    </row>
    <row r="432" spans="1:22" x14ac:dyDescent="0.35">
      <c r="A432" t="s">
        <v>1658</v>
      </c>
      <c r="B432" t="s">
        <v>864</v>
      </c>
      <c r="C432">
        <v>0</v>
      </c>
      <c r="D432" t="s">
        <v>865</v>
      </c>
      <c r="E432" t="s">
        <v>643</v>
      </c>
      <c r="F432">
        <v>0</v>
      </c>
      <c r="G432" s="1" t="str">
        <f>VLOOKUP(E432,'zoznam+stupeň prípravy'!$A$2:$W$647,2,FALSE)</f>
        <v>Terminál integrovanej osobnej prepravy Trebišov, realizácia</v>
      </c>
      <c r="H432" t="s">
        <v>2236</v>
      </c>
      <c r="I432" t="s">
        <v>2236</v>
      </c>
      <c r="J432" t="s">
        <v>2236</v>
      </c>
      <c r="K432">
        <v>0</v>
      </c>
      <c r="L432" t="s">
        <v>912</v>
      </c>
      <c r="M432" t="s">
        <v>868</v>
      </c>
      <c r="N432" t="s">
        <v>861</v>
      </c>
      <c r="O432" t="s">
        <v>874</v>
      </c>
      <c r="P432">
        <v>0</v>
      </c>
      <c r="Q432">
        <v>2023</v>
      </c>
      <c r="R432" t="s">
        <v>1467</v>
      </c>
      <c r="S432" s="16">
        <v>1215330</v>
      </c>
      <c r="T432" t="s">
        <v>2236</v>
      </c>
      <c r="U432" t="s">
        <v>874</v>
      </c>
      <c r="V432" s="12" t="s">
        <v>2699</v>
      </c>
    </row>
    <row r="433" spans="1:22" x14ac:dyDescent="0.35">
      <c r="A433" t="s">
        <v>1656</v>
      </c>
      <c r="B433" t="s">
        <v>864</v>
      </c>
      <c r="C433">
        <v>0</v>
      </c>
      <c r="D433" t="s">
        <v>865</v>
      </c>
      <c r="E433" t="s">
        <v>643</v>
      </c>
      <c r="F433">
        <v>0</v>
      </c>
      <c r="G433" s="1" t="str">
        <f>VLOOKUP(E433,'zoznam+stupeň prípravy'!$A$2:$W$647,2,FALSE)</f>
        <v>Terminál integrovanej osobnej prepravy Trebišov, realizácia</v>
      </c>
      <c r="H433" t="s">
        <v>2236</v>
      </c>
      <c r="I433" t="s">
        <v>2236</v>
      </c>
      <c r="J433" t="s">
        <v>2236</v>
      </c>
      <c r="K433">
        <v>0</v>
      </c>
      <c r="L433" t="s">
        <v>912</v>
      </c>
      <c r="M433" t="s">
        <v>868</v>
      </c>
      <c r="N433" t="s">
        <v>860</v>
      </c>
      <c r="O433" t="s">
        <v>874</v>
      </c>
      <c r="P433">
        <v>0</v>
      </c>
      <c r="Q433">
        <v>2023</v>
      </c>
      <c r="R433" t="s">
        <v>1467</v>
      </c>
      <c r="S433" s="16">
        <v>88377</v>
      </c>
      <c r="T433" t="s">
        <v>2236</v>
      </c>
      <c r="U433" t="s">
        <v>874</v>
      </c>
      <c r="V433" s="12" t="s">
        <v>2699</v>
      </c>
    </row>
    <row r="434" spans="1:22" x14ac:dyDescent="0.35">
      <c r="A434" t="s">
        <v>1658</v>
      </c>
      <c r="B434" t="s">
        <v>864</v>
      </c>
      <c r="C434">
        <v>0</v>
      </c>
      <c r="D434" t="s">
        <v>865</v>
      </c>
      <c r="E434" t="s">
        <v>643</v>
      </c>
      <c r="F434">
        <v>0</v>
      </c>
      <c r="G434" s="1" t="str">
        <f>VLOOKUP(E434,'zoznam+stupeň prípravy'!$A$2:$W$647,2,FALSE)</f>
        <v>Terminál integrovanej osobnej prepravy Trebišov, realizácia</v>
      </c>
      <c r="H434" t="s">
        <v>2236</v>
      </c>
      <c r="I434" t="s">
        <v>2236</v>
      </c>
      <c r="J434" t="s">
        <v>2236</v>
      </c>
      <c r="K434">
        <v>0</v>
      </c>
      <c r="L434" t="s">
        <v>912</v>
      </c>
      <c r="M434" t="s">
        <v>868</v>
      </c>
      <c r="N434" t="s">
        <v>861</v>
      </c>
      <c r="O434" t="s">
        <v>874</v>
      </c>
      <c r="P434">
        <v>0</v>
      </c>
      <c r="Q434">
        <v>2023</v>
      </c>
      <c r="R434" t="s">
        <v>1467</v>
      </c>
      <c r="S434" s="16">
        <v>444325.52349999995</v>
      </c>
      <c r="T434" t="s">
        <v>2236</v>
      </c>
      <c r="U434" t="s">
        <v>874</v>
      </c>
      <c r="V434" s="12" t="s">
        <v>2699</v>
      </c>
    </row>
    <row r="435" spans="1:22" x14ac:dyDescent="0.35">
      <c r="A435" t="s">
        <v>1658</v>
      </c>
      <c r="B435" t="s">
        <v>864</v>
      </c>
      <c r="C435">
        <v>0</v>
      </c>
      <c r="D435" t="s">
        <v>865</v>
      </c>
      <c r="E435" t="s">
        <v>643</v>
      </c>
      <c r="F435">
        <v>0</v>
      </c>
      <c r="G435" s="1" t="str">
        <f>VLOOKUP(E435,'zoznam+stupeň prípravy'!$A$2:$W$647,2,FALSE)</f>
        <v>Terminál integrovanej osobnej prepravy Trebišov, realizácia</v>
      </c>
      <c r="H435" t="s">
        <v>2236</v>
      </c>
      <c r="I435" t="s">
        <v>2236</v>
      </c>
      <c r="J435" t="s">
        <v>2236</v>
      </c>
      <c r="K435">
        <v>0</v>
      </c>
      <c r="L435" t="s">
        <v>912</v>
      </c>
      <c r="M435" t="s">
        <v>868</v>
      </c>
      <c r="N435" t="s">
        <v>861</v>
      </c>
      <c r="O435" t="s">
        <v>874</v>
      </c>
      <c r="P435">
        <v>0</v>
      </c>
      <c r="Q435">
        <v>2023</v>
      </c>
      <c r="R435" t="s">
        <v>1467</v>
      </c>
      <c r="S435" s="16">
        <v>78410.386499999993</v>
      </c>
      <c r="T435" t="s">
        <v>2236</v>
      </c>
      <c r="U435" t="s">
        <v>874</v>
      </c>
      <c r="V435" s="12" t="s">
        <v>2699</v>
      </c>
    </row>
    <row r="436" spans="1:22" x14ac:dyDescent="0.35">
      <c r="A436" t="s">
        <v>1658</v>
      </c>
      <c r="B436" t="s">
        <v>864</v>
      </c>
      <c r="C436">
        <v>0</v>
      </c>
      <c r="D436" t="s">
        <v>865</v>
      </c>
      <c r="E436" t="s">
        <v>643</v>
      </c>
      <c r="F436">
        <v>0</v>
      </c>
      <c r="G436" s="1" t="str">
        <f>VLOOKUP(E436,'zoznam+stupeň prípravy'!$A$2:$W$647,2,FALSE)</f>
        <v>Terminál integrovanej osobnej prepravy Trebišov, realizácia</v>
      </c>
      <c r="H436" t="s">
        <v>2236</v>
      </c>
      <c r="I436" t="s">
        <v>2236</v>
      </c>
      <c r="J436" t="s">
        <v>2236</v>
      </c>
      <c r="K436" t="s">
        <v>2236</v>
      </c>
      <c r="L436" t="s">
        <v>912</v>
      </c>
      <c r="M436" t="s">
        <v>868</v>
      </c>
      <c r="N436" t="s">
        <v>861</v>
      </c>
      <c r="O436" t="s">
        <v>874</v>
      </c>
      <c r="P436" t="s">
        <v>2236</v>
      </c>
      <c r="Q436">
        <v>2024</v>
      </c>
      <c r="R436" t="s">
        <v>1542</v>
      </c>
      <c r="S436" s="16">
        <v>15875.01</v>
      </c>
      <c r="T436" t="s">
        <v>2236</v>
      </c>
      <c r="U436" t="s">
        <v>874</v>
      </c>
      <c r="V436" s="12" t="s">
        <v>2699</v>
      </c>
    </row>
    <row r="437" spans="1:22" x14ac:dyDescent="0.35">
      <c r="A437" t="s">
        <v>1658</v>
      </c>
      <c r="B437" t="s">
        <v>864</v>
      </c>
      <c r="C437">
        <v>0</v>
      </c>
      <c r="D437" t="s">
        <v>865</v>
      </c>
      <c r="E437" t="s">
        <v>643</v>
      </c>
      <c r="F437">
        <v>0</v>
      </c>
      <c r="G437" s="1" t="str">
        <f>VLOOKUP(E437,'zoznam+stupeň prípravy'!$A$2:$W$647,2,FALSE)</f>
        <v>Terminál integrovanej osobnej prepravy Trebišov, realizácia</v>
      </c>
      <c r="H437" t="s">
        <v>2236</v>
      </c>
      <c r="I437" t="s">
        <v>2236</v>
      </c>
      <c r="J437" t="s">
        <v>2236</v>
      </c>
      <c r="K437">
        <v>0</v>
      </c>
      <c r="L437" t="s">
        <v>912</v>
      </c>
      <c r="M437" t="s">
        <v>868</v>
      </c>
      <c r="N437" t="s">
        <v>861</v>
      </c>
      <c r="O437" t="s">
        <v>874</v>
      </c>
      <c r="P437">
        <v>0</v>
      </c>
      <c r="Q437" t="s">
        <v>1464</v>
      </c>
      <c r="R437" t="s">
        <v>1511</v>
      </c>
      <c r="S437" s="16">
        <v>4449224.08</v>
      </c>
      <c r="T437" t="s">
        <v>1536</v>
      </c>
      <c r="U437" t="s">
        <v>874</v>
      </c>
      <c r="V437" s="12" t="s">
        <v>2699</v>
      </c>
    </row>
    <row r="438" spans="1:22" x14ac:dyDescent="0.35">
      <c r="A438" t="s">
        <v>1656</v>
      </c>
      <c r="B438" t="s">
        <v>864</v>
      </c>
      <c r="C438">
        <v>0</v>
      </c>
      <c r="D438" t="s">
        <v>865</v>
      </c>
      <c r="E438" t="s">
        <v>643</v>
      </c>
      <c r="F438">
        <v>0</v>
      </c>
      <c r="G438" s="1" t="str">
        <f>VLOOKUP(E438,'zoznam+stupeň prípravy'!$A$2:$W$647,2,FALSE)</f>
        <v>Terminál integrovanej osobnej prepravy Trebišov, realizácia</v>
      </c>
      <c r="H438" t="s">
        <v>2236</v>
      </c>
      <c r="I438" t="s">
        <v>2236</v>
      </c>
      <c r="J438" t="s">
        <v>2236</v>
      </c>
      <c r="K438">
        <v>0</v>
      </c>
      <c r="L438" t="s">
        <v>912</v>
      </c>
      <c r="M438" t="s">
        <v>868</v>
      </c>
      <c r="N438" t="s">
        <v>860</v>
      </c>
      <c r="O438" t="s">
        <v>874</v>
      </c>
      <c r="P438">
        <v>0</v>
      </c>
      <c r="Q438" t="s">
        <v>1464</v>
      </c>
      <c r="R438" t="s">
        <v>1511</v>
      </c>
      <c r="S438" s="16">
        <v>194196.11</v>
      </c>
      <c r="T438" t="s">
        <v>1536</v>
      </c>
      <c r="U438" t="s">
        <v>874</v>
      </c>
      <c r="V438" s="12" t="s">
        <v>2699</v>
      </c>
    </row>
    <row r="439" spans="1:22" x14ac:dyDescent="0.35">
      <c r="A439" t="s">
        <v>1656</v>
      </c>
      <c r="B439" t="s">
        <v>864</v>
      </c>
      <c r="C439">
        <v>0</v>
      </c>
      <c r="D439" t="s">
        <v>865</v>
      </c>
      <c r="E439" t="s">
        <v>643</v>
      </c>
      <c r="F439">
        <v>0</v>
      </c>
      <c r="G439" s="1" t="str">
        <f>VLOOKUP(E439,'zoznam+stupeň prípravy'!$A$2:$W$647,2,FALSE)</f>
        <v>Terminál integrovanej osobnej prepravy Trebišov, realizácia</v>
      </c>
      <c r="H439" t="s">
        <v>2236</v>
      </c>
      <c r="I439" t="s">
        <v>2236</v>
      </c>
      <c r="J439" t="s">
        <v>2236</v>
      </c>
      <c r="K439">
        <v>0</v>
      </c>
      <c r="L439" t="s">
        <v>912</v>
      </c>
      <c r="M439" t="s">
        <v>868</v>
      </c>
      <c r="N439" t="s">
        <v>860</v>
      </c>
      <c r="O439" t="s">
        <v>874</v>
      </c>
      <c r="P439">
        <v>0</v>
      </c>
      <c r="Q439" t="s">
        <v>1464</v>
      </c>
      <c r="R439" t="s">
        <v>1513</v>
      </c>
      <c r="S439" s="16">
        <v>34269.89</v>
      </c>
      <c r="T439" t="s">
        <v>1536</v>
      </c>
      <c r="U439" t="s">
        <v>874</v>
      </c>
      <c r="V439" s="12" t="s">
        <v>2699</v>
      </c>
    </row>
    <row r="440" spans="1:22" x14ac:dyDescent="0.35">
      <c r="A440" t="s">
        <v>1658</v>
      </c>
      <c r="B440" t="s">
        <v>864</v>
      </c>
      <c r="C440">
        <v>0</v>
      </c>
      <c r="D440" t="s">
        <v>865</v>
      </c>
      <c r="E440" t="s">
        <v>643</v>
      </c>
      <c r="F440">
        <v>0</v>
      </c>
      <c r="G440" s="1" t="str">
        <f>VLOOKUP(E440,'zoznam+stupeň prípravy'!$A$2:$W$647,2,FALSE)</f>
        <v>Terminál integrovanej osobnej prepravy Trebišov, realizácia</v>
      </c>
      <c r="H440" t="s">
        <v>2236</v>
      </c>
      <c r="I440" t="s">
        <v>2236</v>
      </c>
      <c r="J440" t="s">
        <v>2236</v>
      </c>
      <c r="K440">
        <v>0</v>
      </c>
      <c r="L440" t="s">
        <v>912</v>
      </c>
      <c r="M440" t="s">
        <v>868</v>
      </c>
      <c r="N440" t="s">
        <v>861</v>
      </c>
      <c r="O440" t="s">
        <v>874</v>
      </c>
      <c r="P440">
        <v>0</v>
      </c>
      <c r="Q440" t="s">
        <v>1464</v>
      </c>
      <c r="R440" t="s">
        <v>1513</v>
      </c>
      <c r="S440" s="16">
        <v>785157.19</v>
      </c>
      <c r="T440" t="s">
        <v>1536</v>
      </c>
      <c r="U440" t="s">
        <v>874</v>
      </c>
      <c r="V440" s="12" t="s">
        <v>2699</v>
      </c>
    </row>
    <row r="441" spans="1:22" x14ac:dyDescent="0.35">
      <c r="A441" t="s">
        <v>1657</v>
      </c>
      <c r="B441" t="s">
        <v>864</v>
      </c>
      <c r="C441">
        <v>0</v>
      </c>
      <c r="D441" t="s">
        <v>865</v>
      </c>
      <c r="E441" t="s">
        <v>643</v>
      </c>
      <c r="F441">
        <v>0</v>
      </c>
      <c r="G441" s="1" t="str">
        <f>VLOOKUP(E441,'zoznam+stupeň prípravy'!$A$2:$W$647,2,FALSE)</f>
        <v>Terminál integrovanej osobnej prepravy Trebišov, realizácia</v>
      </c>
      <c r="H441" t="s">
        <v>2236</v>
      </c>
      <c r="I441" t="s">
        <v>2236</v>
      </c>
      <c r="J441" t="s">
        <v>2236</v>
      </c>
      <c r="K441">
        <v>0</v>
      </c>
      <c r="L441" t="s">
        <v>912</v>
      </c>
      <c r="M441" t="s">
        <v>868</v>
      </c>
      <c r="N441" t="s">
        <v>26</v>
      </c>
      <c r="O441" t="s">
        <v>874</v>
      </c>
      <c r="P441">
        <v>0</v>
      </c>
      <c r="Q441" t="s">
        <v>1464</v>
      </c>
      <c r="R441" t="s">
        <v>1458</v>
      </c>
      <c r="S441" s="16">
        <v>626388.88</v>
      </c>
      <c r="T441" t="s">
        <v>2236</v>
      </c>
      <c r="U441" t="s">
        <v>874</v>
      </c>
      <c r="V441" s="12" t="s">
        <v>2699</v>
      </c>
    </row>
    <row r="442" spans="1:22" x14ac:dyDescent="0.35">
      <c r="A442" t="s">
        <v>1656</v>
      </c>
      <c r="B442" t="s">
        <v>864</v>
      </c>
      <c r="C442">
        <v>0</v>
      </c>
      <c r="D442" t="s">
        <v>865</v>
      </c>
      <c r="E442" t="s">
        <v>643</v>
      </c>
      <c r="F442">
        <v>0</v>
      </c>
      <c r="G442" s="1" t="str">
        <f>VLOOKUP(E442,'zoznam+stupeň prípravy'!$A$2:$W$647,2,FALSE)</f>
        <v>Terminál integrovanej osobnej prepravy Trebišov, realizácia</v>
      </c>
      <c r="H442" t="s">
        <v>2236</v>
      </c>
      <c r="I442" t="s">
        <v>2236</v>
      </c>
      <c r="J442" t="s">
        <v>2236</v>
      </c>
      <c r="K442">
        <v>0</v>
      </c>
      <c r="L442" t="s">
        <v>912</v>
      </c>
      <c r="M442" t="s">
        <v>868</v>
      </c>
      <c r="N442" t="s">
        <v>860</v>
      </c>
      <c r="O442" t="s">
        <v>874</v>
      </c>
      <c r="P442">
        <v>0</v>
      </c>
      <c r="Q442" t="s">
        <v>1464</v>
      </c>
      <c r="R442" t="s">
        <v>1526</v>
      </c>
      <c r="S442" s="16">
        <v>16029.81</v>
      </c>
      <c r="T442" t="s">
        <v>2236</v>
      </c>
      <c r="U442" t="s">
        <v>874</v>
      </c>
      <c r="V442" s="12" t="s">
        <v>2699</v>
      </c>
    </row>
    <row r="443" spans="1:22" x14ac:dyDescent="0.35">
      <c r="A443" t="s">
        <v>1658</v>
      </c>
      <c r="B443" t="s">
        <v>864</v>
      </c>
      <c r="C443">
        <v>0</v>
      </c>
      <c r="D443" t="s">
        <v>865</v>
      </c>
      <c r="E443" t="s">
        <v>643</v>
      </c>
      <c r="F443">
        <v>0</v>
      </c>
      <c r="G443" s="1" t="str">
        <f>VLOOKUP(E443,'zoznam+stupeň prípravy'!$A$2:$W$647,2,FALSE)</f>
        <v>Terminál integrovanej osobnej prepravy Trebišov, realizácia</v>
      </c>
      <c r="H443" t="s">
        <v>2236</v>
      </c>
      <c r="I443" t="s">
        <v>2236</v>
      </c>
      <c r="J443" t="s">
        <v>2236</v>
      </c>
      <c r="K443">
        <v>0</v>
      </c>
      <c r="L443" t="s">
        <v>912</v>
      </c>
      <c r="M443" t="s">
        <v>868</v>
      </c>
      <c r="N443" t="s">
        <v>861</v>
      </c>
      <c r="O443" t="s">
        <v>874</v>
      </c>
      <c r="P443">
        <v>0</v>
      </c>
      <c r="Q443" t="s">
        <v>1464</v>
      </c>
      <c r="R443" t="s">
        <v>1458</v>
      </c>
      <c r="S443" s="16">
        <v>750.64</v>
      </c>
      <c r="T443" t="s">
        <v>2236</v>
      </c>
      <c r="U443" t="s">
        <v>874</v>
      </c>
      <c r="V443" s="12" t="s">
        <v>2699</v>
      </c>
    </row>
    <row r="444" spans="1:22" x14ac:dyDescent="0.35">
      <c r="A444" t="s">
        <v>1656</v>
      </c>
      <c r="B444" t="s">
        <v>864</v>
      </c>
      <c r="C444">
        <v>0</v>
      </c>
      <c r="D444" t="s">
        <v>865</v>
      </c>
      <c r="E444" t="s">
        <v>643</v>
      </c>
      <c r="F444">
        <v>0</v>
      </c>
      <c r="G444" s="1" t="str">
        <f>VLOOKUP(E444,'zoznam+stupeň prípravy'!$A$2:$W$647,2,FALSE)</f>
        <v>Terminál integrovanej osobnej prepravy Trebišov, realizácia</v>
      </c>
      <c r="H444" t="s">
        <v>2236</v>
      </c>
      <c r="I444" t="s">
        <v>2236</v>
      </c>
      <c r="J444" t="s">
        <v>2236</v>
      </c>
      <c r="K444">
        <v>0</v>
      </c>
      <c r="L444" t="s">
        <v>912</v>
      </c>
      <c r="M444" t="s">
        <v>868</v>
      </c>
      <c r="N444" t="s">
        <v>860</v>
      </c>
      <c r="O444" t="s">
        <v>874</v>
      </c>
      <c r="P444">
        <v>0</v>
      </c>
      <c r="Q444" t="s">
        <v>1464</v>
      </c>
      <c r="R444" t="s">
        <v>1467</v>
      </c>
      <c r="S444" s="16">
        <v>3553.66</v>
      </c>
      <c r="T444" t="s">
        <v>2236</v>
      </c>
      <c r="U444" t="s">
        <v>874</v>
      </c>
      <c r="V444" s="12" t="s">
        <v>2699</v>
      </c>
    </row>
    <row r="445" spans="1:22" x14ac:dyDescent="0.35">
      <c r="A445" t="s">
        <v>1658</v>
      </c>
      <c r="B445" t="s">
        <v>864</v>
      </c>
      <c r="C445">
        <v>0</v>
      </c>
      <c r="D445" t="s">
        <v>865</v>
      </c>
      <c r="E445" t="s">
        <v>643</v>
      </c>
      <c r="F445">
        <v>0</v>
      </c>
      <c r="G445" s="1" t="str">
        <f>VLOOKUP(E445,'zoznam+stupeň prípravy'!$A$2:$W$647,2,FALSE)</f>
        <v>Terminál integrovanej osobnej prepravy Trebišov, realizácia</v>
      </c>
      <c r="H445" t="s">
        <v>2236</v>
      </c>
      <c r="I445" t="s">
        <v>2236</v>
      </c>
      <c r="J445" t="s">
        <v>2236</v>
      </c>
      <c r="K445">
        <v>0</v>
      </c>
      <c r="L445" t="s">
        <v>912</v>
      </c>
      <c r="M445" t="s">
        <v>868</v>
      </c>
      <c r="N445" t="s">
        <v>861</v>
      </c>
      <c r="O445" t="s">
        <v>874</v>
      </c>
      <c r="P445">
        <v>0</v>
      </c>
      <c r="Q445" t="s">
        <v>1464</v>
      </c>
      <c r="R445" t="s">
        <v>1467</v>
      </c>
      <c r="S445" s="16">
        <v>250</v>
      </c>
      <c r="T445" t="s">
        <v>2236</v>
      </c>
      <c r="U445" t="s">
        <v>874</v>
      </c>
      <c r="V445" s="12" t="s">
        <v>2699</v>
      </c>
    </row>
    <row r="446" spans="1:22" ht="29" x14ac:dyDescent="0.35">
      <c r="A446" t="s">
        <v>2052</v>
      </c>
      <c r="B446" t="s">
        <v>864</v>
      </c>
      <c r="C446">
        <v>0</v>
      </c>
      <c r="D446" t="s">
        <v>865</v>
      </c>
      <c r="E446" t="s">
        <v>1009</v>
      </c>
      <c r="F446">
        <v>0</v>
      </c>
      <c r="G446" s="1" t="str">
        <f>VLOOKUP(E446,'zoznam+stupeň prípravy'!$A$2:$W$647,2,FALSE)</f>
        <v xml:space="preserve">Štandardy železničných tratí a stavieb - OR Trnava - ŽST Nové Zámky, rekonštrukcia VB a prislúchajúcich objektov  </v>
      </c>
      <c r="H446" t="s">
        <v>2236</v>
      </c>
      <c r="I446" t="s">
        <v>2236</v>
      </c>
      <c r="J446" t="s">
        <v>2236</v>
      </c>
      <c r="K446">
        <v>0</v>
      </c>
      <c r="L446" t="s">
        <v>867</v>
      </c>
      <c r="M446" t="s">
        <v>868</v>
      </c>
      <c r="N446" t="s">
        <v>861</v>
      </c>
      <c r="O446" t="s">
        <v>874</v>
      </c>
      <c r="P446">
        <v>0</v>
      </c>
      <c r="Q446">
        <v>2029</v>
      </c>
      <c r="R446" t="s">
        <v>2025</v>
      </c>
      <c r="S446" s="16">
        <v>2000000</v>
      </c>
      <c r="T446" t="s">
        <v>2236</v>
      </c>
      <c r="U446" t="s">
        <v>875</v>
      </c>
      <c r="V446" s="12" t="s">
        <v>2707</v>
      </c>
    </row>
    <row r="447" spans="1:22" ht="29" x14ac:dyDescent="0.35">
      <c r="E447" t="s">
        <v>1009</v>
      </c>
      <c r="F447">
        <v>0</v>
      </c>
      <c r="G447" s="1" t="str">
        <f>VLOOKUP(E447,'zoznam+stupeň prípravy'!$A$2:$W$647,2,FALSE)</f>
        <v xml:space="preserve">Štandardy železničných tratí a stavieb - OR Trnava - ŽST Nové Zámky, rekonštrukcia VB a prislúchajúcich objektov  </v>
      </c>
      <c r="M447" t="s">
        <v>868</v>
      </c>
      <c r="N447" t="s">
        <v>861</v>
      </c>
      <c r="Q447">
        <v>2026</v>
      </c>
      <c r="R447" t="s">
        <v>2033</v>
      </c>
      <c r="S447" s="16">
        <f>12149000*0.15</f>
        <v>1822350</v>
      </c>
      <c r="U447" t="s">
        <v>875</v>
      </c>
      <c r="V447" s="12" t="s">
        <v>2707</v>
      </c>
    </row>
    <row r="448" spans="1:22" ht="29" x14ac:dyDescent="0.35">
      <c r="A448" t="s">
        <v>2052</v>
      </c>
      <c r="B448" t="s">
        <v>864</v>
      </c>
      <c r="C448">
        <v>0</v>
      </c>
      <c r="D448" t="s">
        <v>865</v>
      </c>
      <c r="E448" t="s">
        <v>1009</v>
      </c>
      <c r="F448">
        <v>0</v>
      </c>
      <c r="G448" s="1" t="str">
        <f>VLOOKUP(E448,'zoznam+stupeň prípravy'!$A$2:$W$647,2,FALSE)</f>
        <v xml:space="preserve">Štandardy železničných tratí a stavieb - OR Trnava - ŽST Nové Zámky, rekonštrukcia VB a prislúchajúcich objektov  </v>
      </c>
      <c r="H448" t="s">
        <v>2236</v>
      </c>
      <c r="I448" t="s">
        <v>2236</v>
      </c>
      <c r="J448" t="s">
        <v>2236</v>
      </c>
      <c r="K448">
        <v>0</v>
      </c>
      <c r="L448" t="s">
        <v>867</v>
      </c>
      <c r="M448" t="s">
        <v>868</v>
      </c>
      <c r="N448" t="s">
        <v>861</v>
      </c>
      <c r="O448" t="s">
        <v>874</v>
      </c>
      <c r="P448">
        <v>0</v>
      </c>
      <c r="Q448">
        <v>2026</v>
      </c>
      <c r="R448" t="s">
        <v>2032</v>
      </c>
      <c r="S448" s="16">
        <f>12149000*0.85</f>
        <v>10326650</v>
      </c>
      <c r="T448" t="s">
        <v>2236</v>
      </c>
      <c r="U448" t="s">
        <v>875</v>
      </c>
      <c r="V448" s="12" t="s">
        <v>2707</v>
      </c>
    </row>
    <row r="449" spans="1:22" ht="29" x14ac:dyDescent="0.35">
      <c r="A449" t="s">
        <v>1733</v>
      </c>
      <c r="B449" t="s">
        <v>864</v>
      </c>
      <c r="C449">
        <v>0</v>
      </c>
      <c r="D449" t="s">
        <v>865</v>
      </c>
      <c r="E449" t="s">
        <v>1009</v>
      </c>
      <c r="F449">
        <v>0</v>
      </c>
      <c r="G449" s="1" t="str">
        <f>VLOOKUP(E449,'zoznam+stupeň prípravy'!$A$2:$W$647,2,FALSE)</f>
        <v xml:space="preserve">Štandardy železničných tratí a stavieb - OR Trnava - ŽST Nové Zámky, rekonštrukcia VB a prislúchajúcich objektov  </v>
      </c>
      <c r="H449" t="s">
        <v>2236</v>
      </c>
      <c r="I449" t="s">
        <v>2236</v>
      </c>
      <c r="J449" t="s">
        <v>2236</v>
      </c>
      <c r="K449">
        <v>0</v>
      </c>
      <c r="L449" t="s">
        <v>867</v>
      </c>
      <c r="M449" t="s">
        <v>868</v>
      </c>
      <c r="N449" t="s">
        <v>860</v>
      </c>
      <c r="O449" t="s">
        <v>874</v>
      </c>
      <c r="P449">
        <v>0</v>
      </c>
      <c r="Q449" t="s">
        <v>1464</v>
      </c>
      <c r="R449" t="s">
        <v>1467</v>
      </c>
      <c r="S449" s="16">
        <v>314800</v>
      </c>
      <c r="T449" t="s">
        <v>2236</v>
      </c>
      <c r="U449" t="s">
        <v>875</v>
      </c>
      <c r="V449" s="12" t="s">
        <v>2707</v>
      </c>
    </row>
    <row r="450" spans="1:22" ht="29" x14ac:dyDescent="0.35">
      <c r="E450" t="s">
        <v>1011</v>
      </c>
      <c r="F450">
        <v>0</v>
      </c>
      <c r="G450" s="1" t="str">
        <f>VLOOKUP(E450,'zoznam+stupeň prípravy'!$A$2:$W$647,2,FALSE)</f>
        <v>Štandardy železničných tratí a stavieb - OR Trnava - ŽST Bratislava hlavná stanica, rekonštrukcia VB a prislúchajúcich objektov</v>
      </c>
      <c r="M450" t="s">
        <v>868</v>
      </c>
      <c r="N450" t="s">
        <v>861</v>
      </c>
      <c r="Q450">
        <v>2026</v>
      </c>
      <c r="R450" t="s">
        <v>2025</v>
      </c>
      <c r="S450" s="16">
        <v>2400000</v>
      </c>
      <c r="U450" t="s">
        <v>874</v>
      </c>
      <c r="V450" s="12" t="s">
        <v>2709</v>
      </c>
    </row>
    <row r="451" spans="1:22" ht="29" x14ac:dyDescent="0.35">
      <c r="E451" t="s">
        <v>1011</v>
      </c>
      <c r="F451">
        <v>0</v>
      </c>
      <c r="G451" s="1" t="str">
        <f>VLOOKUP(E451,'zoznam+stupeň prípravy'!$A$2:$W$647,2,FALSE)</f>
        <v>Štandardy železničných tratí a stavieb - OR Trnava - ŽST Bratislava hlavná stanica, rekonštrukcia VB a prislúchajúcich objektov</v>
      </c>
      <c r="M451" t="s">
        <v>868</v>
      </c>
      <c r="N451" t="s">
        <v>861</v>
      </c>
      <c r="Q451">
        <v>2028</v>
      </c>
      <c r="R451" t="s">
        <v>2025</v>
      </c>
      <c r="S451" s="16">
        <v>5800000</v>
      </c>
      <c r="U451" t="s">
        <v>874</v>
      </c>
      <c r="V451" s="12" t="s">
        <v>2709</v>
      </c>
    </row>
    <row r="452" spans="1:22" ht="29" x14ac:dyDescent="0.35">
      <c r="E452" t="s">
        <v>1011</v>
      </c>
      <c r="F452">
        <v>0</v>
      </c>
      <c r="G452" s="1" t="str">
        <f>VLOOKUP(E452,'zoznam+stupeň prípravy'!$A$2:$W$647,2,FALSE)</f>
        <v>Štandardy železničných tratí a stavieb - OR Trnava - ŽST Bratislava hlavná stanica, rekonštrukcia VB a prislúchajúcich objektov</v>
      </c>
      <c r="M452" t="s">
        <v>868</v>
      </c>
      <c r="N452" t="s">
        <v>861</v>
      </c>
      <c r="Q452">
        <v>2029</v>
      </c>
      <c r="R452" t="s">
        <v>2025</v>
      </c>
      <c r="S452" s="16">
        <v>5800000</v>
      </c>
      <c r="U452" t="s">
        <v>874</v>
      </c>
      <c r="V452" s="12" t="s">
        <v>2709</v>
      </c>
    </row>
    <row r="453" spans="1:22" ht="29" x14ac:dyDescent="0.35">
      <c r="A453" t="s">
        <v>2053</v>
      </c>
      <c r="B453" t="s">
        <v>864</v>
      </c>
      <c r="C453">
        <v>0</v>
      </c>
      <c r="D453" t="s">
        <v>865</v>
      </c>
      <c r="E453" t="s">
        <v>1011</v>
      </c>
      <c r="F453">
        <v>0</v>
      </c>
      <c r="G453" s="1" t="str">
        <f>VLOOKUP(E453,'zoznam+stupeň prípravy'!$A$2:$W$647,2,FALSE)</f>
        <v>Štandardy železničných tratí a stavieb - OR Trnava - ŽST Bratislava hlavná stanica, rekonštrukcia VB a prislúchajúcich objektov</v>
      </c>
      <c r="H453" t="s">
        <v>2236</v>
      </c>
      <c r="I453" t="s">
        <v>2236</v>
      </c>
      <c r="J453" t="s">
        <v>2236</v>
      </c>
      <c r="K453">
        <v>0</v>
      </c>
      <c r="L453" t="s">
        <v>867</v>
      </c>
      <c r="M453" t="s">
        <v>868</v>
      </c>
      <c r="N453" t="s">
        <v>861</v>
      </c>
      <c r="O453" t="s">
        <v>874</v>
      </c>
      <c r="P453">
        <v>0</v>
      </c>
      <c r="Q453">
        <v>2027</v>
      </c>
      <c r="R453" t="s">
        <v>2025</v>
      </c>
      <c r="S453" s="16">
        <v>6000000</v>
      </c>
      <c r="T453" t="s">
        <v>2236</v>
      </c>
      <c r="U453" t="s">
        <v>874</v>
      </c>
      <c r="V453" s="12" t="s">
        <v>2709</v>
      </c>
    </row>
    <row r="454" spans="1:22" x14ac:dyDescent="0.35">
      <c r="A454" t="s">
        <v>1738</v>
      </c>
      <c r="B454" t="s">
        <v>864</v>
      </c>
      <c r="C454">
        <v>0</v>
      </c>
      <c r="D454" t="s">
        <v>865</v>
      </c>
      <c r="E454" t="s">
        <v>637</v>
      </c>
      <c r="F454">
        <v>0</v>
      </c>
      <c r="G454" s="1" t="str">
        <f>VLOOKUP(E454,'zoznam+stupeň prípravy'!$A$2:$W$647,2,FALSE)</f>
        <v>Štandardy železničných tratí a stavieb - OR Zvolen - ŽST Zvolen, rekonštrukcia PB</v>
      </c>
      <c r="H454" t="s">
        <v>997</v>
      </c>
      <c r="I454" t="s">
        <v>2236</v>
      </c>
      <c r="J454" t="s">
        <v>2236</v>
      </c>
      <c r="K454">
        <v>0</v>
      </c>
      <c r="L454" t="s">
        <v>867</v>
      </c>
      <c r="M454" t="s">
        <v>868</v>
      </c>
      <c r="N454" t="s">
        <v>861</v>
      </c>
      <c r="O454" t="s">
        <v>874</v>
      </c>
      <c r="P454">
        <v>0</v>
      </c>
      <c r="Q454">
        <v>2023</v>
      </c>
      <c r="R454" t="s">
        <v>1467</v>
      </c>
      <c r="S454" s="16">
        <v>21920</v>
      </c>
      <c r="T454" t="s">
        <v>2236</v>
      </c>
      <c r="U454" t="s">
        <v>875</v>
      </c>
      <c r="V454" s="12" t="s">
        <v>2699</v>
      </c>
    </row>
    <row r="455" spans="1:22" x14ac:dyDescent="0.35">
      <c r="A455" t="s">
        <v>1738</v>
      </c>
      <c r="B455" t="s">
        <v>864</v>
      </c>
      <c r="C455">
        <v>0</v>
      </c>
      <c r="D455" t="s">
        <v>865</v>
      </c>
      <c r="E455" t="s">
        <v>637</v>
      </c>
      <c r="F455">
        <v>0</v>
      </c>
      <c r="G455" s="1" t="str">
        <f>VLOOKUP(E455,'zoznam+stupeň prípravy'!$A$2:$W$647,2,FALSE)</f>
        <v>Štandardy železničných tratí a stavieb - OR Zvolen - ŽST Zvolen, rekonštrukcia PB</v>
      </c>
      <c r="H455" t="s">
        <v>997</v>
      </c>
      <c r="I455" t="s">
        <v>2236</v>
      </c>
      <c r="J455" t="s">
        <v>2236</v>
      </c>
      <c r="K455">
        <v>0</v>
      </c>
      <c r="L455" t="s">
        <v>867</v>
      </c>
      <c r="M455" t="s">
        <v>868</v>
      </c>
      <c r="N455" t="s">
        <v>861</v>
      </c>
      <c r="O455" t="s">
        <v>874</v>
      </c>
      <c r="P455">
        <v>0</v>
      </c>
      <c r="Q455" t="s">
        <v>1464</v>
      </c>
      <c r="R455" t="s">
        <v>1467</v>
      </c>
      <c r="S455" s="16">
        <v>7470147.4600000009</v>
      </c>
      <c r="T455" t="s">
        <v>2236</v>
      </c>
      <c r="U455" t="s">
        <v>875</v>
      </c>
      <c r="V455" s="12" t="s">
        <v>2699</v>
      </c>
    </row>
    <row r="456" spans="1:22" x14ac:dyDescent="0.35">
      <c r="A456" t="s">
        <v>1739</v>
      </c>
      <c r="B456" t="s">
        <v>864</v>
      </c>
      <c r="C456">
        <v>0</v>
      </c>
      <c r="D456" t="s">
        <v>865</v>
      </c>
      <c r="E456" t="s">
        <v>637</v>
      </c>
      <c r="F456">
        <v>0</v>
      </c>
      <c r="G456" s="1" t="str">
        <f>VLOOKUP(E456,'zoznam+stupeň prípravy'!$A$2:$W$647,2,FALSE)</f>
        <v>Štandardy železničných tratí a stavieb - OR Zvolen - ŽST Zvolen, rekonštrukcia PB</v>
      </c>
      <c r="H456" t="s">
        <v>997</v>
      </c>
      <c r="I456" t="s">
        <v>2236</v>
      </c>
      <c r="J456" t="s">
        <v>2236</v>
      </c>
      <c r="K456">
        <v>0</v>
      </c>
      <c r="L456" t="s">
        <v>867</v>
      </c>
      <c r="M456" t="s">
        <v>868</v>
      </c>
      <c r="N456" t="s">
        <v>26</v>
      </c>
      <c r="O456" t="s">
        <v>874</v>
      </c>
      <c r="P456">
        <v>0</v>
      </c>
      <c r="Q456" t="s">
        <v>1464</v>
      </c>
      <c r="R456" t="s">
        <v>1467</v>
      </c>
      <c r="S456" s="16">
        <v>67636.73</v>
      </c>
      <c r="T456" t="s">
        <v>2236</v>
      </c>
      <c r="U456" t="s">
        <v>875</v>
      </c>
      <c r="V456" s="12" t="s">
        <v>2699</v>
      </c>
    </row>
    <row r="457" spans="1:22" x14ac:dyDescent="0.35">
      <c r="A457" t="s">
        <v>1740</v>
      </c>
      <c r="B457" t="s">
        <v>864</v>
      </c>
      <c r="C457">
        <v>0</v>
      </c>
      <c r="D457" t="s">
        <v>865</v>
      </c>
      <c r="E457" t="s">
        <v>637</v>
      </c>
      <c r="F457">
        <v>0</v>
      </c>
      <c r="G457" s="1" t="str">
        <f>VLOOKUP(E457,'zoznam+stupeň prípravy'!$A$2:$W$647,2,FALSE)</f>
        <v>Štandardy železničných tratí a stavieb - OR Zvolen - ŽST Zvolen, rekonštrukcia PB</v>
      </c>
      <c r="H457" t="s">
        <v>997</v>
      </c>
      <c r="I457" t="s">
        <v>2236</v>
      </c>
      <c r="J457" t="s">
        <v>2236</v>
      </c>
      <c r="K457">
        <v>0</v>
      </c>
      <c r="L457" t="s">
        <v>867</v>
      </c>
      <c r="M457" t="s">
        <v>868</v>
      </c>
      <c r="N457" t="s">
        <v>860</v>
      </c>
      <c r="O457" t="s">
        <v>874</v>
      </c>
      <c r="P457">
        <v>0</v>
      </c>
      <c r="Q457" t="s">
        <v>1464</v>
      </c>
      <c r="R457" t="s">
        <v>1467</v>
      </c>
      <c r="S457" s="16">
        <v>258767.72</v>
      </c>
      <c r="T457" t="s">
        <v>2236</v>
      </c>
      <c r="U457" t="s">
        <v>875</v>
      </c>
      <c r="V457" s="12" t="s">
        <v>2699</v>
      </c>
    </row>
    <row r="458" spans="1:22" x14ac:dyDescent="0.35">
      <c r="A458" t="s">
        <v>1738</v>
      </c>
      <c r="B458" t="s">
        <v>864</v>
      </c>
      <c r="C458">
        <v>0</v>
      </c>
      <c r="D458" t="s">
        <v>865</v>
      </c>
      <c r="E458" t="s">
        <v>637</v>
      </c>
      <c r="F458">
        <v>0</v>
      </c>
      <c r="G458" s="1" t="str">
        <f>VLOOKUP(E458,'zoznam+stupeň prípravy'!$A$2:$W$647,2,FALSE)</f>
        <v>Štandardy železničných tratí a stavieb - OR Zvolen - ŽST Zvolen, rekonštrukcia PB</v>
      </c>
      <c r="H458" t="s">
        <v>997</v>
      </c>
      <c r="I458" t="s">
        <v>2236</v>
      </c>
      <c r="J458" t="s">
        <v>2236</v>
      </c>
      <c r="K458">
        <v>0</v>
      </c>
      <c r="L458" t="s">
        <v>867</v>
      </c>
      <c r="M458" t="s">
        <v>868</v>
      </c>
      <c r="N458" t="s">
        <v>861</v>
      </c>
      <c r="O458" t="s">
        <v>874</v>
      </c>
      <c r="P458">
        <v>0</v>
      </c>
      <c r="Q458" t="s">
        <v>1464</v>
      </c>
      <c r="R458" t="s">
        <v>1467</v>
      </c>
      <c r="S458" s="16">
        <v>3407223</v>
      </c>
      <c r="T458" t="s">
        <v>2236</v>
      </c>
      <c r="U458" t="s">
        <v>875</v>
      </c>
      <c r="V458" s="12" t="s">
        <v>2699</v>
      </c>
    </row>
    <row r="459" spans="1:22" x14ac:dyDescent="0.35">
      <c r="A459" t="s">
        <v>2054</v>
      </c>
      <c r="B459" t="s">
        <v>864</v>
      </c>
      <c r="C459">
        <v>0</v>
      </c>
      <c r="D459" t="s">
        <v>865</v>
      </c>
      <c r="E459" t="s">
        <v>607</v>
      </c>
      <c r="F459">
        <v>0</v>
      </c>
      <c r="G459" s="1" t="str">
        <f>VLOOKUP(E459,'zoznam+stupeň prípravy'!$A$2:$W$647,2,FALSE)</f>
        <v>Rekonštrukcia objektu VB v ŽST Ružomberok</v>
      </c>
      <c r="H459" t="s">
        <v>2236</v>
      </c>
      <c r="I459" t="s">
        <v>2236</v>
      </c>
      <c r="J459" t="s">
        <v>2236</v>
      </c>
      <c r="K459">
        <v>0</v>
      </c>
      <c r="L459" t="s">
        <v>1000</v>
      </c>
      <c r="M459" t="s">
        <v>868</v>
      </c>
      <c r="N459" t="s">
        <v>861</v>
      </c>
      <c r="O459" t="s">
        <v>874</v>
      </c>
      <c r="P459">
        <v>0</v>
      </c>
      <c r="Q459">
        <v>2023</v>
      </c>
      <c r="R459" t="s">
        <v>1467</v>
      </c>
      <c r="S459" s="16">
        <v>3327.27</v>
      </c>
      <c r="T459" t="s">
        <v>2236</v>
      </c>
      <c r="U459" t="s">
        <v>875</v>
      </c>
      <c r="V459" s="12" t="s">
        <v>2708</v>
      </c>
    </row>
    <row r="460" spans="1:22" x14ac:dyDescent="0.35">
      <c r="A460" t="s">
        <v>1731</v>
      </c>
      <c r="B460" t="s">
        <v>864</v>
      </c>
      <c r="C460">
        <v>0</v>
      </c>
      <c r="D460" t="s">
        <v>865</v>
      </c>
      <c r="E460" t="s">
        <v>607</v>
      </c>
      <c r="F460">
        <v>0</v>
      </c>
      <c r="G460" s="1" t="str">
        <f>VLOOKUP(E460,'zoznam+stupeň prípravy'!$A$2:$W$647,2,FALSE)</f>
        <v>Rekonštrukcia objektu VB v ŽST Ružomberok</v>
      </c>
      <c r="H460" t="s">
        <v>2236</v>
      </c>
      <c r="I460" t="s">
        <v>2236</v>
      </c>
      <c r="J460" t="s">
        <v>2236</v>
      </c>
      <c r="K460">
        <v>0</v>
      </c>
      <c r="L460" t="s">
        <v>1000</v>
      </c>
      <c r="M460" t="s">
        <v>868</v>
      </c>
      <c r="N460" t="s">
        <v>860</v>
      </c>
      <c r="O460" t="s">
        <v>874</v>
      </c>
      <c r="P460">
        <v>0</v>
      </c>
      <c r="Q460" t="s">
        <v>1464</v>
      </c>
      <c r="R460" t="s">
        <v>1467</v>
      </c>
      <c r="S460" s="16">
        <v>19000</v>
      </c>
      <c r="T460" t="s">
        <v>2236</v>
      </c>
      <c r="U460" t="s">
        <v>875</v>
      </c>
      <c r="V460" s="12" t="s">
        <v>2708</v>
      </c>
    </row>
    <row r="461" spans="1:22" x14ac:dyDescent="0.35">
      <c r="A461" t="s">
        <v>1574</v>
      </c>
      <c r="B461" t="s">
        <v>864</v>
      </c>
      <c r="C461">
        <v>0</v>
      </c>
      <c r="D461" t="s">
        <v>865</v>
      </c>
      <c r="E461" t="s">
        <v>763</v>
      </c>
      <c r="F461" t="s">
        <v>1015</v>
      </c>
      <c r="G461" s="1" t="str">
        <f>VLOOKUP(E461,'zoznam+stupeň prípravy'!$A$2:$W$647,2,FALSE)</f>
        <v>ŽST Košice – rekonštrukcia nástupíšť č. 1, 2, 3 a KRŽZ koľ. č. 11, 9, 8, 7, 6, 5, 3a, 1</v>
      </c>
      <c r="H461" t="s">
        <v>1016</v>
      </c>
      <c r="I461" t="s">
        <v>2236</v>
      </c>
      <c r="J461" t="s">
        <v>896</v>
      </c>
      <c r="K461">
        <v>0</v>
      </c>
      <c r="L461" t="s">
        <v>873</v>
      </c>
      <c r="M461" t="s">
        <v>868</v>
      </c>
      <c r="N461" t="s">
        <v>861</v>
      </c>
      <c r="O461" t="s">
        <v>874</v>
      </c>
      <c r="P461" t="s">
        <v>1017</v>
      </c>
      <c r="Q461">
        <v>2023</v>
      </c>
      <c r="R461" t="s">
        <v>1467</v>
      </c>
      <c r="S461" s="16">
        <v>1814386.7</v>
      </c>
      <c r="T461" t="s">
        <v>2048</v>
      </c>
      <c r="U461" t="s">
        <v>874</v>
      </c>
      <c r="V461" s="12" t="s">
        <v>2705</v>
      </c>
    </row>
    <row r="462" spans="1:22" x14ac:dyDescent="0.35">
      <c r="A462" t="s">
        <v>1574</v>
      </c>
      <c r="B462" t="s">
        <v>864</v>
      </c>
      <c r="C462">
        <v>0</v>
      </c>
      <c r="D462" t="s">
        <v>865</v>
      </c>
      <c r="E462" t="s">
        <v>763</v>
      </c>
      <c r="F462" t="s">
        <v>1015</v>
      </c>
      <c r="G462" s="1" t="str">
        <f>VLOOKUP(E462,'zoznam+stupeň prípravy'!$A$2:$W$647,2,FALSE)</f>
        <v>ŽST Košice – rekonštrukcia nástupíšť č. 1, 2, 3 a KRŽZ koľ. č. 11, 9, 8, 7, 6, 5, 3a, 1</v>
      </c>
      <c r="H462" t="s">
        <v>1016</v>
      </c>
      <c r="I462" t="s">
        <v>2236</v>
      </c>
      <c r="J462" t="s">
        <v>896</v>
      </c>
      <c r="K462">
        <v>0</v>
      </c>
      <c r="L462" t="s">
        <v>873</v>
      </c>
      <c r="M462" t="s">
        <v>868</v>
      </c>
      <c r="N462" t="s">
        <v>861</v>
      </c>
      <c r="O462" t="s">
        <v>874</v>
      </c>
      <c r="P462" t="s">
        <v>1017</v>
      </c>
      <c r="Q462">
        <v>2024</v>
      </c>
      <c r="R462" t="s">
        <v>2048</v>
      </c>
      <c r="S462" s="16">
        <v>2489823.14</v>
      </c>
      <c r="T462" t="s">
        <v>2236</v>
      </c>
      <c r="U462" t="s">
        <v>874</v>
      </c>
      <c r="V462" s="12" t="s">
        <v>2705</v>
      </c>
    </row>
    <row r="463" spans="1:22" x14ac:dyDescent="0.35">
      <c r="B463" t="s">
        <v>864</v>
      </c>
      <c r="C463">
        <v>0</v>
      </c>
      <c r="D463" t="s">
        <v>865</v>
      </c>
      <c r="E463" t="s">
        <v>763</v>
      </c>
      <c r="F463" t="s">
        <v>1015</v>
      </c>
      <c r="G463" s="1" t="str">
        <f>VLOOKUP(E463,'zoznam+stupeň prípravy'!$A$2:$W$647,2,FALSE)</f>
        <v>ŽST Košice – rekonštrukcia nástupíšť č. 1, 2, 3 a KRŽZ koľ. č. 11, 9, 8, 7, 6, 5, 3a, 1</v>
      </c>
      <c r="H463" t="s">
        <v>2236</v>
      </c>
      <c r="I463" t="s">
        <v>2236</v>
      </c>
      <c r="J463" t="s">
        <v>2236</v>
      </c>
      <c r="K463" t="s">
        <v>2236</v>
      </c>
      <c r="L463" t="s">
        <v>873</v>
      </c>
      <c r="M463" t="s">
        <v>868</v>
      </c>
      <c r="N463" t="s">
        <v>861</v>
      </c>
      <c r="O463" t="s">
        <v>2236</v>
      </c>
      <c r="P463" t="s">
        <v>2236</v>
      </c>
      <c r="Q463">
        <v>2024</v>
      </c>
      <c r="R463" t="s">
        <v>2025</v>
      </c>
      <c r="S463" s="16">
        <v>141328.4</v>
      </c>
      <c r="T463" t="s">
        <v>2236</v>
      </c>
      <c r="U463" t="s">
        <v>874</v>
      </c>
      <c r="V463" s="12" t="s">
        <v>2705</v>
      </c>
    </row>
    <row r="464" spans="1:22" x14ac:dyDescent="0.35">
      <c r="A464" t="s">
        <v>1574</v>
      </c>
      <c r="B464" t="s">
        <v>864</v>
      </c>
      <c r="C464">
        <v>0</v>
      </c>
      <c r="D464" t="s">
        <v>865</v>
      </c>
      <c r="E464" t="s">
        <v>763</v>
      </c>
      <c r="F464" t="s">
        <v>1015</v>
      </c>
      <c r="G464" s="1" t="str">
        <f>VLOOKUP(E464,'zoznam+stupeň prípravy'!$A$2:$W$647,2,FALSE)</f>
        <v>ŽST Košice – rekonštrukcia nástupíšť č. 1, 2, 3 a KRŽZ koľ. č. 11, 9, 8, 7, 6, 5, 3a, 1</v>
      </c>
      <c r="H464" t="s">
        <v>1016</v>
      </c>
      <c r="I464" t="s">
        <v>2236</v>
      </c>
      <c r="J464" t="s">
        <v>896</v>
      </c>
      <c r="K464">
        <v>0</v>
      </c>
      <c r="L464" t="s">
        <v>873</v>
      </c>
      <c r="M464" t="s">
        <v>868</v>
      </c>
      <c r="N464" t="s">
        <v>861</v>
      </c>
      <c r="O464" t="s">
        <v>874</v>
      </c>
      <c r="P464" t="s">
        <v>1017</v>
      </c>
      <c r="Q464" t="s">
        <v>1464</v>
      </c>
      <c r="R464" t="s">
        <v>1467</v>
      </c>
      <c r="S464" s="16">
        <v>7206108.8599999994</v>
      </c>
      <c r="T464" t="s">
        <v>2236</v>
      </c>
      <c r="U464" t="s">
        <v>874</v>
      </c>
      <c r="V464" s="12" t="s">
        <v>2705</v>
      </c>
    </row>
    <row r="465" spans="1:22" x14ac:dyDescent="0.35">
      <c r="A465" t="s">
        <v>1575</v>
      </c>
      <c r="B465" t="s">
        <v>864</v>
      </c>
      <c r="C465">
        <v>0</v>
      </c>
      <c r="D465" t="s">
        <v>865</v>
      </c>
      <c r="E465" t="s">
        <v>763</v>
      </c>
      <c r="F465" t="s">
        <v>1015</v>
      </c>
      <c r="G465" s="1" t="str">
        <f>VLOOKUP(E465,'zoznam+stupeň prípravy'!$A$2:$W$647,2,FALSE)</f>
        <v>ŽST Košice – rekonštrukcia nástupíšť č. 1, 2, 3 a KRŽZ koľ. č. 11, 9, 8, 7, 6, 5, 3a, 1</v>
      </c>
      <c r="H465" t="s">
        <v>1016</v>
      </c>
      <c r="I465" t="s">
        <v>2236</v>
      </c>
      <c r="J465" t="s">
        <v>896</v>
      </c>
      <c r="K465">
        <v>0</v>
      </c>
      <c r="L465" t="s">
        <v>873</v>
      </c>
      <c r="M465" t="s">
        <v>868</v>
      </c>
      <c r="N465" t="s">
        <v>860</v>
      </c>
      <c r="O465" t="s">
        <v>874</v>
      </c>
      <c r="P465" t="s">
        <v>1017</v>
      </c>
      <c r="Q465" t="s">
        <v>1464</v>
      </c>
      <c r="R465" t="s">
        <v>1467</v>
      </c>
      <c r="S465" s="16">
        <v>284937.15000000002</v>
      </c>
      <c r="T465" t="s">
        <v>2236</v>
      </c>
      <c r="U465" t="s">
        <v>874</v>
      </c>
      <c r="V465" s="12" t="s">
        <v>2705</v>
      </c>
    </row>
    <row r="466" spans="1:22" x14ac:dyDescent="0.35">
      <c r="A466" t="s">
        <v>1761</v>
      </c>
      <c r="B466" t="s">
        <v>864</v>
      </c>
      <c r="C466">
        <v>0</v>
      </c>
      <c r="D466" t="s">
        <v>865</v>
      </c>
      <c r="E466" t="s">
        <v>1018</v>
      </c>
      <c r="F466">
        <v>0</v>
      </c>
      <c r="G466" s="1" t="str">
        <f>VLOOKUP(E466,'zoznam+stupeň prípravy'!$A$2:$W$647,2,FALSE)</f>
        <v>Priecestie v km 7,215 Ivánska cesta Bratislava, rozšírenie o chodník pre chodcov</v>
      </c>
      <c r="H466" t="s">
        <v>994</v>
      </c>
      <c r="I466" t="s">
        <v>2236</v>
      </c>
      <c r="J466" t="s">
        <v>2236</v>
      </c>
      <c r="K466">
        <v>0</v>
      </c>
      <c r="L466" t="s">
        <v>912</v>
      </c>
      <c r="M466" t="s">
        <v>868</v>
      </c>
      <c r="N466" t="s">
        <v>860</v>
      </c>
      <c r="O466" t="s">
        <v>874</v>
      </c>
      <c r="P466">
        <v>0</v>
      </c>
      <c r="Q466">
        <v>2027</v>
      </c>
      <c r="R466" t="s">
        <v>2025</v>
      </c>
      <c r="S466" s="16">
        <v>50500</v>
      </c>
      <c r="T466" t="s">
        <v>2236</v>
      </c>
      <c r="U466" t="s">
        <v>874</v>
      </c>
      <c r="V466" s="12" t="s">
        <v>2250</v>
      </c>
    </row>
    <row r="467" spans="1:22" x14ac:dyDescent="0.35">
      <c r="A467" t="s">
        <v>1888</v>
      </c>
      <c r="B467" t="s">
        <v>864</v>
      </c>
      <c r="C467">
        <v>0</v>
      </c>
      <c r="D467" t="s">
        <v>865</v>
      </c>
      <c r="E467" t="s">
        <v>1018</v>
      </c>
      <c r="F467">
        <v>0</v>
      </c>
      <c r="G467" s="1" t="str">
        <f>VLOOKUP(E467,'zoznam+stupeň prípravy'!$A$2:$W$647,2,FALSE)</f>
        <v>Priecestie v km 7,215 Ivánska cesta Bratislava, rozšírenie o chodník pre chodcov</v>
      </c>
      <c r="H467" t="s">
        <v>994</v>
      </c>
      <c r="I467" t="s">
        <v>2236</v>
      </c>
      <c r="J467" t="s">
        <v>2236</v>
      </c>
      <c r="K467">
        <v>0</v>
      </c>
      <c r="L467" t="s">
        <v>912</v>
      </c>
      <c r="M467" t="s">
        <v>868</v>
      </c>
      <c r="N467" t="s">
        <v>861</v>
      </c>
      <c r="O467" t="s">
        <v>875</v>
      </c>
      <c r="P467">
        <v>0</v>
      </c>
      <c r="Q467">
        <v>2028</v>
      </c>
      <c r="R467" t="s">
        <v>2025</v>
      </c>
      <c r="S467" s="16">
        <v>454500</v>
      </c>
      <c r="T467" t="s">
        <v>2236</v>
      </c>
      <c r="U467" t="s">
        <v>874</v>
      </c>
      <c r="V467" s="12" t="s">
        <v>2250</v>
      </c>
    </row>
    <row r="468" spans="1:22" x14ac:dyDescent="0.35">
      <c r="A468" t="s">
        <v>1685</v>
      </c>
      <c r="B468" t="s">
        <v>864</v>
      </c>
      <c r="C468">
        <v>0</v>
      </c>
      <c r="D468" t="s">
        <v>865</v>
      </c>
      <c r="E468" t="s">
        <v>546</v>
      </c>
      <c r="F468">
        <v>0</v>
      </c>
      <c r="G468" s="1" t="str">
        <f>VLOOKUP(E468,'zoznam+stupeň prípravy'!$A$2:$W$647,2,FALSE)</f>
        <v>Elektrické predkurovacie zariadenia (EPZ) vo vybraných ŽST</v>
      </c>
      <c r="H468" t="s">
        <v>2236</v>
      </c>
      <c r="I468" t="s">
        <v>2236</v>
      </c>
      <c r="J468" t="s">
        <v>2236</v>
      </c>
      <c r="K468">
        <v>0</v>
      </c>
      <c r="L468" t="s">
        <v>912</v>
      </c>
      <c r="M468" t="s">
        <v>868</v>
      </c>
      <c r="N468" t="s">
        <v>861</v>
      </c>
      <c r="O468" t="s">
        <v>875</v>
      </c>
      <c r="P468">
        <v>0</v>
      </c>
      <c r="Q468">
        <v>2026</v>
      </c>
      <c r="R468" t="s">
        <v>1458</v>
      </c>
      <c r="S468" s="16">
        <v>3520000</v>
      </c>
      <c r="T468" t="s">
        <v>2236</v>
      </c>
      <c r="U468" t="s">
        <v>875</v>
      </c>
      <c r="V468" s="12" t="s">
        <v>2705</v>
      </c>
    </row>
    <row r="469" spans="1:22" x14ac:dyDescent="0.35">
      <c r="A469" t="s">
        <v>1685</v>
      </c>
      <c r="B469" t="s">
        <v>864</v>
      </c>
      <c r="C469">
        <v>0</v>
      </c>
      <c r="D469" t="s">
        <v>865</v>
      </c>
      <c r="E469" t="s">
        <v>546</v>
      </c>
      <c r="F469">
        <v>0</v>
      </c>
      <c r="G469" s="1" t="str">
        <f>VLOOKUP(E469,'zoznam+stupeň prípravy'!$A$2:$W$647,2,FALSE)</f>
        <v>Elektrické predkurovacie zariadenia (EPZ) vo vybraných ŽST</v>
      </c>
      <c r="H469" t="s">
        <v>2236</v>
      </c>
      <c r="I469" t="s">
        <v>2236</v>
      </c>
      <c r="J469" t="s">
        <v>2236</v>
      </c>
      <c r="K469">
        <v>0</v>
      </c>
      <c r="L469" t="s">
        <v>912</v>
      </c>
      <c r="M469" t="s">
        <v>868</v>
      </c>
      <c r="N469" t="s">
        <v>861</v>
      </c>
      <c r="O469" t="s">
        <v>875</v>
      </c>
      <c r="P469">
        <v>0</v>
      </c>
      <c r="Q469">
        <v>2027</v>
      </c>
      <c r="R469" t="s">
        <v>1458</v>
      </c>
      <c r="S469" s="16">
        <v>4000000</v>
      </c>
      <c r="T469" t="s">
        <v>2236</v>
      </c>
      <c r="U469" t="s">
        <v>875</v>
      </c>
      <c r="V469" s="12" t="s">
        <v>2705</v>
      </c>
    </row>
    <row r="470" spans="1:22" x14ac:dyDescent="0.35">
      <c r="A470" t="s">
        <v>1684</v>
      </c>
      <c r="B470" t="s">
        <v>864</v>
      </c>
      <c r="C470">
        <v>0</v>
      </c>
      <c r="D470" t="s">
        <v>865</v>
      </c>
      <c r="E470" t="s">
        <v>546</v>
      </c>
      <c r="F470">
        <v>0</v>
      </c>
      <c r="G470" s="1" t="str">
        <f>VLOOKUP(E470,'zoznam+stupeň prípravy'!$A$2:$W$647,2,FALSE)</f>
        <v>Elektrické predkurovacie zariadenia (EPZ) vo vybraných ŽST</v>
      </c>
      <c r="H470" t="s">
        <v>2236</v>
      </c>
      <c r="I470" t="s">
        <v>2236</v>
      </c>
      <c r="J470" t="s">
        <v>2236</v>
      </c>
      <c r="K470">
        <v>0</v>
      </c>
      <c r="L470" t="s">
        <v>912</v>
      </c>
      <c r="M470" t="s">
        <v>868</v>
      </c>
      <c r="N470" t="s">
        <v>860</v>
      </c>
      <c r="O470" t="s">
        <v>874</v>
      </c>
      <c r="P470">
        <v>0</v>
      </c>
      <c r="Q470" t="s">
        <v>1464</v>
      </c>
      <c r="R470" t="s">
        <v>1467</v>
      </c>
      <c r="S470" s="16">
        <v>316761.27</v>
      </c>
      <c r="T470" t="s">
        <v>2236</v>
      </c>
      <c r="U470" t="s">
        <v>875</v>
      </c>
      <c r="V470" s="12" t="s">
        <v>2705</v>
      </c>
    </row>
    <row r="471" spans="1:22" x14ac:dyDescent="0.35">
      <c r="A471" t="s">
        <v>1686</v>
      </c>
      <c r="B471" t="s">
        <v>864</v>
      </c>
      <c r="C471">
        <v>0</v>
      </c>
      <c r="D471" t="s">
        <v>865</v>
      </c>
      <c r="E471" t="s">
        <v>661</v>
      </c>
      <c r="F471">
        <v>0</v>
      </c>
      <c r="G471" s="1" t="str">
        <f>VLOOKUP(E471,'zoznam+stupeň prípravy'!$A$2:$W$647,2,FALSE)</f>
        <v>Vybudovanie stojanov pre napätie 400 V pre DMJ r. 861 vo vybraných ŽST</v>
      </c>
      <c r="H471" t="s">
        <v>2236</v>
      </c>
      <c r="I471" t="s">
        <v>2236</v>
      </c>
      <c r="J471" t="s">
        <v>2236</v>
      </c>
      <c r="K471">
        <v>0</v>
      </c>
      <c r="L471" t="s">
        <v>912</v>
      </c>
      <c r="M471" t="s">
        <v>868</v>
      </c>
      <c r="N471" t="s">
        <v>860</v>
      </c>
      <c r="O471" t="s">
        <v>874</v>
      </c>
      <c r="P471">
        <v>0</v>
      </c>
      <c r="Q471">
        <v>2023</v>
      </c>
      <c r="R471" t="s">
        <v>1467</v>
      </c>
      <c r="S471" s="16">
        <v>72.5</v>
      </c>
      <c r="T471" t="s">
        <v>2236</v>
      </c>
      <c r="U471" t="s">
        <v>875</v>
      </c>
      <c r="V471" s="12" t="s">
        <v>2703</v>
      </c>
    </row>
    <row r="472" spans="1:22" x14ac:dyDescent="0.35">
      <c r="A472" t="s">
        <v>1687</v>
      </c>
      <c r="B472" t="s">
        <v>864</v>
      </c>
      <c r="C472">
        <v>0</v>
      </c>
      <c r="D472" t="s">
        <v>865</v>
      </c>
      <c r="E472" t="s">
        <v>661</v>
      </c>
      <c r="F472">
        <v>0</v>
      </c>
      <c r="G472" s="1" t="str">
        <f>VLOOKUP(E472,'zoznam+stupeň prípravy'!$A$2:$W$647,2,FALSE)</f>
        <v>Vybudovanie stojanov pre napätie 400 V pre DMJ r. 861 vo vybraných ŽST</v>
      </c>
      <c r="H472" t="s">
        <v>2236</v>
      </c>
      <c r="I472" t="s">
        <v>2236</v>
      </c>
      <c r="J472" t="s">
        <v>2236</v>
      </c>
      <c r="K472">
        <v>0</v>
      </c>
      <c r="L472" t="s">
        <v>912</v>
      </c>
      <c r="M472" t="s">
        <v>868</v>
      </c>
      <c r="N472" t="s">
        <v>861</v>
      </c>
      <c r="O472" t="s">
        <v>875</v>
      </c>
      <c r="P472">
        <v>0</v>
      </c>
      <c r="Q472">
        <v>2026</v>
      </c>
      <c r="R472" t="s">
        <v>1458</v>
      </c>
      <c r="S472" s="16">
        <v>1000000</v>
      </c>
      <c r="T472" t="s">
        <v>2236</v>
      </c>
      <c r="U472" t="s">
        <v>875</v>
      </c>
      <c r="V472" s="12" t="s">
        <v>2703</v>
      </c>
    </row>
    <row r="473" spans="1:22" x14ac:dyDescent="0.35">
      <c r="A473" t="s">
        <v>1687</v>
      </c>
      <c r="B473" t="s">
        <v>864</v>
      </c>
      <c r="C473">
        <v>0</v>
      </c>
      <c r="D473" t="s">
        <v>865</v>
      </c>
      <c r="E473" t="s">
        <v>661</v>
      </c>
      <c r="F473">
        <v>0</v>
      </c>
      <c r="G473" s="1" t="str">
        <f>VLOOKUP(E473,'zoznam+stupeň prípravy'!$A$2:$W$647,2,FALSE)</f>
        <v>Vybudovanie stojanov pre napätie 400 V pre DMJ r. 861 vo vybraných ŽST</v>
      </c>
      <c r="H473" t="s">
        <v>2236</v>
      </c>
      <c r="I473" t="s">
        <v>2236</v>
      </c>
      <c r="J473" t="s">
        <v>2236</v>
      </c>
      <c r="K473">
        <v>0</v>
      </c>
      <c r="L473" t="s">
        <v>912</v>
      </c>
      <c r="M473" t="s">
        <v>868</v>
      </c>
      <c r="N473" t="s">
        <v>861</v>
      </c>
      <c r="O473" t="s">
        <v>875</v>
      </c>
      <c r="P473">
        <v>0</v>
      </c>
      <c r="Q473">
        <v>2027</v>
      </c>
      <c r="R473" t="s">
        <v>1458</v>
      </c>
      <c r="S473" s="16">
        <v>2255000</v>
      </c>
      <c r="T473" t="s">
        <v>2236</v>
      </c>
      <c r="U473" t="s">
        <v>875</v>
      </c>
      <c r="V473" s="12" t="s">
        <v>2703</v>
      </c>
    </row>
    <row r="474" spans="1:22" x14ac:dyDescent="0.35">
      <c r="A474" t="s">
        <v>1686</v>
      </c>
      <c r="B474" t="s">
        <v>864</v>
      </c>
      <c r="C474">
        <v>0</v>
      </c>
      <c r="D474" t="s">
        <v>865</v>
      </c>
      <c r="E474" t="s">
        <v>661</v>
      </c>
      <c r="F474">
        <v>0</v>
      </c>
      <c r="G474" s="1" t="str">
        <f>VLOOKUP(E474,'zoznam+stupeň prípravy'!$A$2:$W$647,2,FALSE)</f>
        <v>Vybudovanie stojanov pre napätie 400 V pre DMJ r. 861 vo vybraných ŽST</v>
      </c>
      <c r="H474" t="s">
        <v>2236</v>
      </c>
      <c r="I474" t="s">
        <v>2236</v>
      </c>
      <c r="J474" t="s">
        <v>2236</v>
      </c>
      <c r="K474">
        <v>0</v>
      </c>
      <c r="L474" t="s">
        <v>912</v>
      </c>
      <c r="M474" t="s">
        <v>868</v>
      </c>
      <c r="N474" t="s">
        <v>860</v>
      </c>
      <c r="O474" t="s">
        <v>874</v>
      </c>
      <c r="P474">
        <v>0</v>
      </c>
      <c r="Q474" t="s">
        <v>1464</v>
      </c>
      <c r="R474" t="s">
        <v>1467</v>
      </c>
      <c r="S474" s="16">
        <v>326213.5</v>
      </c>
      <c r="T474" t="s">
        <v>2236</v>
      </c>
      <c r="U474" t="s">
        <v>875</v>
      </c>
      <c r="V474" s="12" t="s">
        <v>2703</v>
      </c>
    </row>
    <row r="475" spans="1:22" x14ac:dyDescent="0.35">
      <c r="A475" t="s">
        <v>1679</v>
      </c>
      <c r="B475" t="s">
        <v>864</v>
      </c>
      <c r="C475">
        <v>0</v>
      </c>
      <c r="D475" t="s">
        <v>865</v>
      </c>
      <c r="E475" t="s">
        <v>1020</v>
      </c>
      <c r="F475">
        <v>0</v>
      </c>
      <c r="G475" s="1" t="str">
        <f>VLOOKUP(E475,'zoznam+stupeň prípravy'!$A$2:$W$647,2,FALSE)</f>
        <v>Výmena PZZ, SZZ a doplnenie AH 2000 na úseku Nemšová - Horné Srnie</v>
      </c>
      <c r="H475" t="s">
        <v>1022</v>
      </c>
      <c r="I475" t="s">
        <v>2236</v>
      </c>
      <c r="J475" t="s">
        <v>2236</v>
      </c>
      <c r="K475">
        <v>0</v>
      </c>
      <c r="L475" t="s">
        <v>912</v>
      </c>
      <c r="M475" t="s">
        <v>868</v>
      </c>
      <c r="N475" t="s">
        <v>861</v>
      </c>
      <c r="O475" t="s">
        <v>875</v>
      </c>
      <c r="P475">
        <v>0</v>
      </c>
      <c r="Q475">
        <v>2026</v>
      </c>
      <c r="R475" t="s">
        <v>1458</v>
      </c>
      <c r="S475" s="16">
        <v>1000000</v>
      </c>
      <c r="T475" t="s">
        <v>2236</v>
      </c>
      <c r="U475" t="s">
        <v>874</v>
      </c>
      <c r="V475" s="12" t="s">
        <v>2708</v>
      </c>
    </row>
    <row r="476" spans="1:22" x14ac:dyDescent="0.35">
      <c r="E476" s="1" t="s">
        <v>1020</v>
      </c>
      <c r="G476" s="1" t="str">
        <f>VLOOKUP(E476,'zoznam+stupeň prípravy'!$A$2:$W$647,2,FALSE)</f>
        <v>Výmena PZZ, SZZ a doplnenie AH 2000 na úseku Nemšová - Horné Srnie</v>
      </c>
      <c r="I476" s="16"/>
      <c r="J476" s="1"/>
      <c r="M476" t="s">
        <v>868</v>
      </c>
      <c r="N476" s="16" t="s">
        <v>861</v>
      </c>
      <c r="O476" s="1"/>
      <c r="Q476">
        <v>2026</v>
      </c>
      <c r="R476" t="s">
        <v>1458</v>
      </c>
      <c r="S476" s="16">
        <f>8841904.76-S477-S475</f>
        <v>2053478.7599999998</v>
      </c>
      <c r="T476" s="1"/>
      <c r="U476" t="s">
        <v>874</v>
      </c>
      <c r="V476" s="12" t="s">
        <v>2708</v>
      </c>
    </row>
    <row r="477" spans="1:22" x14ac:dyDescent="0.35">
      <c r="A477" t="s">
        <v>1679</v>
      </c>
      <c r="B477" t="s">
        <v>864</v>
      </c>
      <c r="C477">
        <v>0</v>
      </c>
      <c r="D477" t="s">
        <v>865</v>
      </c>
      <c r="E477" s="1" t="s">
        <v>1020</v>
      </c>
      <c r="F477">
        <v>0</v>
      </c>
      <c r="G477" s="1" t="str">
        <f>VLOOKUP(E477,'zoznam+stupeň prípravy'!$A$2:$W$647,2,FALSE)</f>
        <v>Výmena PZZ, SZZ a doplnenie AH 2000 na úseku Nemšová - Horné Srnie</v>
      </c>
      <c r="H477" t="s">
        <v>1022</v>
      </c>
      <c r="I477" s="16" t="s">
        <v>2236</v>
      </c>
      <c r="J477" s="1" t="s">
        <v>2236</v>
      </c>
      <c r="K477">
        <v>0</v>
      </c>
      <c r="L477" t="s">
        <v>912</v>
      </c>
      <c r="M477" t="s">
        <v>868</v>
      </c>
      <c r="N477" s="16" t="s">
        <v>861</v>
      </c>
      <c r="O477" s="1" t="s">
        <v>875</v>
      </c>
      <c r="P477">
        <v>0</v>
      </c>
      <c r="Q477">
        <v>2027</v>
      </c>
      <c r="R477" t="s">
        <v>1458</v>
      </c>
      <c r="S477" s="16">
        <v>5788426</v>
      </c>
      <c r="T477" s="1" t="s">
        <v>2236</v>
      </c>
      <c r="U477" t="s">
        <v>874</v>
      </c>
      <c r="V477" s="12" t="s">
        <v>2708</v>
      </c>
    </row>
    <row r="478" spans="1:22" x14ac:dyDescent="0.35">
      <c r="A478" t="s">
        <v>1678</v>
      </c>
      <c r="B478" t="s">
        <v>864</v>
      </c>
      <c r="C478">
        <v>0</v>
      </c>
      <c r="D478" t="s">
        <v>865</v>
      </c>
      <c r="E478" t="s">
        <v>1020</v>
      </c>
      <c r="F478">
        <v>0</v>
      </c>
      <c r="G478" s="1" t="str">
        <f>VLOOKUP(E478,'zoznam+stupeň prípravy'!$A$2:$W$647,2,FALSE)</f>
        <v>Výmena PZZ, SZZ a doplnenie AH 2000 na úseku Nemšová - Horné Srnie</v>
      </c>
      <c r="H478" t="s">
        <v>1022</v>
      </c>
      <c r="I478" t="s">
        <v>2236</v>
      </c>
      <c r="J478" t="s">
        <v>2236</v>
      </c>
      <c r="K478">
        <v>0</v>
      </c>
      <c r="L478" t="s">
        <v>912</v>
      </c>
      <c r="M478" t="s">
        <v>868</v>
      </c>
      <c r="N478" t="s">
        <v>860</v>
      </c>
      <c r="O478" t="s">
        <v>874</v>
      </c>
      <c r="P478">
        <v>0</v>
      </c>
      <c r="Q478" t="s">
        <v>1464</v>
      </c>
      <c r="R478" t="s">
        <v>1467</v>
      </c>
      <c r="S478" s="16">
        <v>58795.51</v>
      </c>
      <c r="T478" t="s">
        <v>2236</v>
      </c>
      <c r="U478" t="s">
        <v>874</v>
      </c>
      <c r="V478" s="12" t="s">
        <v>2708</v>
      </c>
    </row>
    <row r="479" spans="1:22" ht="29" x14ac:dyDescent="0.35">
      <c r="A479" t="s">
        <v>2056</v>
      </c>
      <c r="B479" t="s">
        <v>864</v>
      </c>
      <c r="C479">
        <v>0</v>
      </c>
      <c r="D479" t="s">
        <v>865</v>
      </c>
      <c r="E479" t="s">
        <v>676</v>
      </c>
      <c r="F479">
        <v>0</v>
      </c>
      <c r="G479" s="1" t="str">
        <f>VLOOKUP(E479,'zoznam+stupeň prípravy'!$A$2:$W$647,2,FALSE)</f>
        <v>OR Košice - KR nástupíšť v rámci štandardizácie žel.staníc (Čierna nad Tisou, Michaľany, Vranov nad Topľou)</v>
      </c>
      <c r="H479" t="s">
        <v>2236</v>
      </c>
      <c r="I479" t="s">
        <v>2236</v>
      </c>
      <c r="J479" t="s">
        <v>2236</v>
      </c>
      <c r="K479">
        <v>0</v>
      </c>
      <c r="L479" t="s">
        <v>912</v>
      </c>
      <c r="M479" t="s">
        <v>868</v>
      </c>
      <c r="N479" t="s">
        <v>861</v>
      </c>
      <c r="O479" t="s">
        <v>874</v>
      </c>
      <c r="P479">
        <v>0</v>
      </c>
      <c r="Q479">
        <v>2029</v>
      </c>
      <c r="R479" t="s">
        <v>2025</v>
      </c>
      <c r="S479" s="16">
        <v>2555017.48</v>
      </c>
      <c r="T479" t="s">
        <v>2236</v>
      </c>
      <c r="U479" t="s">
        <v>875</v>
      </c>
      <c r="V479" s="12" t="s">
        <v>2707</v>
      </c>
    </row>
    <row r="480" spans="1:22" ht="29" x14ac:dyDescent="0.35">
      <c r="A480" t="s">
        <v>2055</v>
      </c>
      <c r="B480" t="s">
        <v>864</v>
      </c>
      <c r="C480">
        <v>0</v>
      </c>
      <c r="D480" t="s">
        <v>865</v>
      </c>
      <c r="E480" t="s">
        <v>676</v>
      </c>
      <c r="F480">
        <v>0</v>
      </c>
      <c r="G480" s="1" t="str">
        <f>VLOOKUP(E480,'zoznam+stupeň prípravy'!$A$2:$W$647,2,FALSE)</f>
        <v>OR Košice - KR nástupíšť v rámci štandardizácie žel.staníc (Čierna nad Tisou, Michaľany, Vranov nad Topľou)</v>
      </c>
      <c r="H480" t="s">
        <v>2236</v>
      </c>
      <c r="I480" t="s">
        <v>2236</v>
      </c>
      <c r="J480" t="s">
        <v>2236</v>
      </c>
      <c r="K480">
        <v>0</v>
      </c>
      <c r="L480" t="s">
        <v>912</v>
      </c>
      <c r="M480" t="s">
        <v>868</v>
      </c>
      <c r="N480" t="s">
        <v>860</v>
      </c>
      <c r="O480" t="s">
        <v>874</v>
      </c>
      <c r="P480">
        <v>0</v>
      </c>
      <c r="Q480">
        <v>2026</v>
      </c>
      <c r="R480" t="s">
        <v>2025</v>
      </c>
      <c r="S480" s="16">
        <v>5000</v>
      </c>
      <c r="T480" t="s">
        <v>2236</v>
      </c>
      <c r="U480" t="s">
        <v>875</v>
      </c>
      <c r="V480" s="12" t="s">
        <v>2707</v>
      </c>
    </row>
    <row r="481" spans="1:22" ht="29" x14ac:dyDescent="0.35">
      <c r="A481" t="s">
        <v>2057</v>
      </c>
      <c r="B481" t="s">
        <v>864</v>
      </c>
      <c r="C481">
        <v>0</v>
      </c>
      <c r="D481" t="s">
        <v>865</v>
      </c>
      <c r="E481" t="s">
        <v>647</v>
      </c>
      <c r="F481">
        <v>0</v>
      </c>
      <c r="G481" s="1" t="str">
        <f>VLOOKUP(E481,'zoznam+stupeň prípravy'!$A$2:$W$647,2,FALSE)</f>
        <v>Terminál intermodálnej prepravy Lužianky
UČS 03 TIP Lužianky – Kontajnerové prekladisko</v>
      </c>
      <c r="H481" t="s">
        <v>1023</v>
      </c>
      <c r="I481" t="s">
        <v>2236</v>
      </c>
      <c r="J481" t="s">
        <v>2236</v>
      </c>
      <c r="K481">
        <v>0</v>
      </c>
      <c r="L481" t="s">
        <v>900</v>
      </c>
      <c r="M481" t="s">
        <v>868</v>
      </c>
      <c r="N481" t="s">
        <v>861</v>
      </c>
      <c r="O481" t="s">
        <v>874</v>
      </c>
      <c r="P481">
        <v>0</v>
      </c>
      <c r="Q481">
        <v>2023</v>
      </c>
      <c r="R481" t="s">
        <v>1467</v>
      </c>
      <c r="S481" s="16">
        <v>1375.25</v>
      </c>
      <c r="T481" t="s">
        <v>2236</v>
      </c>
      <c r="U481" t="s">
        <v>875</v>
      </c>
      <c r="V481" s="12" t="s">
        <v>2707</v>
      </c>
    </row>
    <row r="482" spans="1:22" ht="29" x14ac:dyDescent="0.35">
      <c r="A482" t="s">
        <v>1762</v>
      </c>
      <c r="B482" t="s">
        <v>864</v>
      </c>
      <c r="C482">
        <v>0</v>
      </c>
      <c r="D482" t="s">
        <v>865</v>
      </c>
      <c r="E482" t="s">
        <v>678</v>
      </c>
      <c r="F482">
        <v>0</v>
      </c>
      <c r="G482" s="1" t="str">
        <f>VLOOKUP(E482,'zoznam+stupeň prípravy'!$A$2:$W$647,2,FALSE)</f>
        <v>Zrušenie podchodu pre cestujúcich v zast. Drienovec v žkm 31,310 trate Barca-Rožňava</v>
      </c>
      <c r="H482" t="s">
        <v>923</v>
      </c>
      <c r="I482" t="s">
        <v>2236</v>
      </c>
      <c r="J482" t="s">
        <v>2236</v>
      </c>
      <c r="K482">
        <v>0</v>
      </c>
      <c r="L482" t="s">
        <v>912</v>
      </c>
      <c r="M482" t="s">
        <v>868</v>
      </c>
      <c r="N482" t="s">
        <v>860</v>
      </c>
      <c r="O482" t="s">
        <v>2236</v>
      </c>
      <c r="P482" t="s">
        <v>2236</v>
      </c>
      <c r="Q482">
        <v>2023</v>
      </c>
      <c r="R482" t="s">
        <v>1467</v>
      </c>
      <c r="S482" s="16">
        <v>34.17</v>
      </c>
      <c r="T482" t="s">
        <v>2236</v>
      </c>
      <c r="U482" t="s">
        <v>874</v>
      </c>
      <c r="V482" s="12" t="s">
        <v>2704</v>
      </c>
    </row>
    <row r="483" spans="1:22" ht="29" x14ac:dyDescent="0.35">
      <c r="A483" t="s">
        <v>1762</v>
      </c>
      <c r="B483" t="s">
        <v>864</v>
      </c>
      <c r="C483">
        <v>0</v>
      </c>
      <c r="D483" t="s">
        <v>865</v>
      </c>
      <c r="E483" t="s">
        <v>678</v>
      </c>
      <c r="F483">
        <v>0</v>
      </c>
      <c r="G483" s="1" t="str">
        <f>VLOOKUP(E483,'zoznam+stupeň prípravy'!$A$2:$W$647,2,FALSE)</f>
        <v>Zrušenie podchodu pre cestujúcich v zast. Drienovec v žkm 31,310 trate Barca-Rožňava</v>
      </c>
      <c r="H483" t="s">
        <v>923</v>
      </c>
      <c r="I483" t="s">
        <v>2236</v>
      </c>
      <c r="J483" t="s">
        <v>2236</v>
      </c>
      <c r="K483">
        <v>0</v>
      </c>
      <c r="L483" t="s">
        <v>912</v>
      </c>
      <c r="M483" t="s">
        <v>868</v>
      </c>
      <c r="N483" t="s">
        <v>860</v>
      </c>
      <c r="O483" t="s">
        <v>874</v>
      </c>
      <c r="P483">
        <v>0</v>
      </c>
      <c r="Q483">
        <v>2024</v>
      </c>
      <c r="R483" t="s">
        <v>2025</v>
      </c>
      <c r="S483" s="16">
        <v>227</v>
      </c>
      <c r="T483" t="s">
        <v>2236</v>
      </c>
      <c r="U483" t="s">
        <v>874</v>
      </c>
      <c r="V483" s="12" t="s">
        <v>2704</v>
      </c>
    </row>
    <row r="484" spans="1:22" ht="29" x14ac:dyDescent="0.35">
      <c r="A484" t="s">
        <v>1889</v>
      </c>
      <c r="B484" t="s">
        <v>864</v>
      </c>
      <c r="C484">
        <v>0</v>
      </c>
      <c r="D484" t="s">
        <v>865</v>
      </c>
      <c r="E484" t="s">
        <v>678</v>
      </c>
      <c r="F484">
        <v>0</v>
      </c>
      <c r="G484" s="1" t="str">
        <f>VLOOKUP(E484,'zoznam+stupeň prípravy'!$A$2:$W$647,2,FALSE)</f>
        <v>Zrušenie podchodu pre cestujúcich v zast. Drienovec v žkm 31,310 trate Barca-Rožňava</v>
      </c>
      <c r="H484" t="s">
        <v>923</v>
      </c>
      <c r="I484" t="s">
        <v>2236</v>
      </c>
      <c r="J484" t="s">
        <v>2236</v>
      </c>
      <c r="K484">
        <v>0</v>
      </c>
      <c r="L484" t="s">
        <v>912</v>
      </c>
      <c r="M484" t="s">
        <v>868</v>
      </c>
      <c r="N484" t="s">
        <v>861</v>
      </c>
      <c r="O484" t="s">
        <v>875</v>
      </c>
      <c r="P484">
        <v>0</v>
      </c>
      <c r="Q484">
        <v>2029</v>
      </c>
      <c r="R484" t="s">
        <v>2025</v>
      </c>
      <c r="S484" s="16">
        <v>209055.31</v>
      </c>
      <c r="T484" t="s">
        <v>2236</v>
      </c>
      <c r="U484" t="s">
        <v>874</v>
      </c>
      <c r="V484" s="12" t="s">
        <v>2704</v>
      </c>
    </row>
    <row r="485" spans="1:22" x14ac:dyDescent="0.35">
      <c r="A485" t="s">
        <v>1692</v>
      </c>
      <c r="B485" t="s">
        <v>864</v>
      </c>
      <c r="C485">
        <v>0</v>
      </c>
      <c r="D485" t="s">
        <v>865</v>
      </c>
      <c r="E485" t="s">
        <v>769</v>
      </c>
      <c r="F485">
        <v>0</v>
      </c>
      <c r="G485" s="1" t="str">
        <f>VLOOKUP(E485,'zoznam+stupeň prípravy'!$A$2:$W$647,2,FALSE)</f>
        <v>TNS Kozárovce - Komplexná rekonštrukcia rozvodne 110 kV</v>
      </c>
      <c r="H485" t="s">
        <v>2236</v>
      </c>
      <c r="I485" t="s">
        <v>2236</v>
      </c>
      <c r="J485" t="s">
        <v>2236</v>
      </c>
      <c r="K485">
        <v>0</v>
      </c>
      <c r="L485" t="s">
        <v>873</v>
      </c>
      <c r="M485" t="s">
        <v>868</v>
      </c>
      <c r="N485" t="s">
        <v>860</v>
      </c>
      <c r="O485" t="s">
        <v>874</v>
      </c>
      <c r="P485">
        <v>0</v>
      </c>
      <c r="Q485">
        <v>2025</v>
      </c>
      <c r="R485" t="s">
        <v>1458</v>
      </c>
      <c r="S485" s="16">
        <v>10876.32</v>
      </c>
      <c r="T485" t="s">
        <v>2236</v>
      </c>
      <c r="U485" t="s">
        <v>874</v>
      </c>
      <c r="V485" s="12" t="s">
        <v>2703</v>
      </c>
    </row>
    <row r="486" spans="1:22" x14ac:dyDescent="0.35">
      <c r="A486" t="s">
        <v>1693</v>
      </c>
      <c r="B486" t="s">
        <v>864</v>
      </c>
      <c r="C486">
        <v>0</v>
      </c>
      <c r="D486" t="s">
        <v>865</v>
      </c>
      <c r="E486" t="s">
        <v>769</v>
      </c>
      <c r="F486">
        <v>0</v>
      </c>
      <c r="G486" s="1" t="str">
        <f>VLOOKUP(E486,'zoznam+stupeň prípravy'!$A$2:$W$647,2,FALSE)</f>
        <v>TNS Kozárovce - Komplexná rekonštrukcia rozvodne 110 kV</v>
      </c>
      <c r="H486" t="s">
        <v>2236</v>
      </c>
      <c r="I486" t="s">
        <v>2236</v>
      </c>
      <c r="J486" t="s">
        <v>2236</v>
      </c>
      <c r="K486">
        <v>0</v>
      </c>
      <c r="L486" t="s">
        <v>873</v>
      </c>
      <c r="M486" t="s">
        <v>868</v>
      </c>
      <c r="N486" t="s">
        <v>861</v>
      </c>
      <c r="O486" t="s">
        <v>875</v>
      </c>
      <c r="P486">
        <v>0</v>
      </c>
      <c r="Q486">
        <v>2027</v>
      </c>
      <c r="R486" t="s">
        <v>1458</v>
      </c>
      <c r="S486" s="16">
        <v>3131677.8</v>
      </c>
      <c r="T486" t="s">
        <v>2236</v>
      </c>
      <c r="U486" t="s">
        <v>874</v>
      </c>
      <c r="V486" s="12" t="s">
        <v>2703</v>
      </c>
    </row>
    <row r="487" spans="1:22" x14ac:dyDescent="0.35">
      <c r="A487" t="s">
        <v>1692</v>
      </c>
      <c r="B487" t="s">
        <v>864</v>
      </c>
      <c r="C487">
        <v>0</v>
      </c>
      <c r="D487" t="s">
        <v>865</v>
      </c>
      <c r="E487" t="s">
        <v>769</v>
      </c>
      <c r="F487">
        <v>0</v>
      </c>
      <c r="G487" s="1" t="str">
        <f>VLOOKUP(E487,'zoznam+stupeň prípravy'!$A$2:$W$647,2,FALSE)</f>
        <v>TNS Kozárovce - Komplexná rekonštrukcia rozvodne 110 kV</v>
      </c>
      <c r="H487" t="s">
        <v>2236</v>
      </c>
      <c r="I487" t="s">
        <v>2236</v>
      </c>
      <c r="J487" t="s">
        <v>2236</v>
      </c>
      <c r="K487">
        <v>0</v>
      </c>
      <c r="L487" t="s">
        <v>873</v>
      </c>
      <c r="M487" t="s">
        <v>868</v>
      </c>
      <c r="N487" t="s">
        <v>860</v>
      </c>
      <c r="O487" t="s">
        <v>874</v>
      </c>
      <c r="P487">
        <v>0</v>
      </c>
      <c r="Q487" t="s">
        <v>1464</v>
      </c>
      <c r="R487" t="s">
        <v>1467</v>
      </c>
      <c r="S487" s="16">
        <v>117335</v>
      </c>
      <c r="T487" t="s">
        <v>2236</v>
      </c>
      <c r="U487" t="s">
        <v>874</v>
      </c>
      <c r="V487" s="12" t="s">
        <v>2703</v>
      </c>
    </row>
    <row r="488" spans="1:22" x14ac:dyDescent="0.35">
      <c r="A488" t="s">
        <v>2058</v>
      </c>
      <c r="B488" t="s">
        <v>864</v>
      </c>
      <c r="C488">
        <v>0</v>
      </c>
      <c r="D488" t="s">
        <v>865</v>
      </c>
      <c r="E488" t="s">
        <v>825</v>
      </c>
      <c r="F488">
        <v>0</v>
      </c>
      <c r="G488" s="1" t="str">
        <f>VLOOKUP(E488,'zoznam+stupeň prípravy'!$A$2:$W$647,2,FALSE)</f>
        <v>ŽST Kriváň, Vypracovanie projektovej dokumentácie pre TS 22/0,42 kV a real.</v>
      </c>
      <c r="H488" t="s">
        <v>997</v>
      </c>
      <c r="I488" t="s">
        <v>2236</v>
      </c>
      <c r="J488" t="s">
        <v>2236</v>
      </c>
      <c r="K488">
        <v>0</v>
      </c>
      <c r="L488" t="s">
        <v>912</v>
      </c>
      <c r="M488" t="s">
        <v>868</v>
      </c>
      <c r="N488" t="s">
        <v>861</v>
      </c>
      <c r="O488" t="s">
        <v>874</v>
      </c>
      <c r="P488">
        <v>0</v>
      </c>
      <c r="Q488">
        <v>2029</v>
      </c>
      <c r="R488" t="s">
        <v>2025</v>
      </c>
      <c r="S488" s="16">
        <v>3200</v>
      </c>
      <c r="T488" t="s">
        <v>2236</v>
      </c>
      <c r="U488" t="s">
        <v>875</v>
      </c>
      <c r="V488" s="12" t="s">
        <v>2708</v>
      </c>
    </row>
    <row r="489" spans="1:22" x14ac:dyDescent="0.35">
      <c r="A489" t="s">
        <v>2058</v>
      </c>
      <c r="B489" t="s">
        <v>864</v>
      </c>
      <c r="C489">
        <v>0</v>
      </c>
      <c r="D489" t="s">
        <v>865</v>
      </c>
      <c r="E489" t="s">
        <v>825</v>
      </c>
      <c r="F489">
        <v>0</v>
      </c>
      <c r="G489" s="1" t="str">
        <f>VLOOKUP(E489,'zoznam+stupeň prípravy'!$A$2:$W$647,2,FALSE)</f>
        <v>ŽST Kriváň, Vypracovanie projektovej dokumentácie pre TS 22/0,42 kV a real.</v>
      </c>
      <c r="H489" t="s">
        <v>997</v>
      </c>
      <c r="I489" t="s">
        <v>2236</v>
      </c>
      <c r="J489" t="s">
        <v>2236</v>
      </c>
      <c r="K489">
        <v>0</v>
      </c>
      <c r="L489" t="s">
        <v>912</v>
      </c>
      <c r="M489" t="s">
        <v>868</v>
      </c>
      <c r="N489" t="s">
        <v>861</v>
      </c>
      <c r="O489" t="s">
        <v>874</v>
      </c>
      <c r="P489">
        <v>0</v>
      </c>
      <c r="Q489">
        <v>2026</v>
      </c>
      <c r="R489" t="s">
        <v>2025</v>
      </c>
      <c r="S489" s="16">
        <v>250000</v>
      </c>
      <c r="T489" t="s">
        <v>2236</v>
      </c>
      <c r="U489" t="s">
        <v>875</v>
      </c>
      <c r="V489" s="12" t="s">
        <v>2708</v>
      </c>
    </row>
    <row r="490" spans="1:22" x14ac:dyDescent="0.35">
      <c r="A490" t="s">
        <v>1691</v>
      </c>
      <c r="B490" t="s">
        <v>864</v>
      </c>
      <c r="C490">
        <v>0</v>
      </c>
      <c r="D490" t="s">
        <v>865</v>
      </c>
      <c r="E490" t="s">
        <v>1024</v>
      </c>
      <c r="F490">
        <v>0</v>
      </c>
      <c r="G490" s="1" t="str">
        <f>VLOOKUP(E490,'zoznam+stupeň prípravy'!$A$2:$W$647,2,FALSE)</f>
        <v>ŽST Slanec, komplexná rekonštrukcia trakčného vedenia</v>
      </c>
      <c r="H490" t="s">
        <v>989</v>
      </c>
      <c r="I490" t="s">
        <v>2236</v>
      </c>
      <c r="J490" t="s">
        <v>2236</v>
      </c>
      <c r="K490">
        <v>0</v>
      </c>
      <c r="L490" t="s">
        <v>912</v>
      </c>
      <c r="M490" t="s">
        <v>868</v>
      </c>
      <c r="N490" t="s">
        <v>860</v>
      </c>
      <c r="O490" t="s">
        <v>874</v>
      </c>
      <c r="P490">
        <v>0</v>
      </c>
      <c r="Q490" t="s">
        <v>1464</v>
      </c>
      <c r="R490" t="s">
        <v>1467</v>
      </c>
      <c r="S490" s="16">
        <v>170299.36</v>
      </c>
      <c r="T490" t="s">
        <v>2236</v>
      </c>
      <c r="U490" t="s">
        <v>874</v>
      </c>
      <c r="V490" s="12" t="s">
        <v>2708</v>
      </c>
    </row>
    <row r="491" spans="1:22" x14ac:dyDescent="0.35">
      <c r="A491" t="s">
        <v>1565</v>
      </c>
      <c r="B491" t="s">
        <v>864</v>
      </c>
      <c r="C491">
        <v>0</v>
      </c>
      <c r="D491" t="s">
        <v>865</v>
      </c>
      <c r="E491" t="s">
        <v>609</v>
      </c>
      <c r="F491">
        <v>0</v>
      </c>
      <c r="G491" s="1" t="str">
        <f>VLOOKUP(E491,'zoznam+stupeň prípravy'!$A$2:$W$647,2,FALSE)</f>
        <v>Rekonštrukcia ozubnice Štrba – Štrbské Pleso</v>
      </c>
      <c r="H491" t="s">
        <v>2236</v>
      </c>
      <c r="I491" t="s">
        <v>2236</v>
      </c>
      <c r="J491" t="s">
        <v>2236</v>
      </c>
      <c r="K491">
        <v>0</v>
      </c>
      <c r="L491" t="s">
        <v>873</v>
      </c>
      <c r="M491" t="s">
        <v>868</v>
      </c>
      <c r="N491" t="s">
        <v>861</v>
      </c>
      <c r="O491" t="s">
        <v>874</v>
      </c>
      <c r="P491">
        <v>4.78</v>
      </c>
      <c r="Q491">
        <v>2023</v>
      </c>
      <c r="R491" t="s">
        <v>1467</v>
      </c>
      <c r="S491" s="16">
        <v>1397149.42</v>
      </c>
      <c r="T491" t="s">
        <v>2236</v>
      </c>
      <c r="U491" t="s">
        <v>874</v>
      </c>
      <c r="V491" s="12" t="s">
        <v>2699</v>
      </c>
    </row>
    <row r="492" spans="1:22" x14ac:dyDescent="0.35">
      <c r="A492" t="s">
        <v>1565</v>
      </c>
      <c r="B492" t="s">
        <v>864</v>
      </c>
      <c r="C492">
        <v>0</v>
      </c>
      <c r="D492" t="s">
        <v>865</v>
      </c>
      <c r="E492" t="s">
        <v>609</v>
      </c>
      <c r="F492">
        <v>0</v>
      </c>
      <c r="G492" s="1" t="str">
        <f>VLOOKUP(E492,'zoznam+stupeň prípravy'!$A$2:$W$647,2,FALSE)</f>
        <v>Rekonštrukcia ozubnice Štrba – Štrbské Pleso</v>
      </c>
      <c r="H492" t="s">
        <v>2236</v>
      </c>
      <c r="I492" t="s">
        <v>2236</v>
      </c>
      <c r="J492" t="s">
        <v>2236</v>
      </c>
      <c r="K492">
        <v>0</v>
      </c>
      <c r="L492" t="s">
        <v>873</v>
      </c>
      <c r="M492" t="s">
        <v>868</v>
      </c>
      <c r="N492" t="s">
        <v>861</v>
      </c>
      <c r="O492" t="s">
        <v>874</v>
      </c>
      <c r="P492">
        <v>4.78</v>
      </c>
      <c r="Q492" t="s">
        <v>1464</v>
      </c>
      <c r="R492" t="s">
        <v>1458</v>
      </c>
      <c r="S492" s="16">
        <v>12010001</v>
      </c>
      <c r="T492" t="s">
        <v>2236</v>
      </c>
      <c r="U492" t="s">
        <v>874</v>
      </c>
      <c r="V492" s="12" t="s">
        <v>2699</v>
      </c>
    </row>
    <row r="493" spans="1:22" x14ac:dyDescent="0.35">
      <c r="A493" t="s">
        <v>1565</v>
      </c>
      <c r="B493" t="s">
        <v>864</v>
      </c>
      <c r="C493">
        <v>0</v>
      </c>
      <c r="D493" t="s">
        <v>865</v>
      </c>
      <c r="E493" t="s">
        <v>609</v>
      </c>
      <c r="F493">
        <v>0</v>
      </c>
      <c r="G493" s="1" t="str">
        <f>VLOOKUP(E493,'zoznam+stupeň prípravy'!$A$2:$W$647,2,FALSE)</f>
        <v>Rekonštrukcia ozubnice Štrba – Štrbské Pleso</v>
      </c>
      <c r="H493" t="s">
        <v>2236</v>
      </c>
      <c r="I493" t="s">
        <v>2236</v>
      </c>
      <c r="J493" t="s">
        <v>2236</v>
      </c>
      <c r="K493">
        <v>0</v>
      </c>
      <c r="L493" t="s">
        <v>873</v>
      </c>
      <c r="M493" t="s">
        <v>868</v>
      </c>
      <c r="N493" t="s">
        <v>861</v>
      </c>
      <c r="O493" t="s">
        <v>874</v>
      </c>
      <c r="P493">
        <v>4.78</v>
      </c>
      <c r="Q493" t="s">
        <v>1464</v>
      </c>
      <c r="R493" t="s">
        <v>1467</v>
      </c>
      <c r="S493" s="16">
        <v>6140590.2000000002</v>
      </c>
      <c r="T493" t="s">
        <v>2236</v>
      </c>
      <c r="U493" t="s">
        <v>874</v>
      </c>
      <c r="V493" s="12" t="s">
        <v>2699</v>
      </c>
    </row>
    <row r="494" spans="1:22" x14ac:dyDescent="0.35">
      <c r="A494" t="s">
        <v>1566</v>
      </c>
      <c r="B494" t="s">
        <v>864</v>
      </c>
      <c r="C494">
        <v>0</v>
      </c>
      <c r="D494" t="s">
        <v>865</v>
      </c>
      <c r="E494" t="s">
        <v>609</v>
      </c>
      <c r="F494">
        <v>0</v>
      </c>
      <c r="G494" s="1" t="str">
        <f>VLOOKUP(E494,'zoznam+stupeň prípravy'!$A$2:$W$647,2,FALSE)</f>
        <v>Rekonštrukcia ozubnice Štrba – Štrbské Pleso</v>
      </c>
      <c r="H494" t="s">
        <v>2236</v>
      </c>
      <c r="I494" t="s">
        <v>2236</v>
      </c>
      <c r="J494" t="s">
        <v>2236</v>
      </c>
      <c r="K494">
        <v>0</v>
      </c>
      <c r="L494" t="s">
        <v>873</v>
      </c>
      <c r="M494" t="s">
        <v>868</v>
      </c>
      <c r="N494" t="s">
        <v>26</v>
      </c>
      <c r="O494" t="s">
        <v>874</v>
      </c>
      <c r="P494">
        <v>4.78</v>
      </c>
      <c r="Q494" t="s">
        <v>1464</v>
      </c>
      <c r="R494" t="s">
        <v>1467</v>
      </c>
      <c r="S494" s="16">
        <v>72.260000000000005</v>
      </c>
      <c r="T494" t="s">
        <v>2236</v>
      </c>
      <c r="U494" t="s">
        <v>874</v>
      </c>
      <c r="V494" s="12" t="s">
        <v>2699</v>
      </c>
    </row>
    <row r="495" spans="1:22" x14ac:dyDescent="0.35">
      <c r="A495" t="s">
        <v>1567</v>
      </c>
      <c r="B495" t="s">
        <v>864</v>
      </c>
      <c r="C495">
        <v>0</v>
      </c>
      <c r="D495" t="s">
        <v>865</v>
      </c>
      <c r="E495" t="s">
        <v>609</v>
      </c>
      <c r="F495">
        <v>0</v>
      </c>
      <c r="G495" s="1" t="str">
        <f>VLOOKUP(E495,'zoznam+stupeň prípravy'!$A$2:$W$647,2,FALSE)</f>
        <v>Rekonštrukcia ozubnice Štrba – Štrbské Pleso</v>
      </c>
      <c r="H495" t="s">
        <v>2236</v>
      </c>
      <c r="I495" t="s">
        <v>2236</v>
      </c>
      <c r="J495" t="s">
        <v>2236</v>
      </c>
      <c r="K495">
        <v>0</v>
      </c>
      <c r="L495" t="s">
        <v>873</v>
      </c>
      <c r="M495" t="s">
        <v>868</v>
      </c>
      <c r="N495" t="s">
        <v>860</v>
      </c>
      <c r="O495" t="s">
        <v>874</v>
      </c>
      <c r="P495">
        <v>4.78</v>
      </c>
      <c r="Q495" t="s">
        <v>1464</v>
      </c>
      <c r="R495" t="s">
        <v>1467</v>
      </c>
      <c r="S495" s="16">
        <v>384677.76</v>
      </c>
      <c r="T495" t="s">
        <v>2236</v>
      </c>
      <c r="U495" t="s">
        <v>874</v>
      </c>
      <c r="V495" s="12" t="s">
        <v>2699</v>
      </c>
    </row>
    <row r="496" spans="1:22" x14ac:dyDescent="0.35">
      <c r="A496" t="s">
        <v>1565</v>
      </c>
      <c r="B496" t="s">
        <v>864</v>
      </c>
      <c r="C496">
        <v>0</v>
      </c>
      <c r="D496" t="s">
        <v>865</v>
      </c>
      <c r="E496" t="s">
        <v>609</v>
      </c>
      <c r="F496">
        <v>0</v>
      </c>
      <c r="G496" s="1" t="str">
        <f>VLOOKUP(E496,'zoznam+stupeň prípravy'!$A$2:$W$647,2,FALSE)</f>
        <v>Rekonštrukcia ozubnice Štrba – Štrbské Pleso</v>
      </c>
      <c r="H496" t="s">
        <v>2236</v>
      </c>
      <c r="I496" t="s">
        <v>2236</v>
      </c>
      <c r="J496" t="s">
        <v>2236</v>
      </c>
      <c r="K496">
        <v>0</v>
      </c>
      <c r="L496" t="s">
        <v>873</v>
      </c>
      <c r="M496" t="s">
        <v>868</v>
      </c>
      <c r="N496" t="s">
        <v>861</v>
      </c>
      <c r="O496" t="s">
        <v>874</v>
      </c>
      <c r="P496">
        <v>4.78</v>
      </c>
      <c r="Q496" t="s">
        <v>1464</v>
      </c>
      <c r="R496" t="s">
        <v>1467</v>
      </c>
      <c r="S496" s="16">
        <v>2334084.33</v>
      </c>
      <c r="T496" t="s">
        <v>2236</v>
      </c>
      <c r="U496" t="s">
        <v>874</v>
      </c>
      <c r="V496" s="12" t="s">
        <v>2699</v>
      </c>
    </row>
    <row r="497" spans="1:22" x14ac:dyDescent="0.35">
      <c r="A497" t="s">
        <v>1661</v>
      </c>
      <c r="B497" t="s">
        <v>864</v>
      </c>
      <c r="C497">
        <v>0</v>
      </c>
      <c r="D497" t="s">
        <v>865</v>
      </c>
      <c r="E497" t="s">
        <v>1026</v>
      </c>
      <c r="F497">
        <v>0</v>
      </c>
      <c r="G497" s="1" t="str">
        <f>VLOOKUP(E497,'zoznam+stupeň prípravy'!$A$2:$W$647,2,FALSE)</f>
        <v>ŽST Čierna nad Tisou, rekonštrukcia vodovodu (pitný, úžitkový) a kanalizácie</v>
      </c>
      <c r="H497" t="s">
        <v>989</v>
      </c>
      <c r="I497" t="s">
        <v>2236</v>
      </c>
      <c r="J497" t="s">
        <v>2236</v>
      </c>
      <c r="K497">
        <v>0</v>
      </c>
      <c r="L497" t="s">
        <v>867</v>
      </c>
      <c r="M497" t="s">
        <v>868</v>
      </c>
      <c r="N497" t="s">
        <v>861</v>
      </c>
      <c r="O497" t="s">
        <v>874</v>
      </c>
      <c r="P497">
        <v>0</v>
      </c>
      <c r="Q497">
        <v>2027</v>
      </c>
      <c r="R497" t="s">
        <v>2025</v>
      </c>
      <c r="S497" s="16">
        <v>8900000</v>
      </c>
      <c r="T497" t="s">
        <v>2236</v>
      </c>
      <c r="U497" t="s">
        <v>875</v>
      </c>
      <c r="V497" s="12" t="s">
        <v>2703</v>
      </c>
    </row>
    <row r="498" spans="1:22" x14ac:dyDescent="0.35">
      <c r="A498" t="s">
        <v>1661</v>
      </c>
      <c r="B498" t="s">
        <v>864</v>
      </c>
      <c r="C498">
        <v>0</v>
      </c>
      <c r="D498" t="s">
        <v>865</v>
      </c>
      <c r="E498" t="s">
        <v>1026</v>
      </c>
      <c r="F498">
        <v>0</v>
      </c>
      <c r="G498" s="1" t="str">
        <f>VLOOKUP(E498,'zoznam+stupeň prípravy'!$A$2:$W$647,2,FALSE)</f>
        <v>ŽST Čierna nad Tisou, rekonštrukcia vodovodu (pitný, úžitkový) a kanalizácie</v>
      </c>
      <c r="H498" t="s">
        <v>989</v>
      </c>
      <c r="I498" t="s">
        <v>2236</v>
      </c>
      <c r="J498" t="s">
        <v>2236</v>
      </c>
      <c r="K498">
        <v>0</v>
      </c>
      <c r="L498" t="s">
        <v>867</v>
      </c>
      <c r="M498" t="s">
        <v>868</v>
      </c>
      <c r="N498" t="s">
        <v>861</v>
      </c>
      <c r="O498" t="s">
        <v>874</v>
      </c>
      <c r="P498">
        <v>0</v>
      </c>
      <c r="Q498">
        <v>2028</v>
      </c>
      <c r="R498" t="s">
        <v>2025</v>
      </c>
      <c r="S498" s="16">
        <v>12000000</v>
      </c>
      <c r="T498" t="s">
        <v>2236</v>
      </c>
      <c r="U498" t="s">
        <v>875</v>
      </c>
      <c r="V498" s="12" t="s">
        <v>2703</v>
      </c>
    </row>
    <row r="499" spans="1:22" x14ac:dyDescent="0.35">
      <c r="A499" t="s">
        <v>1660</v>
      </c>
      <c r="B499" t="s">
        <v>864</v>
      </c>
      <c r="C499">
        <v>0</v>
      </c>
      <c r="D499" t="s">
        <v>865</v>
      </c>
      <c r="E499" t="s">
        <v>1026</v>
      </c>
      <c r="F499">
        <v>0</v>
      </c>
      <c r="G499" s="1" t="str">
        <f>VLOOKUP(E499,'zoznam+stupeň prípravy'!$A$2:$W$647,2,FALSE)</f>
        <v>ŽST Čierna nad Tisou, rekonštrukcia vodovodu (pitný, úžitkový) a kanalizácie</v>
      </c>
      <c r="H499" t="s">
        <v>989</v>
      </c>
      <c r="I499" t="s">
        <v>2236</v>
      </c>
      <c r="J499" t="s">
        <v>2236</v>
      </c>
      <c r="K499">
        <v>0</v>
      </c>
      <c r="L499" t="s">
        <v>867</v>
      </c>
      <c r="M499" t="s">
        <v>868</v>
      </c>
      <c r="N499" t="s">
        <v>860</v>
      </c>
      <c r="O499" t="s">
        <v>874</v>
      </c>
      <c r="P499">
        <v>0</v>
      </c>
      <c r="Q499" t="s">
        <v>1464</v>
      </c>
      <c r="R499" t="s">
        <v>1467</v>
      </c>
      <c r="S499" s="16">
        <v>411590.59</v>
      </c>
      <c r="T499" t="s">
        <v>2236</v>
      </c>
      <c r="U499" t="s">
        <v>875</v>
      </c>
      <c r="V499" s="12" t="s">
        <v>2703</v>
      </c>
    </row>
    <row r="500" spans="1:22" x14ac:dyDescent="0.35">
      <c r="A500" t="s">
        <v>2059</v>
      </c>
      <c r="B500" t="s">
        <v>864</v>
      </c>
      <c r="C500">
        <v>0</v>
      </c>
      <c r="D500" t="s">
        <v>865</v>
      </c>
      <c r="E500" t="s">
        <v>777</v>
      </c>
      <c r="F500">
        <v>0</v>
      </c>
      <c r="G500" s="1" t="str">
        <f>VLOOKUP(E500,'zoznam+stupeň prípravy'!$A$2:$W$647,2,FALSE)</f>
        <v>ŽST Maťovce, rekonštrukcia ČOV</v>
      </c>
      <c r="H500" t="s">
        <v>1028</v>
      </c>
      <c r="I500" t="s">
        <v>2236</v>
      </c>
      <c r="J500" t="s">
        <v>2236</v>
      </c>
      <c r="K500">
        <v>0</v>
      </c>
      <c r="L500" t="s">
        <v>1000</v>
      </c>
      <c r="M500" t="s">
        <v>868</v>
      </c>
      <c r="N500" t="s">
        <v>861</v>
      </c>
      <c r="O500" t="s">
        <v>874</v>
      </c>
      <c r="P500">
        <v>0</v>
      </c>
      <c r="Q500">
        <v>2023</v>
      </c>
      <c r="R500" t="s">
        <v>1467</v>
      </c>
      <c r="S500" s="16">
        <v>10616.5</v>
      </c>
      <c r="T500" t="s">
        <v>2236</v>
      </c>
      <c r="U500" t="s">
        <v>875</v>
      </c>
      <c r="V500" s="12" t="s">
        <v>2703</v>
      </c>
    </row>
    <row r="501" spans="1:22" x14ac:dyDescent="0.35">
      <c r="A501" t="s">
        <v>2059</v>
      </c>
      <c r="B501" t="s">
        <v>864</v>
      </c>
      <c r="C501">
        <v>0</v>
      </c>
      <c r="D501" t="s">
        <v>865</v>
      </c>
      <c r="E501" t="s">
        <v>777</v>
      </c>
      <c r="F501">
        <v>0</v>
      </c>
      <c r="G501" s="1" t="str">
        <f>VLOOKUP(E501,'zoznam+stupeň prípravy'!$A$2:$W$647,2,FALSE)</f>
        <v>ŽST Maťovce, rekonštrukcia ČOV</v>
      </c>
      <c r="H501" t="s">
        <v>1028</v>
      </c>
      <c r="I501" t="s">
        <v>2236</v>
      </c>
      <c r="J501" t="s">
        <v>2236</v>
      </c>
      <c r="K501">
        <v>0</v>
      </c>
      <c r="L501" t="s">
        <v>1000</v>
      </c>
      <c r="M501" t="s">
        <v>868</v>
      </c>
      <c r="N501" t="s">
        <v>861</v>
      </c>
      <c r="O501" t="s">
        <v>874</v>
      </c>
      <c r="P501">
        <v>0</v>
      </c>
      <c r="Q501">
        <v>2027</v>
      </c>
      <c r="R501" t="s">
        <v>2025</v>
      </c>
      <c r="S501" s="16">
        <v>592000</v>
      </c>
      <c r="T501" t="s">
        <v>2236</v>
      </c>
      <c r="U501" t="s">
        <v>875</v>
      </c>
      <c r="V501" s="12" t="s">
        <v>2703</v>
      </c>
    </row>
    <row r="502" spans="1:22" x14ac:dyDescent="0.35">
      <c r="A502" t="s">
        <v>1618</v>
      </c>
      <c r="B502" t="s">
        <v>864</v>
      </c>
      <c r="C502">
        <v>0</v>
      </c>
      <c r="D502" t="s">
        <v>865</v>
      </c>
      <c r="E502" t="s">
        <v>657</v>
      </c>
      <c r="F502" t="s">
        <v>1029</v>
      </c>
      <c r="G502" s="1" t="str">
        <f>VLOOKUP(E502,'zoznam+stupeň prípravy'!$A$2:$W$647,2,FALSE)</f>
        <v>Veľký Horeš – Streda nad Bodrogom, rekonštrukcia  koľaje č. 1, 2</v>
      </c>
      <c r="H502" t="s">
        <v>1030</v>
      </c>
      <c r="I502">
        <v>33</v>
      </c>
      <c r="J502" t="s">
        <v>896</v>
      </c>
      <c r="K502">
        <v>2.6</v>
      </c>
      <c r="L502" t="s">
        <v>912</v>
      </c>
      <c r="M502" t="s">
        <v>868</v>
      </c>
      <c r="N502" t="s">
        <v>860</v>
      </c>
      <c r="O502" t="s">
        <v>874</v>
      </c>
      <c r="P502">
        <v>10.382</v>
      </c>
      <c r="Q502">
        <v>2023</v>
      </c>
      <c r="R502" t="s">
        <v>1582</v>
      </c>
      <c r="S502" s="16">
        <v>307100</v>
      </c>
      <c r="T502" t="s">
        <v>2236</v>
      </c>
      <c r="U502" t="s">
        <v>874</v>
      </c>
      <c r="V502" s="12" t="s">
        <v>2705</v>
      </c>
    </row>
    <row r="503" spans="1:22" x14ac:dyDescent="0.35">
      <c r="A503" t="s">
        <v>2060</v>
      </c>
      <c r="B503" t="s">
        <v>864</v>
      </c>
      <c r="C503">
        <v>0</v>
      </c>
      <c r="D503" t="s">
        <v>865</v>
      </c>
      <c r="E503" t="s">
        <v>657</v>
      </c>
      <c r="F503" t="s">
        <v>1029</v>
      </c>
      <c r="G503" s="1" t="str">
        <f>VLOOKUP(E503,'zoznam+stupeň prípravy'!$A$2:$W$647,2,FALSE)</f>
        <v>Veľký Horeš – Streda nad Bodrogom, rekonštrukcia  koľaje č. 1, 2</v>
      </c>
      <c r="H503" t="s">
        <v>1030</v>
      </c>
      <c r="I503">
        <v>33</v>
      </c>
      <c r="J503" t="s">
        <v>896</v>
      </c>
      <c r="K503">
        <v>2.6</v>
      </c>
      <c r="L503" t="s">
        <v>912</v>
      </c>
      <c r="M503" t="s">
        <v>868</v>
      </c>
      <c r="N503" t="s">
        <v>860</v>
      </c>
      <c r="O503" t="s">
        <v>875</v>
      </c>
      <c r="P503">
        <v>10.382</v>
      </c>
      <c r="Q503">
        <v>2024</v>
      </c>
      <c r="R503" t="s">
        <v>1582</v>
      </c>
      <c r="S503" s="16">
        <v>12084</v>
      </c>
      <c r="T503" t="s">
        <v>2236</v>
      </c>
      <c r="U503" t="s">
        <v>874</v>
      </c>
      <c r="V503" s="12" t="s">
        <v>2705</v>
      </c>
    </row>
    <row r="504" spans="1:22" x14ac:dyDescent="0.35">
      <c r="A504" t="s">
        <v>1619</v>
      </c>
      <c r="B504" t="s">
        <v>864</v>
      </c>
      <c r="C504">
        <v>0</v>
      </c>
      <c r="D504" t="s">
        <v>865</v>
      </c>
      <c r="E504" t="s">
        <v>657</v>
      </c>
      <c r="F504" t="s">
        <v>1029</v>
      </c>
      <c r="G504" s="1" t="str">
        <f>VLOOKUP(E504,'zoznam+stupeň prípravy'!$A$2:$W$647,2,FALSE)</f>
        <v>Veľký Horeš – Streda nad Bodrogom, rekonštrukcia  koľaje č. 1, 2</v>
      </c>
      <c r="H504" t="s">
        <v>1030</v>
      </c>
      <c r="I504">
        <v>33</v>
      </c>
      <c r="J504" t="s">
        <v>896</v>
      </c>
      <c r="K504">
        <v>2.6</v>
      </c>
      <c r="L504" t="s">
        <v>912</v>
      </c>
      <c r="M504" t="s">
        <v>868</v>
      </c>
      <c r="N504" t="s">
        <v>861</v>
      </c>
      <c r="O504" t="s">
        <v>875</v>
      </c>
      <c r="P504">
        <v>10.382</v>
      </c>
      <c r="Q504">
        <v>2025</v>
      </c>
      <c r="R504" t="s">
        <v>1558</v>
      </c>
      <c r="S504" s="16">
        <v>6209700.79</v>
      </c>
      <c r="T504" t="s">
        <v>2236</v>
      </c>
      <c r="U504" t="s">
        <v>874</v>
      </c>
      <c r="V504" s="12" t="s">
        <v>2705</v>
      </c>
    </row>
    <row r="505" spans="1:22" x14ac:dyDescent="0.35">
      <c r="A505" t="s">
        <v>1619</v>
      </c>
      <c r="B505" t="s">
        <v>864</v>
      </c>
      <c r="C505">
        <v>0</v>
      </c>
      <c r="D505" t="s">
        <v>865</v>
      </c>
      <c r="E505" t="s">
        <v>657</v>
      </c>
      <c r="F505" t="s">
        <v>1029</v>
      </c>
      <c r="G505" s="1" t="str">
        <f>VLOOKUP(E505,'zoznam+stupeň prípravy'!$A$2:$W$647,2,FALSE)</f>
        <v>Veľký Horeš – Streda nad Bodrogom, rekonštrukcia  koľaje č. 1, 2</v>
      </c>
      <c r="H505" t="s">
        <v>1030</v>
      </c>
      <c r="I505">
        <v>33</v>
      </c>
      <c r="J505" t="s">
        <v>896</v>
      </c>
      <c r="K505">
        <v>2.6</v>
      </c>
      <c r="L505" t="s">
        <v>912</v>
      </c>
      <c r="M505" t="s">
        <v>868</v>
      </c>
      <c r="N505" t="s">
        <v>861</v>
      </c>
      <c r="O505" t="s">
        <v>875</v>
      </c>
      <c r="P505">
        <v>10.382</v>
      </c>
      <c r="Q505">
        <v>2026</v>
      </c>
      <c r="R505" t="s">
        <v>1558</v>
      </c>
      <c r="S505" s="16">
        <v>33215858.27</v>
      </c>
      <c r="T505" t="s">
        <v>2236</v>
      </c>
      <c r="U505" t="s">
        <v>874</v>
      </c>
      <c r="V505" s="12" t="s">
        <v>2705</v>
      </c>
    </row>
    <row r="506" spans="1:22" x14ac:dyDescent="0.35">
      <c r="A506" t="s">
        <v>1618</v>
      </c>
      <c r="B506" t="s">
        <v>864</v>
      </c>
      <c r="C506">
        <v>0</v>
      </c>
      <c r="D506" t="s">
        <v>865</v>
      </c>
      <c r="E506" t="s">
        <v>657</v>
      </c>
      <c r="F506" t="s">
        <v>1029</v>
      </c>
      <c r="G506" s="1" t="str">
        <f>VLOOKUP(E506,'zoznam+stupeň prípravy'!$A$2:$W$647,2,FALSE)</f>
        <v>Veľký Horeš – Streda nad Bodrogom, rekonštrukcia  koľaje č. 1, 2</v>
      </c>
      <c r="H506" t="s">
        <v>1030</v>
      </c>
      <c r="I506">
        <v>33</v>
      </c>
      <c r="J506" t="s">
        <v>896</v>
      </c>
      <c r="K506">
        <v>2.6</v>
      </c>
      <c r="L506" t="s">
        <v>912</v>
      </c>
      <c r="M506" t="s">
        <v>868</v>
      </c>
      <c r="N506" t="s">
        <v>860</v>
      </c>
      <c r="O506" t="s">
        <v>874</v>
      </c>
      <c r="P506">
        <v>10.382</v>
      </c>
      <c r="Q506" t="s">
        <v>1464</v>
      </c>
      <c r="R506" t="s">
        <v>1467</v>
      </c>
      <c r="S506" s="16">
        <v>12500</v>
      </c>
      <c r="T506" t="s">
        <v>2236</v>
      </c>
      <c r="U506" t="s">
        <v>874</v>
      </c>
      <c r="V506" s="12" t="s">
        <v>2705</v>
      </c>
    </row>
    <row r="507" spans="1:22" ht="29" x14ac:dyDescent="0.35">
      <c r="A507" t="s">
        <v>1689</v>
      </c>
      <c r="B507" t="s">
        <v>864</v>
      </c>
      <c r="C507">
        <v>0</v>
      </c>
      <c r="D507" t="s">
        <v>865</v>
      </c>
      <c r="E507" t="s">
        <v>805</v>
      </c>
      <c r="F507">
        <v>0</v>
      </c>
      <c r="G507" s="1" t="str">
        <f>VLOOKUP(E507,'zoznam+stupeň prípravy'!$A$2:$W$647,2,FALSE)</f>
        <v>Zvolen - Podbrezová - Brezno , rekonštrukcia zárubných múrov</v>
      </c>
      <c r="H507" t="s">
        <v>1031</v>
      </c>
      <c r="I507" t="s">
        <v>2236</v>
      </c>
      <c r="J507" t="s">
        <v>2236</v>
      </c>
      <c r="K507">
        <v>0</v>
      </c>
      <c r="L507" t="s">
        <v>912</v>
      </c>
      <c r="M507" t="s">
        <v>868</v>
      </c>
      <c r="N507" t="s">
        <v>861</v>
      </c>
      <c r="O507" t="s">
        <v>875</v>
      </c>
      <c r="P507">
        <v>0</v>
      </c>
      <c r="Q507">
        <v>2027</v>
      </c>
      <c r="R507" t="s">
        <v>1458</v>
      </c>
      <c r="S507" s="16">
        <v>1213185.3899999999</v>
      </c>
      <c r="T507" t="s">
        <v>2236</v>
      </c>
      <c r="U507" t="s">
        <v>875</v>
      </c>
      <c r="V507" s="12" t="s">
        <v>2707</v>
      </c>
    </row>
    <row r="508" spans="1:22" ht="29" x14ac:dyDescent="0.35">
      <c r="A508" t="s">
        <v>1688</v>
      </c>
      <c r="B508" t="s">
        <v>864</v>
      </c>
      <c r="C508">
        <v>0</v>
      </c>
      <c r="D508" t="s">
        <v>865</v>
      </c>
      <c r="E508" t="s">
        <v>805</v>
      </c>
      <c r="F508">
        <v>0</v>
      </c>
      <c r="G508" s="1" t="str">
        <f>VLOOKUP(E508,'zoznam+stupeň prípravy'!$A$2:$W$647,2,FALSE)</f>
        <v>Zvolen - Podbrezová - Brezno , rekonštrukcia zárubných múrov</v>
      </c>
      <c r="H508" t="s">
        <v>1031</v>
      </c>
      <c r="I508" t="s">
        <v>2236</v>
      </c>
      <c r="J508" t="s">
        <v>2236</v>
      </c>
      <c r="K508">
        <v>0</v>
      </c>
      <c r="L508" t="s">
        <v>912</v>
      </c>
      <c r="M508" t="s">
        <v>868</v>
      </c>
      <c r="N508" t="s">
        <v>860</v>
      </c>
      <c r="O508" t="s">
        <v>874</v>
      </c>
      <c r="P508">
        <v>0</v>
      </c>
      <c r="Q508">
        <v>2027</v>
      </c>
      <c r="R508" t="s">
        <v>1458</v>
      </c>
      <c r="S508" s="16">
        <v>5540</v>
      </c>
      <c r="T508" t="s">
        <v>2236</v>
      </c>
      <c r="U508" t="s">
        <v>875</v>
      </c>
      <c r="V508" s="12" t="s">
        <v>2707</v>
      </c>
    </row>
    <row r="509" spans="1:22" ht="29" x14ac:dyDescent="0.35">
      <c r="A509" t="s">
        <v>1688</v>
      </c>
      <c r="B509" t="s">
        <v>864</v>
      </c>
      <c r="C509">
        <v>0</v>
      </c>
      <c r="D509" t="s">
        <v>865</v>
      </c>
      <c r="E509" t="s">
        <v>805</v>
      </c>
      <c r="F509">
        <v>0</v>
      </c>
      <c r="G509" s="1" t="str">
        <f>VLOOKUP(E509,'zoznam+stupeň prípravy'!$A$2:$W$647,2,FALSE)</f>
        <v>Zvolen - Podbrezová - Brezno , rekonštrukcia zárubných múrov</v>
      </c>
      <c r="H509" t="s">
        <v>1031</v>
      </c>
      <c r="I509" t="s">
        <v>2236</v>
      </c>
      <c r="J509" t="s">
        <v>2236</v>
      </c>
      <c r="K509">
        <v>0</v>
      </c>
      <c r="L509" t="s">
        <v>912</v>
      </c>
      <c r="M509" t="s">
        <v>868</v>
      </c>
      <c r="N509" t="s">
        <v>860</v>
      </c>
      <c r="O509" t="s">
        <v>874</v>
      </c>
      <c r="P509">
        <v>0</v>
      </c>
      <c r="Q509" t="s">
        <v>1464</v>
      </c>
      <c r="R509" t="s">
        <v>1467</v>
      </c>
      <c r="S509" s="16">
        <v>124990</v>
      </c>
      <c r="T509" t="s">
        <v>2236</v>
      </c>
      <c r="U509" t="s">
        <v>875</v>
      </c>
      <c r="V509" s="12" t="s">
        <v>2707</v>
      </c>
    </row>
    <row r="510" spans="1:22" x14ac:dyDescent="0.35">
      <c r="A510" t="s">
        <v>1633</v>
      </c>
      <c r="B510" t="s">
        <v>864</v>
      </c>
      <c r="C510">
        <v>0</v>
      </c>
      <c r="D510" t="s">
        <v>865</v>
      </c>
      <c r="E510" t="s">
        <v>773</v>
      </c>
      <c r="F510" t="s">
        <v>1032</v>
      </c>
      <c r="G510" s="1" t="str">
        <f>VLOOKUP(E510,'zoznam+stupeň prípravy'!$A$2:$W$647,2,FALSE)</f>
        <v>ŽST Krompachy, modernizácia výhybiek č. 23 - 30</v>
      </c>
      <c r="H510" t="s">
        <v>1033</v>
      </c>
      <c r="I510" t="s">
        <v>2236</v>
      </c>
      <c r="J510" t="s">
        <v>896</v>
      </c>
      <c r="K510">
        <v>0</v>
      </c>
      <c r="L510" t="s">
        <v>912</v>
      </c>
      <c r="M510" t="s">
        <v>868</v>
      </c>
      <c r="N510" t="s">
        <v>861</v>
      </c>
      <c r="O510" t="s">
        <v>875</v>
      </c>
      <c r="P510" t="s">
        <v>1034</v>
      </c>
      <c r="Q510">
        <v>2023</v>
      </c>
      <c r="R510" t="s">
        <v>1511</v>
      </c>
      <c r="S510" s="16">
        <v>3029196.33</v>
      </c>
      <c r="T510" t="s">
        <v>1536</v>
      </c>
      <c r="U510" t="s">
        <v>874</v>
      </c>
      <c r="V510" s="12" t="s">
        <v>2699</v>
      </c>
    </row>
    <row r="511" spans="1:22" x14ac:dyDescent="0.35">
      <c r="A511" t="s">
        <v>1633</v>
      </c>
      <c r="B511" t="s">
        <v>864</v>
      </c>
      <c r="C511">
        <v>0</v>
      </c>
      <c r="D511" t="s">
        <v>865</v>
      </c>
      <c r="E511" t="s">
        <v>773</v>
      </c>
      <c r="F511" t="s">
        <v>1032</v>
      </c>
      <c r="G511" s="1" t="str">
        <f>VLOOKUP(E511,'zoznam+stupeň prípravy'!$A$2:$W$647,2,FALSE)</f>
        <v>ŽST Krompachy, modernizácia výhybiek č. 23 - 30</v>
      </c>
      <c r="H511" t="s">
        <v>1033</v>
      </c>
      <c r="I511" t="s">
        <v>2236</v>
      </c>
      <c r="J511" t="s">
        <v>896</v>
      </c>
      <c r="K511">
        <v>0</v>
      </c>
      <c r="L511" t="s">
        <v>912</v>
      </c>
      <c r="M511" t="s">
        <v>868</v>
      </c>
      <c r="N511" t="s">
        <v>861</v>
      </c>
      <c r="O511" t="s">
        <v>875</v>
      </c>
      <c r="P511" t="s">
        <v>1034</v>
      </c>
      <c r="Q511">
        <v>2023</v>
      </c>
      <c r="R511" t="s">
        <v>1513</v>
      </c>
      <c r="S511" s="16">
        <v>534564.05000000005</v>
      </c>
      <c r="T511" t="s">
        <v>1536</v>
      </c>
      <c r="U511" t="s">
        <v>874</v>
      </c>
      <c r="V511" s="12" t="s">
        <v>2699</v>
      </c>
    </row>
    <row r="512" spans="1:22" x14ac:dyDescent="0.35">
      <c r="A512" t="s">
        <v>1633</v>
      </c>
      <c r="B512" t="s">
        <v>864</v>
      </c>
      <c r="C512">
        <v>0</v>
      </c>
      <c r="D512" t="s">
        <v>865</v>
      </c>
      <c r="E512" t="s">
        <v>773</v>
      </c>
      <c r="F512" t="s">
        <v>1032</v>
      </c>
      <c r="G512" s="1" t="str">
        <f>VLOOKUP(E512,'zoznam+stupeň prípravy'!$A$2:$W$647,2,FALSE)</f>
        <v>ŽST Krompachy, modernizácia výhybiek č. 23 - 30</v>
      </c>
      <c r="H512" t="s">
        <v>1033</v>
      </c>
      <c r="I512" t="s">
        <v>2236</v>
      </c>
      <c r="J512" t="s">
        <v>896</v>
      </c>
      <c r="K512">
        <v>0</v>
      </c>
      <c r="L512" t="s">
        <v>912</v>
      </c>
      <c r="M512" t="s">
        <v>868</v>
      </c>
      <c r="N512" t="s">
        <v>861</v>
      </c>
      <c r="O512" t="s">
        <v>875</v>
      </c>
      <c r="P512" t="s">
        <v>1034</v>
      </c>
      <c r="Q512">
        <v>2024</v>
      </c>
      <c r="R512" t="s">
        <v>1511</v>
      </c>
      <c r="S512" s="16">
        <v>2129385.7200000002</v>
      </c>
      <c r="T512" t="s">
        <v>1536</v>
      </c>
      <c r="U512" t="s">
        <v>874</v>
      </c>
      <c r="V512" s="12" t="s">
        <v>2699</v>
      </c>
    </row>
    <row r="513" spans="1:22" x14ac:dyDescent="0.35">
      <c r="A513" t="s">
        <v>1633</v>
      </c>
      <c r="B513" t="s">
        <v>864</v>
      </c>
      <c r="C513">
        <v>0</v>
      </c>
      <c r="D513" t="s">
        <v>865</v>
      </c>
      <c r="E513" t="s">
        <v>773</v>
      </c>
      <c r="F513" t="s">
        <v>1032</v>
      </c>
      <c r="G513" s="1" t="str">
        <f>VLOOKUP(E513,'zoznam+stupeň prípravy'!$A$2:$W$647,2,FALSE)</f>
        <v>ŽST Krompachy, modernizácia výhybiek č. 23 - 30</v>
      </c>
      <c r="H513" t="s">
        <v>1033</v>
      </c>
      <c r="I513" t="s">
        <v>2236</v>
      </c>
      <c r="J513" t="s">
        <v>896</v>
      </c>
      <c r="K513">
        <v>0</v>
      </c>
      <c r="L513" t="s">
        <v>912</v>
      </c>
      <c r="M513" t="s">
        <v>868</v>
      </c>
      <c r="N513" t="s">
        <v>861</v>
      </c>
      <c r="O513" t="s">
        <v>875</v>
      </c>
      <c r="P513" t="s">
        <v>1034</v>
      </c>
      <c r="Q513">
        <v>2024</v>
      </c>
      <c r="R513" t="s">
        <v>1513</v>
      </c>
      <c r="S513" s="16">
        <v>375773.95</v>
      </c>
      <c r="T513" t="s">
        <v>1536</v>
      </c>
      <c r="U513" t="s">
        <v>874</v>
      </c>
      <c r="V513" s="12" t="s">
        <v>2699</v>
      </c>
    </row>
    <row r="514" spans="1:22" x14ac:dyDescent="0.35">
      <c r="A514" t="s">
        <v>1632</v>
      </c>
      <c r="B514" t="s">
        <v>864</v>
      </c>
      <c r="C514">
        <v>0</v>
      </c>
      <c r="D514" t="s">
        <v>865</v>
      </c>
      <c r="E514" t="s">
        <v>773</v>
      </c>
      <c r="F514" t="s">
        <v>1032</v>
      </c>
      <c r="G514" s="1" t="str">
        <f>VLOOKUP(E514,'zoznam+stupeň prípravy'!$A$2:$W$647,2,FALSE)</f>
        <v>ŽST Krompachy, modernizácia výhybiek č. 23 - 30</v>
      </c>
      <c r="H514" t="s">
        <v>1033</v>
      </c>
      <c r="I514" t="s">
        <v>2236</v>
      </c>
      <c r="J514" t="s">
        <v>896</v>
      </c>
      <c r="K514">
        <v>0</v>
      </c>
      <c r="L514" t="s">
        <v>912</v>
      </c>
      <c r="M514" t="s">
        <v>868</v>
      </c>
      <c r="N514" t="s">
        <v>860</v>
      </c>
      <c r="O514" t="s">
        <v>2236</v>
      </c>
      <c r="P514" t="s">
        <v>1034</v>
      </c>
      <c r="Q514">
        <v>2023</v>
      </c>
      <c r="R514" t="s">
        <v>1467</v>
      </c>
      <c r="S514" s="16">
        <v>8766.5</v>
      </c>
      <c r="T514" t="s">
        <v>2236</v>
      </c>
      <c r="U514" t="s">
        <v>874</v>
      </c>
      <c r="V514" s="12" t="s">
        <v>2699</v>
      </c>
    </row>
    <row r="515" spans="1:22" x14ac:dyDescent="0.35">
      <c r="A515" t="s">
        <v>1632</v>
      </c>
      <c r="B515" t="s">
        <v>864</v>
      </c>
      <c r="C515">
        <v>0</v>
      </c>
      <c r="D515" t="s">
        <v>865</v>
      </c>
      <c r="E515" t="s">
        <v>773</v>
      </c>
      <c r="F515" t="s">
        <v>1032</v>
      </c>
      <c r="G515" s="1" t="str">
        <f>VLOOKUP(E515,'zoznam+stupeň prípravy'!$A$2:$W$647,2,FALSE)</f>
        <v>ŽST Krompachy, modernizácia výhybiek č. 23 - 30</v>
      </c>
      <c r="H515" t="s">
        <v>1033</v>
      </c>
      <c r="I515" t="s">
        <v>2236</v>
      </c>
      <c r="J515" t="s">
        <v>896</v>
      </c>
      <c r="K515">
        <v>0</v>
      </c>
      <c r="L515" t="s">
        <v>912</v>
      </c>
      <c r="M515" t="s">
        <v>868</v>
      </c>
      <c r="N515" t="s">
        <v>860</v>
      </c>
      <c r="O515" t="s">
        <v>875</v>
      </c>
      <c r="P515" t="s">
        <v>1034</v>
      </c>
      <c r="Q515">
        <v>2024</v>
      </c>
      <c r="R515" t="s">
        <v>1542</v>
      </c>
      <c r="S515" s="16">
        <v>7000</v>
      </c>
      <c r="T515" t="s">
        <v>2236</v>
      </c>
      <c r="U515" t="s">
        <v>874</v>
      </c>
      <c r="V515" s="12" t="s">
        <v>2699</v>
      </c>
    </row>
    <row r="516" spans="1:22" x14ac:dyDescent="0.35">
      <c r="A516" t="s">
        <v>1633</v>
      </c>
      <c r="B516" t="s">
        <v>864</v>
      </c>
      <c r="C516" t="s">
        <v>2236</v>
      </c>
      <c r="D516" t="s">
        <v>865</v>
      </c>
      <c r="E516" t="s">
        <v>773</v>
      </c>
      <c r="F516" t="s">
        <v>1032</v>
      </c>
      <c r="G516" s="1" t="str">
        <f>VLOOKUP(E516,'zoznam+stupeň prípravy'!$A$2:$W$647,2,FALSE)</f>
        <v>ŽST Krompachy, modernizácia výhybiek č. 23 - 30</v>
      </c>
      <c r="H516" t="s">
        <v>1033</v>
      </c>
      <c r="I516" t="s">
        <v>2236</v>
      </c>
      <c r="J516" t="s">
        <v>896</v>
      </c>
      <c r="K516">
        <v>0</v>
      </c>
      <c r="L516" t="s">
        <v>912</v>
      </c>
      <c r="M516" t="s">
        <v>868</v>
      </c>
      <c r="N516" t="s">
        <v>861</v>
      </c>
      <c r="O516" t="s">
        <v>874</v>
      </c>
      <c r="P516" t="s">
        <v>1034</v>
      </c>
      <c r="Q516">
        <v>2024</v>
      </c>
      <c r="R516" t="s">
        <v>1542</v>
      </c>
      <c r="S516" s="16">
        <v>393772.59</v>
      </c>
      <c r="T516" t="s">
        <v>2236</v>
      </c>
      <c r="U516" t="s">
        <v>874</v>
      </c>
      <c r="V516" s="12" t="s">
        <v>2699</v>
      </c>
    </row>
    <row r="517" spans="1:22" x14ac:dyDescent="0.35">
      <c r="A517" t="s">
        <v>1632</v>
      </c>
      <c r="B517" t="s">
        <v>864</v>
      </c>
      <c r="C517">
        <v>0</v>
      </c>
      <c r="D517" t="s">
        <v>865</v>
      </c>
      <c r="E517" t="s">
        <v>773</v>
      </c>
      <c r="F517" t="s">
        <v>1032</v>
      </c>
      <c r="G517" s="1" t="str">
        <f>VLOOKUP(E517,'zoznam+stupeň prípravy'!$A$2:$W$647,2,FALSE)</f>
        <v>ŽST Krompachy, modernizácia výhybiek č. 23 - 30</v>
      </c>
      <c r="H517" t="s">
        <v>1033</v>
      </c>
      <c r="I517" t="s">
        <v>2236</v>
      </c>
      <c r="J517" t="s">
        <v>896</v>
      </c>
      <c r="K517">
        <v>0</v>
      </c>
      <c r="L517" t="s">
        <v>912</v>
      </c>
      <c r="M517" t="s">
        <v>868</v>
      </c>
      <c r="N517" t="s">
        <v>860</v>
      </c>
      <c r="O517" t="s">
        <v>874</v>
      </c>
      <c r="P517" t="s">
        <v>1034</v>
      </c>
      <c r="Q517" t="s">
        <v>1464</v>
      </c>
      <c r="R517" t="s">
        <v>1467</v>
      </c>
      <c r="S517" s="16">
        <v>229630</v>
      </c>
      <c r="T517" t="s">
        <v>2236</v>
      </c>
      <c r="U517" t="s">
        <v>874</v>
      </c>
      <c r="V517" s="12" t="s">
        <v>2699</v>
      </c>
    </row>
    <row r="518" spans="1:22" x14ac:dyDescent="0.35">
      <c r="A518" t="s">
        <v>1626</v>
      </c>
      <c r="B518" t="s">
        <v>864</v>
      </c>
      <c r="C518">
        <v>0</v>
      </c>
      <c r="D518" t="s">
        <v>865</v>
      </c>
      <c r="E518" t="s">
        <v>757</v>
      </c>
      <c r="F518" t="s">
        <v>1035</v>
      </c>
      <c r="G518" s="1" t="str">
        <f>VLOOKUP(E518,'zoznam+stupeň prípravy'!$A$2:$W$647,2,FALSE)</f>
        <v>ŽST Barca, modernizácia výhybiek č. 1-20</v>
      </c>
      <c r="H518" t="s">
        <v>1036</v>
      </c>
      <c r="I518" t="s">
        <v>1037</v>
      </c>
      <c r="J518" t="s">
        <v>896</v>
      </c>
      <c r="K518" t="s">
        <v>1038</v>
      </c>
      <c r="L518" t="s">
        <v>912</v>
      </c>
      <c r="M518" t="s">
        <v>868</v>
      </c>
      <c r="N518" t="s">
        <v>861</v>
      </c>
      <c r="O518" t="s">
        <v>874</v>
      </c>
      <c r="P518" t="s">
        <v>1039</v>
      </c>
      <c r="Q518">
        <v>2023</v>
      </c>
      <c r="R518" t="s">
        <v>1511</v>
      </c>
      <c r="S518" s="16">
        <v>7036586.3000000007</v>
      </c>
      <c r="T518" t="s">
        <v>1536</v>
      </c>
      <c r="U518" t="s">
        <v>874</v>
      </c>
      <c r="V518" s="12" t="s">
        <v>2699</v>
      </c>
    </row>
    <row r="519" spans="1:22" x14ac:dyDescent="0.35">
      <c r="A519" t="s">
        <v>1626</v>
      </c>
      <c r="B519" t="s">
        <v>864</v>
      </c>
      <c r="C519">
        <v>0</v>
      </c>
      <c r="D519" t="s">
        <v>865</v>
      </c>
      <c r="E519" t="s">
        <v>757</v>
      </c>
      <c r="F519" t="s">
        <v>1035</v>
      </c>
      <c r="G519" s="1" t="str">
        <f>VLOOKUP(E519,'zoznam+stupeň prípravy'!$A$2:$W$647,2,FALSE)</f>
        <v>ŽST Barca, modernizácia výhybiek č. 1-20</v>
      </c>
      <c r="H519" t="s">
        <v>1036</v>
      </c>
      <c r="I519" t="s">
        <v>1037</v>
      </c>
      <c r="J519" t="s">
        <v>896</v>
      </c>
      <c r="K519" t="s">
        <v>1038</v>
      </c>
      <c r="L519" t="s">
        <v>912</v>
      </c>
      <c r="M519" t="s">
        <v>868</v>
      </c>
      <c r="N519" t="s">
        <v>861</v>
      </c>
      <c r="O519" t="s">
        <v>874</v>
      </c>
      <c r="P519" t="s">
        <v>1039</v>
      </c>
      <c r="Q519">
        <v>2023</v>
      </c>
      <c r="R519" t="s">
        <v>1513</v>
      </c>
      <c r="S519" s="16">
        <v>1241750.53</v>
      </c>
      <c r="T519" t="s">
        <v>1536</v>
      </c>
      <c r="U519" t="s">
        <v>874</v>
      </c>
      <c r="V519" s="12" t="s">
        <v>2699</v>
      </c>
    </row>
    <row r="520" spans="1:22" x14ac:dyDescent="0.35">
      <c r="A520" t="s">
        <v>1626</v>
      </c>
      <c r="B520" t="s">
        <v>864</v>
      </c>
      <c r="C520">
        <v>0</v>
      </c>
      <c r="D520" t="s">
        <v>865</v>
      </c>
      <c r="E520" t="s">
        <v>757</v>
      </c>
      <c r="F520" t="s">
        <v>1035</v>
      </c>
      <c r="G520" s="1" t="str">
        <f>VLOOKUP(E520,'zoznam+stupeň prípravy'!$A$2:$W$647,2,FALSE)</f>
        <v>ŽST Barca, modernizácia výhybiek č. 1-20</v>
      </c>
      <c r="H520" t="s">
        <v>1036</v>
      </c>
      <c r="I520" t="s">
        <v>1037</v>
      </c>
      <c r="J520" t="s">
        <v>896</v>
      </c>
      <c r="K520" t="s">
        <v>1038</v>
      </c>
      <c r="L520" t="s">
        <v>912</v>
      </c>
      <c r="M520" t="s">
        <v>868</v>
      </c>
      <c r="N520" t="s">
        <v>861</v>
      </c>
      <c r="O520" t="s">
        <v>874</v>
      </c>
      <c r="P520" t="s">
        <v>1039</v>
      </c>
      <c r="Q520">
        <v>2023</v>
      </c>
      <c r="R520" t="s">
        <v>1467</v>
      </c>
      <c r="S520" s="16">
        <v>-2484745.41</v>
      </c>
      <c r="T520" t="s">
        <v>2236</v>
      </c>
      <c r="U520" t="s">
        <v>874</v>
      </c>
      <c r="V520" s="12" t="s">
        <v>2699</v>
      </c>
    </row>
    <row r="521" spans="1:22" x14ac:dyDescent="0.35">
      <c r="A521" t="s">
        <v>1626</v>
      </c>
      <c r="B521" t="s">
        <v>864</v>
      </c>
      <c r="C521">
        <v>0</v>
      </c>
      <c r="D521" t="s">
        <v>865</v>
      </c>
      <c r="E521" t="s">
        <v>757</v>
      </c>
      <c r="F521" t="s">
        <v>1035</v>
      </c>
      <c r="G521" s="1" t="str">
        <f>VLOOKUP(E521,'zoznam+stupeň prípravy'!$A$2:$W$647,2,FALSE)</f>
        <v>ŽST Barca, modernizácia výhybiek č. 1-20</v>
      </c>
      <c r="H521" t="s">
        <v>1036</v>
      </c>
      <c r="I521" t="s">
        <v>1037</v>
      </c>
      <c r="J521" t="s">
        <v>896</v>
      </c>
      <c r="K521" t="s">
        <v>1038</v>
      </c>
      <c r="L521" t="s">
        <v>912</v>
      </c>
      <c r="M521" t="s">
        <v>868</v>
      </c>
      <c r="N521" t="s">
        <v>861</v>
      </c>
      <c r="O521" t="s">
        <v>874</v>
      </c>
      <c r="P521" t="s">
        <v>1039</v>
      </c>
      <c r="Q521">
        <v>2023</v>
      </c>
      <c r="R521" t="s">
        <v>1542</v>
      </c>
      <c r="S521" s="16">
        <v>2413856.17</v>
      </c>
      <c r="T521" t="s">
        <v>2236</v>
      </c>
      <c r="U521" t="s">
        <v>874</v>
      </c>
      <c r="V521" s="12" t="s">
        <v>2699</v>
      </c>
    </row>
    <row r="522" spans="1:22" x14ac:dyDescent="0.35">
      <c r="A522" t="s">
        <v>1627</v>
      </c>
      <c r="B522" t="s">
        <v>864</v>
      </c>
      <c r="C522">
        <v>0</v>
      </c>
      <c r="D522" t="s">
        <v>865</v>
      </c>
      <c r="E522" t="s">
        <v>757</v>
      </c>
      <c r="F522" t="s">
        <v>1035</v>
      </c>
      <c r="G522" s="1" t="str">
        <f>VLOOKUP(E522,'zoznam+stupeň prípravy'!$A$2:$W$647,2,FALSE)</f>
        <v>ŽST Barca, modernizácia výhybiek č. 1-20</v>
      </c>
      <c r="H522" t="s">
        <v>1036</v>
      </c>
      <c r="I522" t="s">
        <v>1037</v>
      </c>
      <c r="J522" t="s">
        <v>896</v>
      </c>
      <c r="K522" t="s">
        <v>1038</v>
      </c>
      <c r="L522" t="s">
        <v>912</v>
      </c>
      <c r="M522" t="s">
        <v>868</v>
      </c>
      <c r="N522" t="s">
        <v>860</v>
      </c>
      <c r="O522" t="s">
        <v>2236</v>
      </c>
      <c r="P522" t="s">
        <v>2236</v>
      </c>
      <c r="Q522">
        <v>2023</v>
      </c>
      <c r="R522" t="s">
        <v>1467</v>
      </c>
      <c r="S522" s="16">
        <v>12133</v>
      </c>
      <c r="T522" t="s">
        <v>2236</v>
      </c>
      <c r="U522" t="s">
        <v>874</v>
      </c>
      <c r="V522" s="12" t="s">
        <v>2699</v>
      </c>
    </row>
    <row r="523" spans="1:22" x14ac:dyDescent="0.35">
      <c r="A523" t="s">
        <v>1626</v>
      </c>
      <c r="B523" t="s">
        <v>864</v>
      </c>
      <c r="C523">
        <v>0</v>
      </c>
      <c r="D523" t="s">
        <v>865</v>
      </c>
      <c r="E523" t="s">
        <v>757</v>
      </c>
      <c r="F523" t="s">
        <v>1035</v>
      </c>
      <c r="G523" s="1" t="str">
        <f>VLOOKUP(E523,'zoznam+stupeň prípravy'!$A$2:$W$647,2,FALSE)</f>
        <v>ŽST Barca, modernizácia výhybiek č. 1-20</v>
      </c>
      <c r="H523" t="s">
        <v>1036</v>
      </c>
      <c r="I523" t="s">
        <v>1037</v>
      </c>
      <c r="J523" t="s">
        <v>896</v>
      </c>
      <c r="K523" t="s">
        <v>1038</v>
      </c>
      <c r="L523" t="s">
        <v>912</v>
      </c>
      <c r="M523" t="s">
        <v>868</v>
      </c>
      <c r="N523" t="s">
        <v>861</v>
      </c>
      <c r="O523" t="s">
        <v>874</v>
      </c>
      <c r="P523" t="s">
        <v>1039</v>
      </c>
      <c r="Q523">
        <v>2024</v>
      </c>
      <c r="R523" t="s">
        <v>2025</v>
      </c>
      <c r="S523" s="16">
        <v>246431.29</v>
      </c>
      <c r="T523" t="s">
        <v>2236</v>
      </c>
      <c r="U523" t="s">
        <v>874</v>
      </c>
      <c r="V523" s="12" t="s">
        <v>2699</v>
      </c>
    </row>
    <row r="524" spans="1:22" x14ac:dyDescent="0.35">
      <c r="A524" t="s">
        <v>1626</v>
      </c>
      <c r="B524" t="s">
        <v>864</v>
      </c>
      <c r="C524">
        <v>0</v>
      </c>
      <c r="D524" t="s">
        <v>865</v>
      </c>
      <c r="E524" t="s">
        <v>757</v>
      </c>
      <c r="F524" t="s">
        <v>1035</v>
      </c>
      <c r="G524" s="1" t="str">
        <f>VLOOKUP(E524,'zoznam+stupeň prípravy'!$A$2:$W$647,2,FALSE)</f>
        <v>ŽST Barca, modernizácia výhybiek č. 1-20</v>
      </c>
      <c r="H524" t="s">
        <v>1036</v>
      </c>
      <c r="I524" t="s">
        <v>1037</v>
      </c>
      <c r="J524" t="s">
        <v>896</v>
      </c>
      <c r="K524" t="s">
        <v>1038</v>
      </c>
      <c r="L524" t="s">
        <v>912</v>
      </c>
      <c r="M524" t="s">
        <v>868</v>
      </c>
      <c r="N524" t="s">
        <v>861</v>
      </c>
      <c r="O524" t="s">
        <v>874</v>
      </c>
      <c r="P524" t="s">
        <v>1039</v>
      </c>
      <c r="Q524" t="s">
        <v>1464</v>
      </c>
      <c r="R524" t="s">
        <v>2025</v>
      </c>
      <c r="S524" s="16">
        <v>3146741.5300000003</v>
      </c>
      <c r="T524" t="s">
        <v>1536</v>
      </c>
      <c r="U524" t="s">
        <v>874</v>
      </c>
      <c r="V524" s="12" t="s">
        <v>2699</v>
      </c>
    </row>
    <row r="525" spans="1:22" x14ac:dyDescent="0.35">
      <c r="A525" t="s">
        <v>1627</v>
      </c>
      <c r="B525" t="s">
        <v>864</v>
      </c>
      <c r="C525">
        <v>0</v>
      </c>
      <c r="D525" t="s">
        <v>865</v>
      </c>
      <c r="E525" t="s">
        <v>757</v>
      </c>
      <c r="F525" t="s">
        <v>1035</v>
      </c>
      <c r="G525" s="1" t="str">
        <f>VLOOKUP(E525,'zoznam+stupeň prípravy'!$A$2:$W$647,2,FALSE)</f>
        <v>ŽST Barca, modernizácia výhybiek č. 1-20</v>
      </c>
      <c r="H525" t="s">
        <v>1036</v>
      </c>
      <c r="I525" t="s">
        <v>1037</v>
      </c>
      <c r="J525" t="s">
        <v>896</v>
      </c>
      <c r="K525" t="s">
        <v>1038</v>
      </c>
      <c r="L525" t="s">
        <v>912</v>
      </c>
      <c r="M525" t="s">
        <v>868</v>
      </c>
      <c r="N525" t="s">
        <v>860</v>
      </c>
      <c r="O525" t="s">
        <v>874</v>
      </c>
      <c r="P525" t="s">
        <v>1039</v>
      </c>
      <c r="Q525" t="s">
        <v>1464</v>
      </c>
      <c r="R525" t="s">
        <v>1467</v>
      </c>
      <c r="S525" s="16">
        <v>263630.48</v>
      </c>
      <c r="T525" t="s">
        <v>2236</v>
      </c>
      <c r="U525" t="s">
        <v>874</v>
      </c>
      <c r="V525" s="12" t="s">
        <v>2699</v>
      </c>
    </row>
    <row r="526" spans="1:22" x14ac:dyDescent="0.35">
      <c r="A526" t="s">
        <v>2061</v>
      </c>
      <c r="B526" t="s">
        <v>864</v>
      </c>
      <c r="C526">
        <v>0</v>
      </c>
      <c r="D526" t="s">
        <v>865</v>
      </c>
      <c r="E526" t="s">
        <v>27</v>
      </c>
      <c r="F526">
        <v>0</v>
      </c>
      <c r="G526" s="1" t="str">
        <f>VLOOKUP(E526,'zoznam+stupeň prípravy'!$A$2:$W$647,2,FALSE)</f>
        <v>Zvolen, budova OR, rekonštrukcia elektroinštalácie</v>
      </c>
      <c r="H526" t="s">
        <v>2236</v>
      </c>
      <c r="I526" t="s">
        <v>2236</v>
      </c>
      <c r="J526" t="s">
        <v>2236</v>
      </c>
      <c r="K526" t="s">
        <v>949</v>
      </c>
      <c r="L526" t="s">
        <v>1000</v>
      </c>
      <c r="M526" t="s">
        <v>868</v>
      </c>
      <c r="N526" t="s">
        <v>861</v>
      </c>
      <c r="O526" t="s">
        <v>874</v>
      </c>
      <c r="P526">
        <v>0</v>
      </c>
      <c r="Q526">
        <v>2029</v>
      </c>
      <c r="R526" t="s">
        <v>2025</v>
      </c>
      <c r="S526" s="16">
        <v>120000</v>
      </c>
      <c r="T526" t="s">
        <v>2236</v>
      </c>
      <c r="U526" t="s">
        <v>875</v>
      </c>
      <c r="V526" s="12" t="s">
        <v>2698</v>
      </c>
    </row>
    <row r="527" spans="1:22" x14ac:dyDescent="0.35">
      <c r="A527" t="s">
        <v>2062</v>
      </c>
      <c r="B527" t="s">
        <v>864</v>
      </c>
      <c r="C527">
        <v>0</v>
      </c>
      <c r="D527" t="s">
        <v>865</v>
      </c>
      <c r="E527" t="s">
        <v>29</v>
      </c>
      <c r="F527">
        <v>0</v>
      </c>
      <c r="G527" s="1" t="str">
        <f>VLOOKUP(E527,'zoznam+stupeň prípravy'!$A$2:$W$647,2,FALSE)</f>
        <v>ŽST Sliač kúpele, rekonštrukcia výpravnej budovy</v>
      </c>
      <c r="H527" t="s">
        <v>2236</v>
      </c>
      <c r="I527" t="s">
        <v>2236</v>
      </c>
      <c r="J527" t="s">
        <v>2236</v>
      </c>
      <c r="K527" t="s">
        <v>949</v>
      </c>
      <c r="L527" t="s">
        <v>1000</v>
      </c>
      <c r="M527" t="s">
        <v>868</v>
      </c>
      <c r="N527" t="s">
        <v>861</v>
      </c>
      <c r="O527" t="s">
        <v>874</v>
      </c>
      <c r="P527">
        <v>0</v>
      </c>
      <c r="Q527">
        <v>2029</v>
      </c>
      <c r="R527" t="s">
        <v>2025</v>
      </c>
      <c r="S527" s="16">
        <v>351000</v>
      </c>
      <c r="T527" t="s">
        <v>2236</v>
      </c>
      <c r="U527" t="s">
        <v>875</v>
      </c>
      <c r="V527" s="12" t="s">
        <v>2708</v>
      </c>
    </row>
    <row r="528" spans="1:22" x14ac:dyDescent="0.35">
      <c r="A528" t="s">
        <v>2063</v>
      </c>
      <c r="B528" t="s">
        <v>864</v>
      </c>
      <c r="C528">
        <v>0</v>
      </c>
      <c r="D528" t="s">
        <v>865</v>
      </c>
      <c r="E528" t="s">
        <v>1040</v>
      </c>
      <c r="F528">
        <v>0</v>
      </c>
      <c r="G528" s="1" t="str">
        <f>VLOOKUP(E528,'zoznam+stupeň prípravy'!$A$2:$W$647,2,FALSE)</f>
        <v>ŽST Košice, KR výškovej budovy</v>
      </c>
      <c r="H528" t="s">
        <v>989</v>
      </c>
      <c r="I528" t="s">
        <v>2236</v>
      </c>
      <c r="J528" t="s">
        <v>2236</v>
      </c>
      <c r="K528">
        <v>0</v>
      </c>
      <c r="L528" t="s">
        <v>1000</v>
      </c>
      <c r="M528" t="s">
        <v>868</v>
      </c>
      <c r="N528" t="s">
        <v>861</v>
      </c>
      <c r="O528" t="s">
        <v>874</v>
      </c>
      <c r="P528">
        <v>0</v>
      </c>
      <c r="Q528">
        <v>2029</v>
      </c>
      <c r="R528" t="s">
        <v>2025</v>
      </c>
      <c r="S528" s="16">
        <v>30000000</v>
      </c>
      <c r="T528" t="s">
        <v>2236</v>
      </c>
      <c r="U528" t="s">
        <v>875</v>
      </c>
      <c r="V528" s="12" t="s">
        <v>2709</v>
      </c>
    </row>
    <row r="529" spans="1:22" x14ac:dyDescent="0.35">
      <c r="A529" t="s">
        <v>1772</v>
      </c>
      <c r="B529" t="s">
        <v>864</v>
      </c>
      <c r="C529">
        <v>0</v>
      </c>
      <c r="D529" t="s">
        <v>865</v>
      </c>
      <c r="E529" t="s">
        <v>34</v>
      </c>
      <c r="F529">
        <v>0</v>
      </c>
      <c r="G529" s="1" t="str">
        <f>VLOOKUP(E529,'zoznam+stupeň prípravy'!$A$2:$W$647,2,FALSE)</f>
        <v xml:space="preserve">ŽST Trebišov, rekonštrukcia 1. nástupištia  </v>
      </c>
      <c r="H529" t="s">
        <v>2236</v>
      </c>
      <c r="I529" t="s">
        <v>2236</v>
      </c>
      <c r="J529" t="s">
        <v>2236</v>
      </c>
      <c r="K529">
        <v>0</v>
      </c>
      <c r="L529" t="s">
        <v>912</v>
      </c>
      <c r="M529" t="s">
        <v>868</v>
      </c>
      <c r="N529" t="s">
        <v>860</v>
      </c>
      <c r="O529" t="s">
        <v>875</v>
      </c>
      <c r="P529">
        <v>0</v>
      </c>
      <c r="Q529">
        <v>2027</v>
      </c>
      <c r="R529" t="s">
        <v>2025</v>
      </c>
      <c r="S529" s="16">
        <v>54600</v>
      </c>
      <c r="T529" t="s">
        <v>2236</v>
      </c>
      <c r="U529" t="s">
        <v>874</v>
      </c>
      <c r="V529" s="12" t="s">
        <v>2698</v>
      </c>
    </row>
    <row r="530" spans="1:22" x14ac:dyDescent="0.35">
      <c r="A530" t="s">
        <v>1898</v>
      </c>
      <c r="B530" t="s">
        <v>864</v>
      </c>
      <c r="C530">
        <v>0</v>
      </c>
      <c r="D530" t="s">
        <v>865</v>
      </c>
      <c r="E530" t="s">
        <v>34</v>
      </c>
      <c r="F530">
        <v>0</v>
      </c>
      <c r="G530" s="1" t="str">
        <f>VLOOKUP(E530,'zoznam+stupeň prípravy'!$A$2:$W$647,2,FALSE)</f>
        <v xml:space="preserve">ŽST Trebišov, rekonštrukcia 1. nástupištia  </v>
      </c>
      <c r="H530" t="s">
        <v>2236</v>
      </c>
      <c r="I530" t="s">
        <v>2236</v>
      </c>
      <c r="J530" t="s">
        <v>2236</v>
      </c>
      <c r="K530">
        <v>0</v>
      </c>
      <c r="L530" t="s">
        <v>912</v>
      </c>
      <c r="M530" t="s">
        <v>868</v>
      </c>
      <c r="N530" t="s">
        <v>861</v>
      </c>
      <c r="O530" t="s">
        <v>875</v>
      </c>
      <c r="P530">
        <v>0</v>
      </c>
      <c r="Q530">
        <v>2028</v>
      </c>
      <c r="R530" t="s">
        <v>2025</v>
      </c>
      <c r="S530" s="16">
        <v>491400</v>
      </c>
      <c r="T530" t="s">
        <v>2236</v>
      </c>
      <c r="U530" t="s">
        <v>874</v>
      </c>
      <c r="V530" s="12" t="s">
        <v>2698</v>
      </c>
    </row>
    <row r="531" spans="1:22" x14ac:dyDescent="0.35">
      <c r="A531" t="s">
        <v>2064</v>
      </c>
      <c r="B531" t="s">
        <v>864</v>
      </c>
      <c r="C531">
        <v>0</v>
      </c>
      <c r="D531" t="s">
        <v>865</v>
      </c>
      <c r="E531" t="s">
        <v>1043</v>
      </c>
      <c r="F531">
        <v>0</v>
      </c>
      <c r="G531" s="1" t="str">
        <f>VLOOKUP(E531,'zoznam+stupeň prípravy'!$A$2:$W$647,2,FALSE)</f>
        <v>ŽST Kežmarok, KR strechy a bleskozvodu</v>
      </c>
      <c r="H531" t="s">
        <v>984</v>
      </c>
      <c r="I531" t="s">
        <v>2236</v>
      </c>
      <c r="J531" t="s">
        <v>2236</v>
      </c>
      <c r="K531" t="s">
        <v>949</v>
      </c>
      <c r="L531" t="s">
        <v>867</v>
      </c>
      <c r="M531" t="s">
        <v>868</v>
      </c>
      <c r="N531" t="s">
        <v>861</v>
      </c>
      <c r="O531" t="s">
        <v>874</v>
      </c>
      <c r="P531">
        <v>0</v>
      </c>
      <c r="Q531">
        <v>2029</v>
      </c>
      <c r="R531" t="s">
        <v>2025</v>
      </c>
      <c r="S531" s="16">
        <v>1099212.4099999999</v>
      </c>
      <c r="T531" t="s">
        <v>2236</v>
      </c>
      <c r="U531" t="s">
        <v>875</v>
      </c>
      <c r="V531" s="12" t="s">
        <v>2705</v>
      </c>
    </row>
    <row r="532" spans="1:22" x14ac:dyDescent="0.35">
      <c r="A532" t="s">
        <v>1770</v>
      </c>
      <c r="B532" t="s">
        <v>864</v>
      </c>
      <c r="C532">
        <v>0</v>
      </c>
      <c r="D532" t="s">
        <v>865</v>
      </c>
      <c r="E532" t="s">
        <v>36</v>
      </c>
      <c r="F532">
        <v>0</v>
      </c>
      <c r="G532" s="1" t="str">
        <f>VLOOKUP(E532,'zoznam+stupeň prípravy'!$A$2:$W$647,2,FALSE)</f>
        <v>Rekonštrukcia ŽZ Fiľakovo - št.hr.SR/MR, km 134,546-145,442,dl.11,106km</v>
      </c>
      <c r="H532" t="s">
        <v>2236</v>
      </c>
      <c r="I532" t="s">
        <v>2236</v>
      </c>
      <c r="J532" t="s">
        <v>2236</v>
      </c>
      <c r="K532">
        <v>0</v>
      </c>
      <c r="L532" t="s">
        <v>912</v>
      </c>
      <c r="M532" t="s">
        <v>868</v>
      </c>
      <c r="N532" t="s">
        <v>860</v>
      </c>
      <c r="O532" t="s">
        <v>875</v>
      </c>
      <c r="P532">
        <v>0</v>
      </c>
      <c r="Q532">
        <v>2027</v>
      </c>
      <c r="R532" t="s">
        <v>2025</v>
      </c>
      <c r="S532" s="16">
        <v>400100</v>
      </c>
      <c r="T532" t="s">
        <v>2236</v>
      </c>
      <c r="U532" t="s">
        <v>874</v>
      </c>
      <c r="V532" s="12" t="s">
        <v>2698</v>
      </c>
    </row>
    <row r="533" spans="1:22" x14ac:dyDescent="0.35">
      <c r="A533" t="s">
        <v>1896</v>
      </c>
      <c r="B533" t="s">
        <v>864</v>
      </c>
      <c r="C533">
        <v>0</v>
      </c>
      <c r="D533" t="s">
        <v>865</v>
      </c>
      <c r="E533" t="s">
        <v>36</v>
      </c>
      <c r="F533">
        <v>0</v>
      </c>
      <c r="G533" s="1" t="str">
        <f>VLOOKUP(E533,'zoznam+stupeň prípravy'!$A$2:$W$647,2,FALSE)</f>
        <v>Rekonštrukcia ŽZ Fiľakovo - št.hr.SR/MR, km 134,546-145,442,dl.11,106km</v>
      </c>
      <c r="H533" t="s">
        <v>2236</v>
      </c>
      <c r="I533" t="s">
        <v>2236</v>
      </c>
      <c r="J533" t="s">
        <v>2236</v>
      </c>
      <c r="K533">
        <v>0</v>
      </c>
      <c r="L533" t="s">
        <v>912</v>
      </c>
      <c r="M533" t="s">
        <v>868</v>
      </c>
      <c r="N533" t="s">
        <v>861</v>
      </c>
      <c r="O533" t="s">
        <v>875</v>
      </c>
      <c r="P533">
        <v>0</v>
      </c>
      <c r="Q533">
        <v>2028</v>
      </c>
      <c r="R533" t="s">
        <v>2025</v>
      </c>
      <c r="S533" s="16">
        <v>3600900</v>
      </c>
      <c r="T533" t="s">
        <v>2236</v>
      </c>
      <c r="U533" t="s">
        <v>874</v>
      </c>
      <c r="V533" s="12" t="s">
        <v>2698</v>
      </c>
    </row>
    <row r="534" spans="1:22" x14ac:dyDescent="0.35">
      <c r="A534" t="s">
        <v>2065</v>
      </c>
      <c r="B534" t="s">
        <v>864</v>
      </c>
      <c r="C534">
        <v>0</v>
      </c>
      <c r="D534" t="s">
        <v>865</v>
      </c>
      <c r="E534" t="s">
        <v>38</v>
      </c>
      <c r="F534">
        <v>0</v>
      </c>
      <c r="G534" s="1" t="str">
        <f>VLOOKUP(E534,'zoznam+stupeň prípravy'!$A$2:$W$647,2,FALSE)</f>
        <v>Prístrešky pre cestujúcich na železničných zastávkach</v>
      </c>
      <c r="H534" t="s">
        <v>2236</v>
      </c>
      <c r="I534" t="s">
        <v>2236</v>
      </c>
      <c r="J534" t="s">
        <v>2236</v>
      </c>
      <c r="K534">
        <v>0</v>
      </c>
      <c r="L534" t="s">
        <v>1000</v>
      </c>
      <c r="M534" t="s">
        <v>868</v>
      </c>
      <c r="N534" t="s">
        <v>861</v>
      </c>
      <c r="O534" t="s">
        <v>874</v>
      </c>
      <c r="P534">
        <v>0</v>
      </c>
      <c r="Q534">
        <v>2029</v>
      </c>
      <c r="R534" t="s">
        <v>2025</v>
      </c>
      <c r="S534" s="16">
        <v>210000</v>
      </c>
      <c r="T534" t="s">
        <v>2236</v>
      </c>
      <c r="U534" t="s">
        <v>875</v>
      </c>
      <c r="V534" s="12" t="s">
        <v>2698</v>
      </c>
    </row>
    <row r="535" spans="1:22" ht="29" x14ac:dyDescent="0.35">
      <c r="A535" t="s">
        <v>1694</v>
      </c>
      <c r="B535" t="s">
        <v>864</v>
      </c>
      <c r="C535">
        <v>0</v>
      </c>
      <c r="D535" t="s">
        <v>865</v>
      </c>
      <c r="E535" t="s">
        <v>1045</v>
      </c>
      <c r="F535">
        <v>0</v>
      </c>
      <c r="G535" s="1" t="str">
        <f>VLOOKUP(E535,'zoznam+stupeň prípravy'!$A$2:$W$647,2,FALSE)</f>
        <v>Drážovce, Vojenská železničná rampa</v>
      </c>
      <c r="H535" t="s">
        <v>1047</v>
      </c>
      <c r="I535" t="s">
        <v>2236</v>
      </c>
      <c r="J535" t="s">
        <v>2236</v>
      </c>
      <c r="K535">
        <v>0</v>
      </c>
      <c r="L535" t="s">
        <v>912</v>
      </c>
      <c r="M535" t="s">
        <v>868</v>
      </c>
      <c r="N535" t="s">
        <v>860</v>
      </c>
      <c r="O535" t="s">
        <v>874</v>
      </c>
      <c r="P535">
        <v>0</v>
      </c>
      <c r="Q535">
        <v>2029</v>
      </c>
      <c r="R535" t="s">
        <v>2025</v>
      </c>
      <c r="S535" s="16">
        <v>6000</v>
      </c>
      <c r="T535" t="s">
        <v>2236</v>
      </c>
      <c r="U535" t="s">
        <v>875</v>
      </c>
      <c r="V535" s="12" t="s">
        <v>2707</v>
      </c>
    </row>
    <row r="536" spans="1:22" ht="29" x14ac:dyDescent="0.35">
      <c r="A536" t="s">
        <v>1695</v>
      </c>
      <c r="B536" t="s">
        <v>864</v>
      </c>
      <c r="C536">
        <v>0</v>
      </c>
      <c r="D536" t="s">
        <v>865</v>
      </c>
      <c r="E536" t="s">
        <v>1045</v>
      </c>
      <c r="F536">
        <v>0</v>
      </c>
      <c r="G536" s="1" t="str">
        <f>VLOOKUP(E536,'zoznam+stupeň prípravy'!$A$2:$W$647,2,FALSE)</f>
        <v>Drážovce, Vojenská železničná rampa</v>
      </c>
      <c r="H536" t="s">
        <v>1047</v>
      </c>
      <c r="I536" t="s">
        <v>2236</v>
      </c>
      <c r="J536" t="s">
        <v>2236</v>
      </c>
      <c r="K536">
        <v>0</v>
      </c>
      <c r="L536" t="s">
        <v>912</v>
      </c>
      <c r="M536" t="s">
        <v>868</v>
      </c>
      <c r="N536" t="s">
        <v>861</v>
      </c>
      <c r="O536" t="s">
        <v>875</v>
      </c>
      <c r="P536">
        <v>0</v>
      </c>
      <c r="Q536">
        <v>2027</v>
      </c>
      <c r="R536" t="s">
        <v>1458</v>
      </c>
      <c r="S536" s="16">
        <v>3907203.65</v>
      </c>
      <c r="T536" t="s">
        <v>2236</v>
      </c>
      <c r="U536" t="s">
        <v>875</v>
      </c>
      <c r="V536" s="12" t="s">
        <v>2707</v>
      </c>
    </row>
    <row r="537" spans="1:22" ht="29" x14ac:dyDescent="0.35">
      <c r="A537" t="s">
        <v>1694</v>
      </c>
      <c r="B537" t="s">
        <v>864</v>
      </c>
      <c r="C537">
        <v>0</v>
      </c>
      <c r="D537" t="s">
        <v>865</v>
      </c>
      <c r="E537" t="s">
        <v>1045</v>
      </c>
      <c r="F537">
        <v>0</v>
      </c>
      <c r="G537" s="1" t="str">
        <f>VLOOKUP(E537,'zoznam+stupeň prípravy'!$A$2:$W$647,2,FALSE)</f>
        <v>Drážovce, Vojenská železničná rampa</v>
      </c>
      <c r="H537" t="s">
        <v>1047</v>
      </c>
      <c r="I537" t="s">
        <v>2236</v>
      </c>
      <c r="J537" t="s">
        <v>2236</v>
      </c>
      <c r="K537">
        <v>0</v>
      </c>
      <c r="L537" t="s">
        <v>912</v>
      </c>
      <c r="M537" t="s">
        <v>868</v>
      </c>
      <c r="N537" t="s">
        <v>860</v>
      </c>
      <c r="O537" t="s">
        <v>875</v>
      </c>
      <c r="P537">
        <v>0</v>
      </c>
      <c r="Q537">
        <v>2026</v>
      </c>
      <c r="R537" t="s">
        <v>1458</v>
      </c>
      <c r="S537" s="16">
        <v>6500</v>
      </c>
      <c r="T537" t="s">
        <v>2236</v>
      </c>
      <c r="U537" t="s">
        <v>875</v>
      </c>
      <c r="V537" s="12" t="s">
        <v>2707</v>
      </c>
    </row>
    <row r="538" spans="1:22" ht="29" x14ac:dyDescent="0.35">
      <c r="A538" t="s">
        <v>1694</v>
      </c>
      <c r="B538" t="s">
        <v>864</v>
      </c>
      <c r="C538">
        <v>0</v>
      </c>
      <c r="D538" t="s">
        <v>865</v>
      </c>
      <c r="E538" t="s">
        <v>1045</v>
      </c>
      <c r="F538">
        <v>0</v>
      </c>
      <c r="G538" s="1" t="str">
        <f>VLOOKUP(E538,'zoznam+stupeň prípravy'!$A$2:$W$647,2,FALSE)</f>
        <v>Drážovce, Vojenská železničná rampa</v>
      </c>
      <c r="H538" t="s">
        <v>1047</v>
      </c>
      <c r="I538" t="s">
        <v>2236</v>
      </c>
      <c r="J538" t="s">
        <v>2236</v>
      </c>
      <c r="K538">
        <v>0</v>
      </c>
      <c r="L538" t="s">
        <v>912</v>
      </c>
      <c r="M538" t="s">
        <v>868</v>
      </c>
      <c r="N538" t="s">
        <v>860</v>
      </c>
      <c r="O538" t="s">
        <v>874</v>
      </c>
      <c r="P538">
        <v>0</v>
      </c>
      <c r="Q538" t="s">
        <v>1464</v>
      </c>
      <c r="R538" t="s">
        <v>1467</v>
      </c>
      <c r="S538" s="16">
        <v>118800</v>
      </c>
      <c r="T538" t="s">
        <v>2236</v>
      </c>
      <c r="U538" t="s">
        <v>875</v>
      </c>
      <c r="V538" s="12" t="s">
        <v>2707</v>
      </c>
    </row>
    <row r="539" spans="1:22" x14ac:dyDescent="0.35">
      <c r="A539" t="s">
        <v>1468</v>
      </c>
      <c r="B539" t="s">
        <v>864</v>
      </c>
      <c r="C539">
        <v>0</v>
      </c>
      <c r="D539" t="s">
        <v>865</v>
      </c>
      <c r="E539" t="s">
        <v>527</v>
      </c>
      <c r="F539">
        <v>0</v>
      </c>
      <c r="G539" s="1" t="str">
        <f>VLOOKUP(E539,'zoznam+stupeň prípravy'!$A$2:$W$647,2,FALSE)</f>
        <v>Hul – Úľany, sanácia zemného telesa v km 34,850 – 35,050</v>
      </c>
      <c r="H539" t="s">
        <v>1048</v>
      </c>
      <c r="I539" t="s">
        <v>2236</v>
      </c>
      <c r="J539" t="s">
        <v>2236</v>
      </c>
      <c r="K539">
        <v>0</v>
      </c>
      <c r="L539" t="s">
        <v>912</v>
      </c>
      <c r="M539" t="s">
        <v>868</v>
      </c>
      <c r="N539" t="s">
        <v>861</v>
      </c>
      <c r="O539" t="s">
        <v>874</v>
      </c>
      <c r="P539">
        <v>0</v>
      </c>
      <c r="Q539">
        <v>2023</v>
      </c>
      <c r="R539" t="s">
        <v>1458</v>
      </c>
      <c r="S539" s="16">
        <v>14744.48</v>
      </c>
      <c r="T539" t="s">
        <v>2236</v>
      </c>
      <c r="U539" t="s">
        <v>874</v>
      </c>
      <c r="V539" s="12" t="s">
        <v>2699</v>
      </c>
    </row>
    <row r="540" spans="1:22" x14ac:dyDescent="0.35">
      <c r="A540" t="s">
        <v>1468</v>
      </c>
      <c r="B540" t="s">
        <v>864</v>
      </c>
      <c r="C540">
        <v>0</v>
      </c>
      <c r="D540" t="s">
        <v>865</v>
      </c>
      <c r="E540" t="s">
        <v>527</v>
      </c>
      <c r="F540">
        <v>0</v>
      </c>
      <c r="G540" s="1" t="str">
        <f>VLOOKUP(E540,'zoznam+stupeň prípravy'!$A$2:$W$647,2,FALSE)</f>
        <v>Hul – Úľany, sanácia zemného telesa v km 34,850 – 35,050</v>
      </c>
      <c r="H540" t="s">
        <v>1048</v>
      </c>
      <c r="I540" t="s">
        <v>2236</v>
      </c>
      <c r="J540" t="s">
        <v>2236</v>
      </c>
      <c r="K540">
        <v>0</v>
      </c>
      <c r="L540" t="s">
        <v>912</v>
      </c>
      <c r="M540" t="s">
        <v>868</v>
      </c>
      <c r="N540" t="s">
        <v>861</v>
      </c>
      <c r="O540" t="s">
        <v>874</v>
      </c>
      <c r="P540">
        <v>0</v>
      </c>
      <c r="Q540">
        <v>2023</v>
      </c>
      <c r="R540" t="s">
        <v>1467</v>
      </c>
      <c r="S540" s="16">
        <v>1500</v>
      </c>
      <c r="T540" t="s">
        <v>2236</v>
      </c>
      <c r="U540" t="s">
        <v>874</v>
      </c>
      <c r="V540" s="12" t="s">
        <v>2699</v>
      </c>
    </row>
    <row r="541" spans="1:22" x14ac:dyDescent="0.35">
      <c r="A541" t="s">
        <v>1469</v>
      </c>
      <c r="B541" t="s">
        <v>864</v>
      </c>
      <c r="C541">
        <v>0</v>
      </c>
      <c r="D541" t="s">
        <v>865</v>
      </c>
      <c r="E541" t="s">
        <v>527</v>
      </c>
      <c r="F541">
        <v>0</v>
      </c>
      <c r="G541" s="1" t="str">
        <f>VLOOKUP(E541,'zoznam+stupeň prípravy'!$A$2:$W$647,2,FALSE)</f>
        <v>Hul – Úľany, sanácia zemného telesa v km 34,850 – 35,050</v>
      </c>
      <c r="H541" t="s">
        <v>1048</v>
      </c>
      <c r="I541" t="s">
        <v>2236</v>
      </c>
      <c r="J541" t="s">
        <v>2236</v>
      </c>
      <c r="K541">
        <v>0</v>
      </c>
      <c r="L541" t="s">
        <v>912</v>
      </c>
      <c r="M541" t="s">
        <v>868</v>
      </c>
      <c r="N541" t="s">
        <v>860</v>
      </c>
      <c r="O541" t="s">
        <v>874</v>
      </c>
      <c r="P541">
        <v>0</v>
      </c>
      <c r="Q541">
        <v>2023</v>
      </c>
      <c r="R541" t="s">
        <v>1458</v>
      </c>
      <c r="S541" s="16">
        <v>3120</v>
      </c>
      <c r="T541" t="s">
        <v>2236</v>
      </c>
      <c r="U541" t="s">
        <v>874</v>
      </c>
      <c r="V541" s="12" t="s">
        <v>2699</v>
      </c>
    </row>
    <row r="542" spans="1:22" x14ac:dyDescent="0.35">
      <c r="A542" t="s">
        <v>1468</v>
      </c>
      <c r="B542" t="s">
        <v>864</v>
      </c>
      <c r="C542">
        <v>0</v>
      </c>
      <c r="D542" t="s">
        <v>865</v>
      </c>
      <c r="E542" t="s">
        <v>527</v>
      </c>
      <c r="F542">
        <v>0</v>
      </c>
      <c r="G542" s="1" t="str">
        <f>VLOOKUP(E542,'zoznam+stupeň prípravy'!$A$2:$W$647,2,FALSE)</f>
        <v>Hul – Úľany, sanácia zemného telesa v km 34,850 – 35,050</v>
      </c>
      <c r="H542" t="s">
        <v>1048</v>
      </c>
      <c r="I542" t="s">
        <v>2236</v>
      </c>
      <c r="J542" t="s">
        <v>2236</v>
      </c>
      <c r="K542">
        <v>0</v>
      </c>
      <c r="L542" t="s">
        <v>912</v>
      </c>
      <c r="M542" t="s">
        <v>868</v>
      </c>
      <c r="N542" t="s">
        <v>861</v>
      </c>
      <c r="O542" t="s">
        <v>874</v>
      </c>
      <c r="P542">
        <v>0</v>
      </c>
      <c r="Q542" t="s">
        <v>1464</v>
      </c>
      <c r="R542" t="s">
        <v>1458</v>
      </c>
      <c r="S542" s="16">
        <v>941374.91</v>
      </c>
      <c r="T542" t="s">
        <v>2236</v>
      </c>
      <c r="U542" t="s">
        <v>874</v>
      </c>
      <c r="V542" s="12" t="s">
        <v>2699</v>
      </c>
    </row>
    <row r="543" spans="1:22" x14ac:dyDescent="0.35">
      <c r="A543" t="s">
        <v>1469</v>
      </c>
      <c r="B543" t="s">
        <v>864</v>
      </c>
      <c r="C543">
        <v>0</v>
      </c>
      <c r="D543" t="s">
        <v>865</v>
      </c>
      <c r="E543" t="s">
        <v>527</v>
      </c>
      <c r="F543">
        <v>0</v>
      </c>
      <c r="G543" s="1" t="str">
        <f>VLOOKUP(E543,'zoznam+stupeň prípravy'!$A$2:$W$647,2,FALSE)</f>
        <v>Hul – Úľany, sanácia zemného telesa v km 34,850 – 35,050</v>
      </c>
      <c r="H543" t="s">
        <v>1048</v>
      </c>
      <c r="I543" t="s">
        <v>2236</v>
      </c>
      <c r="J543" t="s">
        <v>2236</v>
      </c>
      <c r="K543">
        <v>0</v>
      </c>
      <c r="L543" t="s">
        <v>912</v>
      </c>
      <c r="M543" t="s">
        <v>868</v>
      </c>
      <c r="N543" t="s">
        <v>860</v>
      </c>
      <c r="O543" t="s">
        <v>874</v>
      </c>
      <c r="P543">
        <v>0</v>
      </c>
      <c r="Q543" t="s">
        <v>1464</v>
      </c>
      <c r="R543" t="s">
        <v>1467</v>
      </c>
      <c r="S543" s="16">
        <v>49649.26</v>
      </c>
      <c r="T543" t="s">
        <v>2236</v>
      </c>
      <c r="U543" t="s">
        <v>874</v>
      </c>
      <c r="V543" s="12" t="s">
        <v>2699</v>
      </c>
    </row>
    <row r="544" spans="1:22" x14ac:dyDescent="0.35">
      <c r="A544" t="s">
        <v>1766</v>
      </c>
      <c r="B544" t="s">
        <v>864</v>
      </c>
      <c r="C544">
        <v>0</v>
      </c>
      <c r="D544" t="s">
        <v>865</v>
      </c>
      <c r="E544" t="s">
        <v>1049</v>
      </c>
      <c r="F544">
        <v>0</v>
      </c>
      <c r="G544" s="1" t="str">
        <f>VLOOKUP(E544,'zoznam+stupeň prípravy'!$A$2:$W$647,2,FALSE)</f>
        <v>Rekonštrukcia mostov (spodné stavby) v úseku Tisovec-Pohronská Polhora</v>
      </c>
      <c r="H544" t="s">
        <v>1051</v>
      </c>
      <c r="I544" t="s">
        <v>2236</v>
      </c>
      <c r="J544" t="s">
        <v>2236</v>
      </c>
      <c r="K544">
        <v>0</v>
      </c>
      <c r="L544" t="s">
        <v>912</v>
      </c>
      <c r="M544" t="s">
        <v>868</v>
      </c>
      <c r="N544" t="s">
        <v>860</v>
      </c>
      <c r="O544" t="s">
        <v>874</v>
      </c>
      <c r="P544">
        <v>0</v>
      </c>
      <c r="Q544">
        <v>2027</v>
      </c>
      <c r="R544" t="s">
        <v>2025</v>
      </c>
      <c r="S544" s="16">
        <v>200000</v>
      </c>
      <c r="T544" t="s">
        <v>2236</v>
      </c>
      <c r="U544" t="s">
        <v>874</v>
      </c>
      <c r="V544" s="12" t="s">
        <v>2706</v>
      </c>
    </row>
    <row r="545" spans="1:22" x14ac:dyDescent="0.35">
      <c r="A545" t="s">
        <v>1892</v>
      </c>
      <c r="B545" t="s">
        <v>864</v>
      </c>
      <c r="C545">
        <v>0</v>
      </c>
      <c r="D545" t="s">
        <v>865</v>
      </c>
      <c r="E545" t="s">
        <v>1049</v>
      </c>
      <c r="F545">
        <v>0</v>
      </c>
      <c r="G545" s="1" t="str">
        <f>VLOOKUP(E545,'zoznam+stupeň prípravy'!$A$2:$W$647,2,FALSE)</f>
        <v>Rekonštrukcia mostov (spodné stavby) v úseku Tisovec-Pohronská Polhora</v>
      </c>
      <c r="H545" t="s">
        <v>1051</v>
      </c>
      <c r="I545" t="s">
        <v>2236</v>
      </c>
      <c r="J545" t="s">
        <v>2236</v>
      </c>
      <c r="K545">
        <v>0</v>
      </c>
      <c r="L545" t="s">
        <v>912</v>
      </c>
      <c r="M545" t="s">
        <v>868</v>
      </c>
      <c r="N545" t="s">
        <v>861</v>
      </c>
      <c r="O545" t="s">
        <v>875</v>
      </c>
      <c r="P545">
        <v>0</v>
      </c>
      <c r="Q545">
        <v>2028</v>
      </c>
      <c r="R545" t="s">
        <v>2025</v>
      </c>
      <c r="S545" s="16">
        <v>1800000</v>
      </c>
      <c r="T545" t="s">
        <v>2236</v>
      </c>
      <c r="U545" t="s">
        <v>874</v>
      </c>
      <c r="V545" s="12" t="s">
        <v>2706</v>
      </c>
    </row>
    <row r="546" spans="1:22" ht="29" x14ac:dyDescent="0.35">
      <c r="A546" t="s">
        <v>1594</v>
      </c>
      <c r="B546" t="s">
        <v>864</v>
      </c>
      <c r="C546">
        <v>0</v>
      </c>
      <c r="D546" t="s">
        <v>865</v>
      </c>
      <c r="E546" t="s">
        <v>829</v>
      </c>
      <c r="F546">
        <v>0</v>
      </c>
      <c r="G546" s="1" t="str">
        <f>VLOOKUP(E546,'zoznam+stupeň prípravy'!$A$2:$W$647,2,FALSE)</f>
        <v>ŽST Levice, OV + SZZ, DOZZ ŽST Veľké Kozmálovce (Komplexná rekonštrukcia výhybiek Levice a DOZZ Kalná n. H. (mimo)-Kozárovce (mimo))</v>
      </c>
      <c r="H546" t="s">
        <v>977</v>
      </c>
      <c r="I546" t="s">
        <v>2236</v>
      </c>
      <c r="J546" t="s">
        <v>1337</v>
      </c>
      <c r="K546" t="s">
        <v>949</v>
      </c>
      <c r="L546" t="s">
        <v>912</v>
      </c>
      <c r="M546" t="s">
        <v>868</v>
      </c>
      <c r="N546" t="s">
        <v>861</v>
      </c>
      <c r="O546" t="s">
        <v>2236</v>
      </c>
      <c r="P546" t="s">
        <v>2236</v>
      </c>
      <c r="Q546">
        <v>2025</v>
      </c>
      <c r="R546" t="s">
        <v>1558</v>
      </c>
      <c r="S546" s="16">
        <v>29163314.670000002</v>
      </c>
      <c r="T546" t="s">
        <v>2236</v>
      </c>
      <c r="U546" t="s">
        <v>874</v>
      </c>
      <c r="V546" s="12" t="s">
        <v>2705</v>
      </c>
    </row>
    <row r="547" spans="1:22" ht="29" x14ac:dyDescent="0.35">
      <c r="A547" t="s">
        <v>1594</v>
      </c>
      <c r="B547" t="s">
        <v>864</v>
      </c>
      <c r="C547">
        <v>0</v>
      </c>
      <c r="D547" t="s">
        <v>865</v>
      </c>
      <c r="E547" t="s">
        <v>829</v>
      </c>
      <c r="F547">
        <v>0</v>
      </c>
      <c r="G547" s="1" t="str">
        <f>VLOOKUP(E547,'zoznam+stupeň prípravy'!$A$2:$W$647,2,FALSE)</f>
        <v>ŽST Levice, OV + SZZ, DOZZ ŽST Veľké Kozmálovce (Komplexná rekonštrukcia výhybiek Levice a DOZZ Kalná n. H. (mimo)-Kozárovce (mimo))</v>
      </c>
      <c r="H547" t="s">
        <v>977</v>
      </c>
      <c r="I547" t="s">
        <v>2236</v>
      </c>
      <c r="J547" t="s">
        <v>1337</v>
      </c>
      <c r="K547" t="s">
        <v>949</v>
      </c>
      <c r="L547" t="s">
        <v>912</v>
      </c>
      <c r="M547" t="s">
        <v>868</v>
      </c>
      <c r="N547" t="s">
        <v>861</v>
      </c>
      <c r="O547" t="s">
        <v>874</v>
      </c>
      <c r="P547" t="s">
        <v>913</v>
      </c>
      <c r="Q547">
        <v>2026</v>
      </c>
      <c r="R547" t="s">
        <v>1558</v>
      </c>
      <c r="S547" s="16">
        <v>10896362.390000001</v>
      </c>
      <c r="T547" t="s">
        <v>2236</v>
      </c>
      <c r="U547" t="s">
        <v>874</v>
      </c>
      <c r="V547" s="12" t="s">
        <v>2705</v>
      </c>
    </row>
    <row r="548" spans="1:22" ht="29" x14ac:dyDescent="0.35">
      <c r="A548" t="s">
        <v>1594</v>
      </c>
      <c r="B548" t="s">
        <v>864</v>
      </c>
      <c r="C548">
        <v>0</v>
      </c>
      <c r="D548" t="s">
        <v>865</v>
      </c>
      <c r="E548" t="s">
        <v>829</v>
      </c>
      <c r="F548">
        <v>0</v>
      </c>
      <c r="G548" s="1" t="str">
        <f>VLOOKUP(E548,'zoznam+stupeň prípravy'!$A$2:$W$647,2,FALSE)</f>
        <v>ŽST Levice, OV + SZZ, DOZZ ŽST Veľké Kozmálovce (Komplexná rekonštrukcia výhybiek Levice a DOZZ Kalná n. H. (mimo)-Kozárovce (mimo))</v>
      </c>
      <c r="H548" t="s">
        <v>977</v>
      </c>
      <c r="I548" t="s">
        <v>2236</v>
      </c>
      <c r="J548" t="s">
        <v>1337</v>
      </c>
      <c r="K548" t="s">
        <v>949</v>
      </c>
      <c r="L548" t="s">
        <v>912</v>
      </c>
      <c r="M548" t="s">
        <v>868</v>
      </c>
      <c r="N548" t="s">
        <v>860</v>
      </c>
      <c r="O548" t="s">
        <v>2236</v>
      </c>
      <c r="P548" t="s">
        <v>2236</v>
      </c>
      <c r="Q548">
        <v>2026</v>
      </c>
      <c r="R548" t="s">
        <v>1582</v>
      </c>
      <c r="S548" s="16">
        <v>133105.94429999994</v>
      </c>
      <c r="T548" t="s">
        <v>2236</v>
      </c>
      <c r="U548" t="s">
        <v>874</v>
      </c>
      <c r="V548" s="12" t="s">
        <v>2705</v>
      </c>
    </row>
    <row r="549" spans="1:22" ht="29" x14ac:dyDescent="0.35">
      <c r="A549" t="s">
        <v>1593</v>
      </c>
      <c r="B549" t="s">
        <v>864</v>
      </c>
      <c r="C549">
        <v>0</v>
      </c>
      <c r="D549" t="s">
        <v>865</v>
      </c>
      <c r="E549" t="s">
        <v>829</v>
      </c>
      <c r="F549">
        <v>0</v>
      </c>
      <c r="G549" s="1" t="str">
        <f>VLOOKUP(E549,'zoznam+stupeň prípravy'!$A$2:$W$647,2,FALSE)</f>
        <v>ŽST Levice, OV + SZZ, DOZZ ŽST Veľké Kozmálovce (Komplexná rekonštrukcia výhybiek Levice a DOZZ Kalná n. H. (mimo)-Kozárovce (mimo))</v>
      </c>
      <c r="H549" t="s">
        <v>977</v>
      </c>
      <c r="I549" t="s">
        <v>2236</v>
      </c>
      <c r="J549" t="s">
        <v>1337</v>
      </c>
      <c r="K549" t="s">
        <v>949</v>
      </c>
      <c r="L549" t="s">
        <v>912</v>
      </c>
      <c r="M549" t="s">
        <v>868</v>
      </c>
      <c r="N549" t="s">
        <v>860</v>
      </c>
      <c r="O549" t="s">
        <v>874</v>
      </c>
      <c r="P549" t="s">
        <v>913</v>
      </c>
      <c r="Q549" t="s">
        <v>1464</v>
      </c>
      <c r="R549" t="s">
        <v>1467</v>
      </c>
      <c r="S549" s="16">
        <v>280287.57</v>
      </c>
      <c r="T549" t="s">
        <v>2236</v>
      </c>
      <c r="U549" t="s">
        <v>874</v>
      </c>
      <c r="V549" s="12" t="s">
        <v>2705</v>
      </c>
    </row>
    <row r="550" spans="1:22" x14ac:dyDescent="0.35">
      <c r="A550" t="s">
        <v>1768</v>
      </c>
      <c r="B550" t="s">
        <v>864</v>
      </c>
      <c r="C550">
        <v>0</v>
      </c>
      <c r="D550" t="s">
        <v>865</v>
      </c>
      <c r="E550" t="s">
        <v>1052</v>
      </c>
      <c r="F550">
        <v>0</v>
      </c>
      <c r="G550" s="1" t="str">
        <f>VLOOKUP(E550,'zoznam+stupeň prípravy'!$A$2:$W$647,2,FALSE)</f>
        <v>Rekonštrukcia Štubnianskeho tunela na trati H. Štubňa - Handlová</v>
      </c>
      <c r="H550" t="s">
        <v>962</v>
      </c>
      <c r="I550" t="s">
        <v>2236</v>
      </c>
      <c r="J550" t="s">
        <v>2236</v>
      </c>
      <c r="K550">
        <v>0</v>
      </c>
      <c r="L550" t="s">
        <v>912</v>
      </c>
      <c r="M550" t="s">
        <v>868</v>
      </c>
      <c r="N550" t="s">
        <v>860</v>
      </c>
      <c r="O550" t="s">
        <v>874</v>
      </c>
      <c r="P550">
        <v>0</v>
      </c>
      <c r="Q550">
        <v>2027</v>
      </c>
      <c r="R550" t="s">
        <v>2025</v>
      </c>
      <c r="S550" s="16">
        <v>644850</v>
      </c>
      <c r="T550" t="s">
        <v>2236</v>
      </c>
      <c r="U550" t="s">
        <v>874</v>
      </c>
      <c r="V550" s="12" t="s">
        <v>2708</v>
      </c>
    </row>
    <row r="551" spans="1:22" x14ac:dyDescent="0.35">
      <c r="A551" t="s">
        <v>1894</v>
      </c>
      <c r="B551" t="s">
        <v>864</v>
      </c>
      <c r="C551">
        <v>0</v>
      </c>
      <c r="D551" t="s">
        <v>865</v>
      </c>
      <c r="E551" t="s">
        <v>1052</v>
      </c>
      <c r="F551">
        <v>0</v>
      </c>
      <c r="G551" s="1" t="str">
        <f>VLOOKUP(E551,'zoznam+stupeň prípravy'!$A$2:$W$647,2,FALSE)</f>
        <v>Rekonštrukcia Štubnianskeho tunela na trati H. Štubňa - Handlová</v>
      </c>
      <c r="H551" t="s">
        <v>962</v>
      </c>
      <c r="I551" t="s">
        <v>2236</v>
      </c>
      <c r="J551" t="s">
        <v>2236</v>
      </c>
      <c r="K551">
        <v>0</v>
      </c>
      <c r="L551" t="s">
        <v>912</v>
      </c>
      <c r="M551" t="s">
        <v>868</v>
      </c>
      <c r="N551" t="s">
        <v>861</v>
      </c>
      <c r="O551" t="s">
        <v>875</v>
      </c>
      <c r="P551">
        <v>0</v>
      </c>
      <c r="Q551">
        <v>2026</v>
      </c>
      <c r="R551" t="s">
        <v>2025</v>
      </c>
      <c r="S551" s="16">
        <v>1003650</v>
      </c>
      <c r="T551" t="s">
        <v>2236</v>
      </c>
      <c r="U551" t="s">
        <v>874</v>
      </c>
      <c r="V551" s="12" t="s">
        <v>2708</v>
      </c>
    </row>
    <row r="552" spans="1:22" ht="29" x14ac:dyDescent="0.35">
      <c r="A552" t="s">
        <v>1673</v>
      </c>
      <c r="B552" t="s">
        <v>864</v>
      </c>
      <c r="C552">
        <v>0</v>
      </c>
      <c r="D552" t="s">
        <v>865</v>
      </c>
      <c r="E552" t="s">
        <v>709</v>
      </c>
      <c r="F552">
        <v>0</v>
      </c>
      <c r="G552" s="1" t="str">
        <f>VLOOKUP(E552,'zoznam+stupeň prípravy'!$A$2:$W$647,2,FALSE)</f>
        <v xml:space="preserve">Rekonštrukcia Ružbašského tunela na trati Podolínec-Plaveč </v>
      </c>
      <c r="H552" t="s">
        <v>984</v>
      </c>
      <c r="I552" t="s">
        <v>2236</v>
      </c>
      <c r="J552" t="s">
        <v>2236</v>
      </c>
      <c r="K552">
        <v>0</v>
      </c>
      <c r="L552" t="s">
        <v>912</v>
      </c>
      <c r="M552" t="s">
        <v>868</v>
      </c>
      <c r="N552" t="s">
        <v>860</v>
      </c>
      <c r="O552" t="s">
        <v>874</v>
      </c>
      <c r="P552">
        <v>0</v>
      </c>
      <c r="Q552">
        <v>2029</v>
      </c>
      <c r="R552" t="s">
        <v>2025</v>
      </c>
      <c r="S552" s="16">
        <v>2600</v>
      </c>
      <c r="T552" t="s">
        <v>2236</v>
      </c>
      <c r="U552" t="s">
        <v>874</v>
      </c>
      <c r="V552" s="12" t="s">
        <v>2707</v>
      </c>
    </row>
    <row r="553" spans="1:22" ht="29" x14ac:dyDescent="0.35">
      <c r="A553" t="s">
        <v>1674</v>
      </c>
      <c r="B553" t="s">
        <v>864</v>
      </c>
      <c r="C553">
        <v>0</v>
      </c>
      <c r="D553" t="s">
        <v>865</v>
      </c>
      <c r="E553" t="s">
        <v>709</v>
      </c>
      <c r="F553">
        <v>0</v>
      </c>
      <c r="G553" s="1" t="str">
        <f>VLOOKUP(E553,'zoznam+stupeň prípravy'!$A$2:$W$647,2,FALSE)</f>
        <v xml:space="preserve">Rekonštrukcia Ružbašského tunela na trati Podolínec-Plaveč </v>
      </c>
      <c r="H553" t="s">
        <v>984</v>
      </c>
      <c r="I553" t="s">
        <v>2236</v>
      </c>
      <c r="J553" t="s">
        <v>2236</v>
      </c>
      <c r="K553">
        <v>0</v>
      </c>
      <c r="L553" t="s">
        <v>912</v>
      </c>
      <c r="M553" t="s">
        <v>868</v>
      </c>
      <c r="N553" t="s">
        <v>861</v>
      </c>
      <c r="O553" t="s">
        <v>875</v>
      </c>
      <c r="P553">
        <v>0</v>
      </c>
      <c r="Q553">
        <v>2027</v>
      </c>
      <c r="R553" t="s">
        <v>1458</v>
      </c>
      <c r="S553" s="16">
        <v>1504000</v>
      </c>
      <c r="T553" t="s">
        <v>2236</v>
      </c>
      <c r="U553" t="s">
        <v>874</v>
      </c>
      <c r="V553" s="12" t="s">
        <v>2707</v>
      </c>
    </row>
    <row r="554" spans="1:22" ht="29" x14ac:dyDescent="0.35">
      <c r="A554" t="s">
        <v>1673</v>
      </c>
      <c r="B554" t="s">
        <v>864</v>
      </c>
      <c r="C554">
        <v>0</v>
      </c>
      <c r="D554" t="s">
        <v>865</v>
      </c>
      <c r="E554" t="s">
        <v>709</v>
      </c>
      <c r="F554">
        <v>0</v>
      </c>
      <c r="G554" s="1" t="str">
        <f>VLOOKUP(E554,'zoznam+stupeň prípravy'!$A$2:$W$647,2,FALSE)</f>
        <v xml:space="preserve">Rekonštrukcia Ružbašského tunela na trati Podolínec-Plaveč </v>
      </c>
      <c r="H554" t="s">
        <v>984</v>
      </c>
      <c r="I554" t="s">
        <v>2236</v>
      </c>
      <c r="J554" t="s">
        <v>2236</v>
      </c>
      <c r="K554">
        <v>0</v>
      </c>
      <c r="L554" t="s">
        <v>912</v>
      </c>
      <c r="M554" t="s">
        <v>868</v>
      </c>
      <c r="N554" t="s">
        <v>860</v>
      </c>
      <c r="O554" t="s">
        <v>874</v>
      </c>
      <c r="P554">
        <v>0</v>
      </c>
      <c r="Q554">
        <v>2027</v>
      </c>
      <c r="R554" t="s">
        <v>2025</v>
      </c>
      <c r="S554" s="16">
        <v>2700</v>
      </c>
      <c r="T554" t="s">
        <v>2236</v>
      </c>
      <c r="U554" t="s">
        <v>874</v>
      </c>
      <c r="V554" s="12" t="s">
        <v>2707</v>
      </c>
    </row>
    <row r="555" spans="1:22" ht="29" x14ac:dyDescent="0.35">
      <c r="A555" t="s">
        <v>1673</v>
      </c>
      <c r="B555" t="s">
        <v>864</v>
      </c>
      <c r="C555">
        <v>0</v>
      </c>
      <c r="D555" t="s">
        <v>865</v>
      </c>
      <c r="E555" t="s">
        <v>709</v>
      </c>
      <c r="F555">
        <v>0</v>
      </c>
      <c r="G555" s="1" t="str">
        <f>VLOOKUP(E555,'zoznam+stupeň prípravy'!$A$2:$W$647,2,FALSE)</f>
        <v xml:space="preserve">Rekonštrukcia Ružbašského tunela na trati Podolínec-Plaveč </v>
      </c>
      <c r="H555" t="s">
        <v>984</v>
      </c>
      <c r="I555" t="s">
        <v>2236</v>
      </c>
      <c r="J555" t="s">
        <v>2236</v>
      </c>
      <c r="K555">
        <v>0</v>
      </c>
      <c r="L555" t="s">
        <v>912</v>
      </c>
      <c r="M555" t="s">
        <v>868</v>
      </c>
      <c r="N555" t="s">
        <v>860</v>
      </c>
      <c r="O555" t="s">
        <v>874</v>
      </c>
      <c r="P555">
        <v>0</v>
      </c>
      <c r="Q555" t="s">
        <v>1464</v>
      </c>
      <c r="R555" t="s">
        <v>1467</v>
      </c>
      <c r="S555" s="16">
        <v>3900</v>
      </c>
      <c r="T555" t="s">
        <v>2236</v>
      </c>
      <c r="U555" t="s">
        <v>874</v>
      </c>
      <c r="V555" s="12" t="s">
        <v>2707</v>
      </c>
    </row>
    <row r="556" spans="1:22" x14ac:dyDescent="0.35">
      <c r="A556" t="s">
        <v>1774</v>
      </c>
      <c r="B556" t="s">
        <v>864</v>
      </c>
      <c r="C556">
        <v>0</v>
      </c>
      <c r="D556" t="s">
        <v>865</v>
      </c>
      <c r="E556" t="s">
        <v>40</v>
      </c>
      <c r="F556">
        <v>0</v>
      </c>
      <c r="G556" s="1" t="str">
        <f>VLOOKUP(E556,'zoznam+stupeň prípravy'!$A$2:$W$647,2,FALSE)</f>
        <v>Kysak - Plaveč št.hr.,km 66,730-66,834,sanácia žel.spodku</v>
      </c>
      <c r="H556" t="s">
        <v>2236</v>
      </c>
      <c r="I556" t="s">
        <v>2236</v>
      </c>
      <c r="J556" t="s">
        <v>2236</v>
      </c>
      <c r="K556">
        <v>0</v>
      </c>
      <c r="L556" t="s">
        <v>912</v>
      </c>
      <c r="M556" t="s">
        <v>868</v>
      </c>
      <c r="N556" t="s">
        <v>860</v>
      </c>
      <c r="O556" t="s">
        <v>875</v>
      </c>
      <c r="P556">
        <v>0</v>
      </c>
      <c r="Q556">
        <v>2027</v>
      </c>
      <c r="R556" t="s">
        <v>2025</v>
      </c>
      <c r="S556" s="16">
        <v>73500</v>
      </c>
      <c r="T556" t="s">
        <v>2236</v>
      </c>
      <c r="U556" t="s">
        <v>874</v>
      </c>
      <c r="V556" s="12" t="s">
        <v>2698</v>
      </c>
    </row>
    <row r="557" spans="1:22" x14ac:dyDescent="0.35">
      <c r="A557" t="s">
        <v>1901</v>
      </c>
      <c r="B557" t="s">
        <v>864</v>
      </c>
      <c r="C557">
        <v>0</v>
      </c>
      <c r="D557" t="s">
        <v>865</v>
      </c>
      <c r="E557" t="s">
        <v>40</v>
      </c>
      <c r="F557">
        <v>0</v>
      </c>
      <c r="G557" s="1" t="str">
        <f>VLOOKUP(E557,'zoznam+stupeň prípravy'!$A$2:$W$647,2,FALSE)</f>
        <v>Kysak - Plaveč št.hr.,km 66,730-66,834,sanácia žel.spodku</v>
      </c>
      <c r="H557" t="s">
        <v>2236</v>
      </c>
      <c r="I557" t="s">
        <v>2236</v>
      </c>
      <c r="J557" t="s">
        <v>2236</v>
      </c>
      <c r="K557">
        <v>0</v>
      </c>
      <c r="L557" t="s">
        <v>912</v>
      </c>
      <c r="M557" t="s">
        <v>868</v>
      </c>
      <c r="N557" t="s">
        <v>861</v>
      </c>
      <c r="O557" t="s">
        <v>875</v>
      </c>
      <c r="P557">
        <v>0</v>
      </c>
      <c r="Q557">
        <v>2028</v>
      </c>
      <c r="R557" t="s">
        <v>2025</v>
      </c>
      <c r="S557" s="16">
        <v>661500</v>
      </c>
      <c r="T557" t="s">
        <v>2236</v>
      </c>
      <c r="U557" t="s">
        <v>874</v>
      </c>
      <c r="V557" s="12" t="s">
        <v>2698</v>
      </c>
    </row>
    <row r="558" spans="1:22" ht="29" x14ac:dyDescent="0.35">
      <c r="A558" t="s">
        <v>1775</v>
      </c>
      <c r="B558" t="s">
        <v>864</v>
      </c>
      <c r="C558">
        <v>0</v>
      </c>
      <c r="D558" t="s">
        <v>865</v>
      </c>
      <c r="E558" t="s">
        <v>42</v>
      </c>
      <c r="F558">
        <v>0</v>
      </c>
      <c r="G558" s="1" t="str">
        <f>VLOOKUP(E558,'zoznam+stupeň prípravy'!$A$2:$W$647,2,FALSE)</f>
        <v>Strážske - Prešov,km 38,490-38,520, sanácia žel.spodku</v>
      </c>
      <c r="H558" t="s">
        <v>1054</v>
      </c>
      <c r="I558" t="s">
        <v>2236</v>
      </c>
      <c r="J558" t="s">
        <v>2236</v>
      </c>
      <c r="K558">
        <v>0</v>
      </c>
      <c r="L558" t="s">
        <v>912</v>
      </c>
      <c r="M558" t="s">
        <v>868</v>
      </c>
      <c r="N558" t="s">
        <v>860</v>
      </c>
      <c r="O558" t="s">
        <v>875</v>
      </c>
      <c r="P558">
        <v>0</v>
      </c>
      <c r="Q558">
        <v>2026</v>
      </c>
      <c r="R558" t="s">
        <v>2025</v>
      </c>
      <c r="S558" s="16">
        <v>73500</v>
      </c>
      <c r="T558" t="s">
        <v>2236</v>
      </c>
      <c r="U558" t="s">
        <v>874</v>
      </c>
      <c r="V558" s="12" t="s">
        <v>2707</v>
      </c>
    </row>
    <row r="559" spans="1:22" ht="29" x14ac:dyDescent="0.35">
      <c r="A559" t="s">
        <v>1902</v>
      </c>
      <c r="B559" t="s">
        <v>864</v>
      </c>
      <c r="C559">
        <v>0</v>
      </c>
      <c r="D559" t="s">
        <v>865</v>
      </c>
      <c r="E559" t="s">
        <v>42</v>
      </c>
      <c r="F559">
        <v>0</v>
      </c>
      <c r="G559" s="1" t="str">
        <f>VLOOKUP(E559,'zoznam+stupeň prípravy'!$A$2:$W$647,2,FALSE)</f>
        <v>Strážske - Prešov,km 38,490-38,520, sanácia žel.spodku</v>
      </c>
      <c r="H559" t="s">
        <v>1054</v>
      </c>
      <c r="I559" t="s">
        <v>2236</v>
      </c>
      <c r="J559" t="s">
        <v>2236</v>
      </c>
      <c r="K559">
        <v>0</v>
      </c>
      <c r="L559" t="s">
        <v>912</v>
      </c>
      <c r="M559" t="s">
        <v>868</v>
      </c>
      <c r="N559" t="s">
        <v>861</v>
      </c>
      <c r="O559" t="s">
        <v>875</v>
      </c>
      <c r="P559">
        <v>0</v>
      </c>
      <c r="Q559">
        <v>2027</v>
      </c>
      <c r="R559" t="s">
        <v>2025</v>
      </c>
      <c r="S559" s="16">
        <v>661500</v>
      </c>
      <c r="T559" t="s">
        <v>2236</v>
      </c>
      <c r="U559" t="s">
        <v>874</v>
      </c>
      <c r="V559" s="12" t="s">
        <v>2707</v>
      </c>
    </row>
    <row r="560" spans="1:22" x14ac:dyDescent="0.35">
      <c r="A560" t="s">
        <v>1776</v>
      </c>
      <c r="B560" t="s">
        <v>864</v>
      </c>
      <c r="C560">
        <v>0</v>
      </c>
      <c r="D560" t="s">
        <v>865</v>
      </c>
      <c r="E560" t="s">
        <v>44</v>
      </c>
      <c r="F560">
        <v>0</v>
      </c>
      <c r="G560" s="1" t="str">
        <f>VLOOKUP(E560,'zoznam+stupeň prípravy'!$A$2:$W$647,2,FALSE)</f>
        <v>Margecany - Č.Skala,km 22,640-23,274, KRŽZ dl.634m</v>
      </c>
      <c r="H560" t="s">
        <v>2236</v>
      </c>
      <c r="I560" t="s">
        <v>2236</v>
      </c>
      <c r="J560" t="s">
        <v>2236</v>
      </c>
      <c r="K560">
        <v>0</v>
      </c>
      <c r="L560" t="s">
        <v>912</v>
      </c>
      <c r="M560" t="s">
        <v>868</v>
      </c>
      <c r="N560" t="s">
        <v>860</v>
      </c>
      <c r="O560" t="s">
        <v>875</v>
      </c>
      <c r="P560">
        <v>0</v>
      </c>
      <c r="Q560">
        <v>2027</v>
      </c>
      <c r="R560" t="s">
        <v>2025</v>
      </c>
      <c r="S560" s="16">
        <v>50100</v>
      </c>
      <c r="T560" t="s">
        <v>2236</v>
      </c>
      <c r="U560" t="s">
        <v>874</v>
      </c>
      <c r="V560" s="12" t="s">
        <v>2698</v>
      </c>
    </row>
    <row r="561" spans="1:22" x14ac:dyDescent="0.35">
      <c r="A561" t="s">
        <v>1903</v>
      </c>
      <c r="B561" t="s">
        <v>864</v>
      </c>
      <c r="C561">
        <v>0</v>
      </c>
      <c r="D561" t="s">
        <v>865</v>
      </c>
      <c r="E561" t="s">
        <v>44</v>
      </c>
      <c r="F561">
        <v>0</v>
      </c>
      <c r="G561" s="1" t="str">
        <f>VLOOKUP(E561,'zoznam+stupeň prípravy'!$A$2:$W$647,2,FALSE)</f>
        <v>Margecany - Č.Skala,km 22,640-23,274, KRŽZ dl.634m</v>
      </c>
      <c r="H561" t="s">
        <v>2236</v>
      </c>
      <c r="I561" t="s">
        <v>2236</v>
      </c>
      <c r="J561" t="s">
        <v>2236</v>
      </c>
      <c r="K561">
        <v>0</v>
      </c>
      <c r="L561" t="s">
        <v>912</v>
      </c>
      <c r="M561" t="s">
        <v>868</v>
      </c>
      <c r="N561" t="s">
        <v>861</v>
      </c>
      <c r="O561" t="s">
        <v>875</v>
      </c>
      <c r="P561">
        <v>0</v>
      </c>
      <c r="Q561">
        <v>2028</v>
      </c>
      <c r="R561" t="s">
        <v>2025</v>
      </c>
      <c r="S561" s="16">
        <v>450900</v>
      </c>
      <c r="T561" t="s">
        <v>2236</v>
      </c>
      <c r="U561" t="s">
        <v>874</v>
      </c>
      <c r="V561" s="12" t="s">
        <v>2698</v>
      </c>
    </row>
    <row r="562" spans="1:22" x14ac:dyDescent="0.35">
      <c r="A562" t="s">
        <v>1777</v>
      </c>
      <c r="B562" t="s">
        <v>864</v>
      </c>
      <c r="C562">
        <v>0</v>
      </c>
      <c r="D562" t="s">
        <v>865</v>
      </c>
      <c r="E562" t="s">
        <v>46</v>
      </c>
      <c r="F562">
        <v>0</v>
      </c>
      <c r="G562" s="1" t="str">
        <f>VLOOKUP(E562,'zoznam+stupeň prípravy'!$A$2:$W$647,2,FALSE)</f>
        <v>Michaľany - št.hr.PKP,km 21,880-30,400, KRŽZ dl.8,520km</v>
      </c>
      <c r="H562" t="s">
        <v>2236</v>
      </c>
      <c r="I562" t="s">
        <v>2236</v>
      </c>
      <c r="J562" t="s">
        <v>2236</v>
      </c>
      <c r="K562">
        <v>0</v>
      </c>
      <c r="L562" t="s">
        <v>912</v>
      </c>
      <c r="M562" t="s">
        <v>868</v>
      </c>
      <c r="N562" t="s">
        <v>860</v>
      </c>
      <c r="O562" t="s">
        <v>875</v>
      </c>
      <c r="P562">
        <v>0</v>
      </c>
      <c r="Q562">
        <v>2027</v>
      </c>
      <c r="R562" t="s">
        <v>2025</v>
      </c>
      <c r="S562" s="16">
        <v>912100</v>
      </c>
      <c r="T562" t="s">
        <v>2236</v>
      </c>
      <c r="U562" t="s">
        <v>874</v>
      </c>
      <c r="V562" s="12" t="s">
        <v>2698</v>
      </c>
    </row>
    <row r="563" spans="1:22" x14ac:dyDescent="0.35">
      <c r="A563" t="s">
        <v>1904</v>
      </c>
      <c r="B563" t="s">
        <v>864</v>
      </c>
      <c r="C563">
        <v>0</v>
      </c>
      <c r="D563" t="s">
        <v>865</v>
      </c>
      <c r="E563" t="s">
        <v>46</v>
      </c>
      <c r="F563">
        <v>0</v>
      </c>
      <c r="G563" s="1" t="str">
        <f>VLOOKUP(E563,'zoznam+stupeň prípravy'!$A$2:$W$647,2,FALSE)</f>
        <v>Michaľany - št.hr.PKP,km 21,880-30,400, KRŽZ dl.8,520km</v>
      </c>
      <c r="H563" t="s">
        <v>2236</v>
      </c>
      <c r="I563" t="s">
        <v>2236</v>
      </c>
      <c r="J563" t="s">
        <v>2236</v>
      </c>
      <c r="K563">
        <v>0</v>
      </c>
      <c r="L563" t="s">
        <v>912</v>
      </c>
      <c r="M563" t="s">
        <v>868</v>
      </c>
      <c r="N563" t="s">
        <v>861</v>
      </c>
      <c r="O563" t="s">
        <v>875</v>
      </c>
      <c r="P563">
        <v>0</v>
      </c>
      <c r="Q563">
        <v>2028</v>
      </c>
      <c r="R563" t="s">
        <v>2025</v>
      </c>
      <c r="S563" s="16">
        <v>8208900</v>
      </c>
      <c r="T563" t="s">
        <v>2236</v>
      </c>
      <c r="U563" t="s">
        <v>874</v>
      </c>
      <c r="V563" s="12" t="s">
        <v>2698</v>
      </c>
    </row>
    <row r="564" spans="1:22" x14ac:dyDescent="0.35">
      <c r="A564" t="s">
        <v>1778</v>
      </c>
      <c r="B564" t="s">
        <v>864</v>
      </c>
      <c r="C564">
        <v>0</v>
      </c>
      <c r="D564" t="s">
        <v>865</v>
      </c>
      <c r="E564" t="s">
        <v>48</v>
      </c>
      <c r="F564">
        <v>0</v>
      </c>
      <c r="G564" s="1" t="str">
        <f>VLOOKUP(E564,'zoznam+stupeň prípravy'!$A$2:$W$647,2,FALSE)</f>
        <v>ŽST Michaľany, v.č.39,40,44,45</v>
      </c>
      <c r="H564" t="s">
        <v>2236</v>
      </c>
      <c r="I564" t="s">
        <v>2236</v>
      </c>
      <c r="J564" t="s">
        <v>2236</v>
      </c>
      <c r="K564">
        <v>0</v>
      </c>
      <c r="L564" t="s">
        <v>912</v>
      </c>
      <c r="M564" t="s">
        <v>868</v>
      </c>
      <c r="N564" t="s">
        <v>860</v>
      </c>
      <c r="O564" t="s">
        <v>875</v>
      </c>
      <c r="P564">
        <v>0</v>
      </c>
      <c r="Q564">
        <v>2027</v>
      </c>
      <c r="R564" t="s">
        <v>2025</v>
      </c>
      <c r="S564" s="16">
        <v>18100</v>
      </c>
      <c r="T564" t="s">
        <v>2236</v>
      </c>
      <c r="U564" t="s">
        <v>874</v>
      </c>
      <c r="V564" s="12" t="s">
        <v>2698</v>
      </c>
    </row>
    <row r="565" spans="1:22" x14ac:dyDescent="0.35">
      <c r="A565" t="s">
        <v>1905</v>
      </c>
      <c r="B565" t="s">
        <v>864</v>
      </c>
      <c r="C565">
        <v>0</v>
      </c>
      <c r="D565" t="s">
        <v>865</v>
      </c>
      <c r="E565" t="s">
        <v>48</v>
      </c>
      <c r="F565">
        <v>0</v>
      </c>
      <c r="G565" s="1" t="str">
        <f>VLOOKUP(E565,'zoznam+stupeň prípravy'!$A$2:$W$647,2,FALSE)</f>
        <v>ŽST Michaľany, v.č.39,40,44,45</v>
      </c>
      <c r="H565" t="s">
        <v>2236</v>
      </c>
      <c r="I565" t="s">
        <v>2236</v>
      </c>
      <c r="J565" t="s">
        <v>2236</v>
      </c>
      <c r="K565">
        <v>0</v>
      </c>
      <c r="L565" t="s">
        <v>912</v>
      </c>
      <c r="M565" t="s">
        <v>868</v>
      </c>
      <c r="N565" t="s">
        <v>861</v>
      </c>
      <c r="O565" t="s">
        <v>875</v>
      </c>
      <c r="P565">
        <v>0</v>
      </c>
      <c r="Q565">
        <v>2028</v>
      </c>
      <c r="R565" t="s">
        <v>2025</v>
      </c>
      <c r="S565" s="16">
        <v>162900</v>
      </c>
      <c r="T565" t="s">
        <v>2236</v>
      </c>
      <c r="U565" t="s">
        <v>874</v>
      </c>
      <c r="V565" s="12" t="s">
        <v>2698</v>
      </c>
    </row>
    <row r="566" spans="1:22" x14ac:dyDescent="0.35">
      <c r="A566" t="s">
        <v>1779</v>
      </c>
      <c r="B566" t="s">
        <v>864</v>
      </c>
      <c r="C566">
        <v>0</v>
      </c>
      <c r="D566" t="s">
        <v>865</v>
      </c>
      <c r="E566" t="s">
        <v>51</v>
      </c>
      <c r="F566">
        <v>0</v>
      </c>
      <c r="G566" s="1" t="str">
        <f>VLOOKUP(E566,'zoznam+stupeň prípravy'!$A$2:$W$647,2,FALSE)</f>
        <v>Maťovce,v.č.2š,6š,8š,9š,10š,21š a koľ.č.2</v>
      </c>
      <c r="H566" t="s">
        <v>2236</v>
      </c>
      <c r="I566" t="s">
        <v>2236</v>
      </c>
      <c r="J566" t="s">
        <v>2236</v>
      </c>
      <c r="K566">
        <v>0</v>
      </c>
      <c r="L566" t="s">
        <v>912</v>
      </c>
      <c r="M566" t="s">
        <v>868</v>
      </c>
      <c r="N566" t="s">
        <v>860</v>
      </c>
      <c r="O566" t="s">
        <v>875</v>
      </c>
      <c r="P566">
        <v>0</v>
      </c>
      <c r="Q566">
        <v>2027</v>
      </c>
      <c r="R566" t="s">
        <v>2025</v>
      </c>
      <c r="S566" s="16">
        <v>320100</v>
      </c>
      <c r="T566" t="s">
        <v>2236</v>
      </c>
      <c r="U566" t="s">
        <v>874</v>
      </c>
      <c r="V566" s="12" t="s">
        <v>2698</v>
      </c>
    </row>
    <row r="567" spans="1:22" x14ac:dyDescent="0.35">
      <c r="A567" t="s">
        <v>1906</v>
      </c>
      <c r="B567" t="s">
        <v>864</v>
      </c>
      <c r="C567">
        <v>0</v>
      </c>
      <c r="D567" t="s">
        <v>865</v>
      </c>
      <c r="E567" t="s">
        <v>51</v>
      </c>
      <c r="F567">
        <v>0</v>
      </c>
      <c r="G567" s="1" t="str">
        <f>VLOOKUP(E567,'zoznam+stupeň prípravy'!$A$2:$W$647,2,FALSE)</f>
        <v>Maťovce,v.č.2š,6š,8š,9š,10š,21š a koľ.č.2</v>
      </c>
      <c r="H567" t="s">
        <v>2236</v>
      </c>
      <c r="I567" t="s">
        <v>2236</v>
      </c>
      <c r="J567" t="s">
        <v>2236</v>
      </c>
      <c r="K567">
        <v>0</v>
      </c>
      <c r="L567" t="s">
        <v>912</v>
      </c>
      <c r="M567" t="s">
        <v>868</v>
      </c>
      <c r="N567" t="s">
        <v>861</v>
      </c>
      <c r="O567" t="s">
        <v>875</v>
      </c>
      <c r="P567">
        <v>0</v>
      </c>
      <c r="Q567">
        <v>2028</v>
      </c>
      <c r="R567" t="s">
        <v>2025</v>
      </c>
      <c r="S567" s="16">
        <v>2880900</v>
      </c>
      <c r="T567" t="s">
        <v>2236</v>
      </c>
      <c r="U567" t="s">
        <v>874</v>
      </c>
      <c r="V567" s="12" t="s">
        <v>2698</v>
      </c>
    </row>
    <row r="568" spans="1:22" x14ac:dyDescent="0.35">
      <c r="A568" t="s">
        <v>874</v>
      </c>
      <c r="B568" t="s">
        <v>864</v>
      </c>
      <c r="C568">
        <v>0</v>
      </c>
      <c r="D568" t="s">
        <v>865</v>
      </c>
      <c r="E568" t="s">
        <v>1055</v>
      </c>
      <c r="F568">
        <v>0</v>
      </c>
      <c r="G568" s="1" t="str">
        <f>VLOOKUP(E568,'zoznam+stupeň prípravy'!$A$2:$W$647,2,FALSE)</f>
        <v>ŽST Pribeník, KR výhybiek č.14 – 20</v>
      </c>
      <c r="H568" t="s">
        <v>2236</v>
      </c>
      <c r="I568" t="s">
        <v>2236</v>
      </c>
      <c r="J568" t="s">
        <v>2236</v>
      </c>
      <c r="K568">
        <v>0</v>
      </c>
      <c r="L568" t="s">
        <v>912</v>
      </c>
      <c r="M568" t="s">
        <v>868</v>
      </c>
      <c r="N568" t="s">
        <v>861</v>
      </c>
      <c r="O568" t="s">
        <v>875</v>
      </c>
      <c r="P568">
        <v>0</v>
      </c>
      <c r="Q568">
        <v>2028</v>
      </c>
      <c r="R568" t="s">
        <v>1458</v>
      </c>
      <c r="S568" s="16">
        <v>3200000</v>
      </c>
      <c r="T568" t="s">
        <v>2236</v>
      </c>
      <c r="U568" t="s">
        <v>874</v>
      </c>
      <c r="V568" s="12" t="s">
        <v>2705</v>
      </c>
    </row>
    <row r="569" spans="1:22" x14ac:dyDescent="0.35">
      <c r="A569" t="s">
        <v>1690</v>
      </c>
      <c r="B569" t="s">
        <v>864</v>
      </c>
      <c r="C569">
        <v>0</v>
      </c>
      <c r="D569" t="s">
        <v>865</v>
      </c>
      <c r="E569" t="s">
        <v>1055</v>
      </c>
      <c r="F569">
        <v>0</v>
      </c>
      <c r="G569" s="1" t="str">
        <f>VLOOKUP(E569,'zoznam+stupeň prípravy'!$A$2:$W$647,2,FALSE)</f>
        <v>ŽST Pribeník, KR výhybiek č.14 – 20</v>
      </c>
      <c r="H569" t="s">
        <v>2236</v>
      </c>
      <c r="I569" t="s">
        <v>2236</v>
      </c>
      <c r="J569" t="s">
        <v>2236</v>
      </c>
      <c r="K569">
        <v>0</v>
      </c>
      <c r="L569" t="s">
        <v>912</v>
      </c>
      <c r="M569" t="s">
        <v>868</v>
      </c>
      <c r="N569" t="s">
        <v>860</v>
      </c>
      <c r="O569" t="s">
        <v>874</v>
      </c>
      <c r="P569">
        <v>0</v>
      </c>
      <c r="Q569" t="s">
        <v>1464</v>
      </c>
      <c r="R569" t="s">
        <v>1467</v>
      </c>
      <c r="S569" s="16">
        <v>159000</v>
      </c>
      <c r="T569" t="s">
        <v>2236</v>
      </c>
      <c r="U569" t="s">
        <v>874</v>
      </c>
      <c r="V569" s="12" t="s">
        <v>2705</v>
      </c>
    </row>
    <row r="570" spans="1:22" x14ac:dyDescent="0.35">
      <c r="A570" t="s">
        <v>1780</v>
      </c>
      <c r="B570" t="s">
        <v>864</v>
      </c>
      <c r="C570">
        <v>0</v>
      </c>
      <c r="D570" t="s">
        <v>865</v>
      </c>
      <c r="E570" t="s">
        <v>53</v>
      </c>
      <c r="F570">
        <v>0</v>
      </c>
      <c r="G570" s="1" t="str">
        <f>VLOOKUP(E570,'zoznam+stupeň prípravy'!$A$2:$W$647,2,FALSE)</f>
        <v>ČNT, NR , KR výh.č.891,892,893,873</v>
      </c>
      <c r="H570" t="s">
        <v>2236</v>
      </c>
      <c r="I570" t="s">
        <v>2236</v>
      </c>
      <c r="J570" t="s">
        <v>2236</v>
      </c>
      <c r="K570">
        <v>0</v>
      </c>
      <c r="L570" t="s">
        <v>912</v>
      </c>
      <c r="M570" t="s">
        <v>868</v>
      </c>
      <c r="N570" t="s">
        <v>860</v>
      </c>
      <c r="O570" t="s">
        <v>875</v>
      </c>
      <c r="P570">
        <v>0</v>
      </c>
      <c r="Q570">
        <v>2027</v>
      </c>
      <c r="R570" t="s">
        <v>2025</v>
      </c>
      <c r="S570" s="16">
        <v>100000</v>
      </c>
      <c r="T570" t="s">
        <v>2236</v>
      </c>
      <c r="U570" t="s">
        <v>874</v>
      </c>
      <c r="V570" s="12" t="s">
        <v>2698</v>
      </c>
    </row>
    <row r="571" spans="1:22" x14ac:dyDescent="0.35">
      <c r="A571" t="s">
        <v>1907</v>
      </c>
      <c r="B571" t="s">
        <v>864</v>
      </c>
      <c r="C571">
        <v>0</v>
      </c>
      <c r="D571" t="s">
        <v>865</v>
      </c>
      <c r="E571" t="s">
        <v>53</v>
      </c>
      <c r="F571">
        <v>0</v>
      </c>
      <c r="G571" s="1" t="str">
        <f>VLOOKUP(E571,'zoznam+stupeň prípravy'!$A$2:$W$647,2,FALSE)</f>
        <v>ČNT, NR , KR výh.č.891,892,893,873</v>
      </c>
      <c r="H571" t="s">
        <v>2236</v>
      </c>
      <c r="I571" t="s">
        <v>2236</v>
      </c>
      <c r="J571" t="s">
        <v>2236</v>
      </c>
      <c r="K571">
        <v>0</v>
      </c>
      <c r="L571" t="s">
        <v>912</v>
      </c>
      <c r="M571" t="s">
        <v>868</v>
      </c>
      <c r="N571" t="s">
        <v>861</v>
      </c>
      <c r="O571" t="s">
        <v>875</v>
      </c>
      <c r="P571">
        <v>0</v>
      </c>
      <c r="Q571">
        <v>2028</v>
      </c>
      <c r="R571" t="s">
        <v>2025</v>
      </c>
      <c r="S571" s="16">
        <v>900000</v>
      </c>
      <c r="T571" t="s">
        <v>2236</v>
      </c>
      <c r="U571" t="s">
        <v>874</v>
      </c>
      <c r="V571" s="12" t="s">
        <v>2698</v>
      </c>
    </row>
    <row r="572" spans="1:22" x14ac:dyDescent="0.35">
      <c r="A572" t="s">
        <v>2066</v>
      </c>
      <c r="B572" t="s">
        <v>864</v>
      </c>
      <c r="C572">
        <v>0</v>
      </c>
      <c r="D572" t="s">
        <v>865</v>
      </c>
      <c r="E572" t="s">
        <v>509</v>
      </c>
      <c r="F572">
        <v>0</v>
      </c>
      <c r="G572" s="1" t="str">
        <f>VLOOKUP(E572,'zoznam+stupeň prípravy'!$A$2:$W$647,2,FALSE)</f>
        <v>Čierna nad Tisou ŠRT, rekonštrukcia koľají č. 602š, 603š a výhybiek v týchto koľajach</v>
      </c>
      <c r="H572" t="s">
        <v>2236</v>
      </c>
      <c r="I572" t="s">
        <v>2236</v>
      </c>
      <c r="J572" t="s">
        <v>2236</v>
      </c>
      <c r="K572">
        <v>0</v>
      </c>
      <c r="L572" t="s">
        <v>900</v>
      </c>
      <c r="M572" t="s">
        <v>868</v>
      </c>
      <c r="N572" t="s">
        <v>861</v>
      </c>
      <c r="O572" t="s">
        <v>874</v>
      </c>
      <c r="P572">
        <v>0</v>
      </c>
      <c r="Q572">
        <v>2023</v>
      </c>
      <c r="R572" t="s">
        <v>1467</v>
      </c>
      <c r="S572" s="16">
        <v>6581.07</v>
      </c>
      <c r="T572" t="s">
        <v>2236</v>
      </c>
      <c r="U572" t="s">
        <v>2236</v>
      </c>
      <c r="V572" s="12" t="s">
        <v>2708</v>
      </c>
    </row>
    <row r="573" spans="1:22" x14ac:dyDescent="0.35">
      <c r="A573" t="s">
        <v>1463</v>
      </c>
      <c r="B573" t="s">
        <v>864</v>
      </c>
      <c r="C573">
        <v>0</v>
      </c>
      <c r="D573" t="s">
        <v>865</v>
      </c>
      <c r="E573" t="s">
        <v>1057</v>
      </c>
      <c r="F573">
        <v>0</v>
      </c>
      <c r="G573" s="1" t="str">
        <f>VLOOKUP(E573,'zoznam+stupeň prípravy'!$A$2:$W$647,2,FALSE)</f>
        <v>ČNT, KR výhybiek č. 145š-147š, 150š-152š,154š-159š,161š, 162š - 14 výhybiek</v>
      </c>
      <c r="H573" t="s">
        <v>1059</v>
      </c>
      <c r="I573" t="s">
        <v>2236</v>
      </c>
      <c r="J573" t="s">
        <v>2236</v>
      </c>
      <c r="K573">
        <v>0</v>
      </c>
      <c r="L573" t="s">
        <v>912</v>
      </c>
      <c r="M573" t="s">
        <v>868</v>
      </c>
      <c r="N573" t="s">
        <v>861</v>
      </c>
      <c r="O573" t="s">
        <v>874</v>
      </c>
      <c r="P573">
        <v>0</v>
      </c>
      <c r="Q573" t="s">
        <v>1464</v>
      </c>
      <c r="R573" t="s">
        <v>1458</v>
      </c>
      <c r="S573" s="16">
        <v>1891478.98</v>
      </c>
      <c r="T573" t="s">
        <v>2236</v>
      </c>
      <c r="U573" t="s">
        <v>874</v>
      </c>
      <c r="V573" s="12" t="s">
        <v>2699</v>
      </c>
    </row>
    <row r="574" spans="1:22" x14ac:dyDescent="0.35">
      <c r="A574" t="s">
        <v>1578</v>
      </c>
      <c r="B574" t="s">
        <v>864</v>
      </c>
      <c r="C574">
        <v>0</v>
      </c>
      <c r="D574" t="s">
        <v>865</v>
      </c>
      <c r="E574" t="s">
        <v>771</v>
      </c>
      <c r="F574" t="s">
        <v>1060</v>
      </c>
      <c r="G574" s="1" t="str">
        <f>VLOOKUP(E574,'zoznam+stupeň prípravy'!$A$2:$W$647,2,FALSE)</f>
        <v>ŽST Kraľovany – ŽST Ľubochňa, rekonštrukcia koľají č. 1, 2</v>
      </c>
      <c r="H574" t="s">
        <v>1061</v>
      </c>
      <c r="I574" t="s">
        <v>1062</v>
      </c>
      <c r="J574" t="s">
        <v>979</v>
      </c>
      <c r="K574">
        <v>0</v>
      </c>
      <c r="L574" t="s">
        <v>873</v>
      </c>
      <c r="M574" t="s">
        <v>868</v>
      </c>
      <c r="N574" t="s">
        <v>861</v>
      </c>
      <c r="O574" t="s">
        <v>874</v>
      </c>
      <c r="P574" t="s">
        <v>1063</v>
      </c>
      <c r="Q574">
        <v>2023</v>
      </c>
      <c r="R574" t="s">
        <v>1458</v>
      </c>
      <c r="S574" s="16">
        <v>669728.88</v>
      </c>
      <c r="T574" t="s">
        <v>2236</v>
      </c>
      <c r="U574" t="s">
        <v>874</v>
      </c>
      <c r="V574" s="12" t="s">
        <v>2699</v>
      </c>
    </row>
    <row r="575" spans="1:22" x14ac:dyDescent="0.35">
      <c r="A575" t="s">
        <v>1576</v>
      </c>
      <c r="B575" t="s">
        <v>864</v>
      </c>
      <c r="C575">
        <v>0</v>
      </c>
      <c r="D575" t="s">
        <v>865</v>
      </c>
      <c r="E575" t="s">
        <v>771</v>
      </c>
      <c r="F575" t="s">
        <v>1060</v>
      </c>
      <c r="G575" s="1" t="str">
        <f>VLOOKUP(E575,'zoznam+stupeň prípravy'!$A$2:$W$647,2,FALSE)</f>
        <v>ŽST Kraľovany – ŽST Ľubochňa, rekonštrukcia koľají č. 1, 2</v>
      </c>
      <c r="H575" t="s">
        <v>1061</v>
      </c>
      <c r="I575" t="s">
        <v>1062</v>
      </c>
      <c r="J575" t="s">
        <v>979</v>
      </c>
      <c r="K575">
        <v>0</v>
      </c>
      <c r="L575" t="s">
        <v>873</v>
      </c>
      <c r="M575" t="s">
        <v>868</v>
      </c>
      <c r="N575" t="s">
        <v>26</v>
      </c>
      <c r="O575" t="s">
        <v>874</v>
      </c>
      <c r="P575" t="s">
        <v>1063</v>
      </c>
      <c r="Q575">
        <v>2023</v>
      </c>
      <c r="R575" t="s">
        <v>1458</v>
      </c>
      <c r="S575" s="16">
        <v>4999.41</v>
      </c>
      <c r="T575" t="s">
        <v>2236</v>
      </c>
      <c r="U575" t="s">
        <v>874</v>
      </c>
      <c r="V575" s="12" t="s">
        <v>2699</v>
      </c>
    </row>
    <row r="576" spans="1:22" x14ac:dyDescent="0.35">
      <c r="A576" t="s">
        <v>1577</v>
      </c>
      <c r="B576" t="s">
        <v>864</v>
      </c>
      <c r="C576">
        <v>0</v>
      </c>
      <c r="D576" t="s">
        <v>865</v>
      </c>
      <c r="E576" t="s">
        <v>771</v>
      </c>
      <c r="F576" t="s">
        <v>1060</v>
      </c>
      <c r="G576" s="1" t="str">
        <f>VLOOKUP(E576,'zoznam+stupeň prípravy'!$A$2:$W$647,2,FALSE)</f>
        <v>ŽST Kraľovany – ŽST Ľubochňa, rekonštrukcia koľají č. 1, 2</v>
      </c>
      <c r="H576" t="s">
        <v>1061</v>
      </c>
      <c r="I576" t="s">
        <v>1062</v>
      </c>
      <c r="J576" t="s">
        <v>979</v>
      </c>
      <c r="K576">
        <v>0</v>
      </c>
      <c r="L576" t="s">
        <v>873</v>
      </c>
      <c r="M576" t="s">
        <v>868</v>
      </c>
      <c r="N576" t="s">
        <v>860</v>
      </c>
      <c r="O576" t="s">
        <v>874</v>
      </c>
      <c r="P576" t="s">
        <v>1063</v>
      </c>
      <c r="Q576">
        <v>2023</v>
      </c>
      <c r="R576" t="s">
        <v>1458</v>
      </c>
      <c r="S576" s="16">
        <v>14000</v>
      </c>
      <c r="T576" t="s">
        <v>2236</v>
      </c>
      <c r="U576" t="s">
        <v>874</v>
      </c>
      <c r="V576" s="12" t="s">
        <v>2699</v>
      </c>
    </row>
    <row r="577" spans="1:22" x14ac:dyDescent="0.35">
      <c r="A577" t="s">
        <v>1578</v>
      </c>
      <c r="B577" t="s">
        <v>864</v>
      </c>
      <c r="C577">
        <v>0</v>
      </c>
      <c r="D577" t="s">
        <v>865</v>
      </c>
      <c r="E577" t="s">
        <v>771</v>
      </c>
      <c r="F577" t="s">
        <v>1060</v>
      </c>
      <c r="G577" s="1" t="str">
        <f>VLOOKUP(E577,'zoznam+stupeň prípravy'!$A$2:$W$647,2,FALSE)</f>
        <v>ŽST Kraľovany – ŽST Ľubochňa, rekonštrukcia koľají č. 1, 2</v>
      </c>
      <c r="H577" t="s">
        <v>1061</v>
      </c>
      <c r="I577" t="s">
        <v>1062</v>
      </c>
      <c r="J577" t="s">
        <v>979</v>
      </c>
      <c r="K577">
        <v>0</v>
      </c>
      <c r="L577" t="s">
        <v>873</v>
      </c>
      <c r="M577" t="s">
        <v>868</v>
      </c>
      <c r="N577" t="s">
        <v>861</v>
      </c>
      <c r="O577" t="s">
        <v>2236</v>
      </c>
      <c r="P577" t="s">
        <v>2236</v>
      </c>
      <c r="Q577">
        <v>2023</v>
      </c>
      <c r="R577" t="s">
        <v>1467</v>
      </c>
      <c r="S577" s="16">
        <v>-668552.30000000005</v>
      </c>
      <c r="T577" t="s">
        <v>2236</v>
      </c>
      <c r="U577" t="s">
        <v>874</v>
      </c>
      <c r="V577" s="12" t="s">
        <v>2699</v>
      </c>
    </row>
    <row r="578" spans="1:22" x14ac:dyDescent="0.35">
      <c r="A578" t="s">
        <v>1576</v>
      </c>
      <c r="B578" t="s">
        <v>864</v>
      </c>
      <c r="C578">
        <v>0</v>
      </c>
      <c r="D578" t="s">
        <v>865</v>
      </c>
      <c r="E578" t="s">
        <v>771</v>
      </c>
      <c r="F578" t="s">
        <v>1060</v>
      </c>
      <c r="G578" s="1" t="str">
        <f>VLOOKUP(E578,'zoznam+stupeň prípravy'!$A$2:$W$647,2,FALSE)</f>
        <v>ŽST Kraľovany – ŽST Ľubochňa, rekonštrukcia koľají č. 1, 2</v>
      </c>
      <c r="H578" t="s">
        <v>1061</v>
      </c>
      <c r="I578" t="s">
        <v>1062</v>
      </c>
      <c r="J578" t="s">
        <v>979</v>
      </c>
      <c r="K578">
        <v>0</v>
      </c>
      <c r="L578" t="s">
        <v>873</v>
      </c>
      <c r="M578" t="s">
        <v>868</v>
      </c>
      <c r="N578" t="s">
        <v>26</v>
      </c>
      <c r="O578" t="s">
        <v>874</v>
      </c>
      <c r="P578" t="s">
        <v>1063</v>
      </c>
      <c r="Q578" t="s">
        <v>1464</v>
      </c>
      <c r="R578" t="s">
        <v>1458</v>
      </c>
      <c r="S578" s="16">
        <v>672.3</v>
      </c>
      <c r="T578" t="s">
        <v>2236</v>
      </c>
      <c r="U578" t="s">
        <v>874</v>
      </c>
      <c r="V578" s="12" t="s">
        <v>2699</v>
      </c>
    </row>
    <row r="579" spans="1:22" x14ac:dyDescent="0.35">
      <c r="A579" t="s">
        <v>1577</v>
      </c>
      <c r="B579" t="s">
        <v>864</v>
      </c>
      <c r="C579">
        <v>0</v>
      </c>
      <c r="D579" t="s">
        <v>865</v>
      </c>
      <c r="E579" t="s">
        <v>771</v>
      </c>
      <c r="F579" t="s">
        <v>1060</v>
      </c>
      <c r="G579" s="1" t="str">
        <f>VLOOKUP(E579,'zoznam+stupeň prípravy'!$A$2:$W$647,2,FALSE)</f>
        <v>ŽST Kraľovany – ŽST Ľubochňa, rekonštrukcia koľají č. 1, 2</v>
      </c>
      <c r="H579" t="s">
        <v>1061</v>
      </c>
      <c r="I579" t="s">
        <v>1062</v>
      </c>
      <c r="J579" t="s">
        <v>979</v>
      </c>
      <c r="K579">
        <v>0</v>
      </c>
      <c r="L579" t="s">
        <v>873</v>
      </c>
      <c r="M579" t="s">
        <v>868</v>
      </c>
      <c r="N579" t="s">
        <v>860</v>
      </c>
      <c r="O579" t="s">
        <v>874</v>
      </c>
      <c r="P579" t="s">
        <v>1063</v>
      </c>
      <c r="Q579" t="s">
        <v>1464</v>
      </c>
      <c r="R579" t="s">
        <v>1458</v>
      </c>
      <c r="S579" s="16">
        <v>60599.19</v>
      </c>
      <c r="T579" t="s">
        <v>2236</v>
      </c>
      <c r="U579" t="s">
        <v>874</v>
      </c>
      <c r="V579" s="12" t="s">
        <v>2699</v>
      </c>
    </row>
    <row r="580" spans="1:22" x14ac:dyDescent="0.35">
      <c r="A580" t="s">
        <v>1578</v>
      </c>
      <c r="B580" t="s">
        <v>864</v>
      </c>
      <c r="C580">
        <v>0</v>
      </c>
      <c r="D580" t="s">
        <v>865</v>
      </c>
      <c r="E580" t="s">
        <v>771</v>
      </c>
      <c r="F580" t="s">
        <v>1060</v>
      </c>
      <c r="G580" s="1" t="str">
        <f>VLOOKUP(E580,'zoznam+stupeň prípravy'!$A$2:$W$647,2,FALSE)</f>
        <v>ŽST Kraľovany – ŽST Ľubochňa, rekonštrukcia koľají č. 1, 2</v>
      </c>
      <c r="H580" t="s">
        <v>1061</v>
      </c>
      <c r="I580" t="s">
        <v>1062</v>
      </c>
      <c r="J580" t="s">
        <v>979</v>
      </c>
      <c r="K580">
        <v>0</v>
      </c>
      <c r="L580" t="s">
        <v>873</v>
      </c>
      <c r="M580" t="s">
        <v>868</v>
      </c>
      <c r="N580" t="s">
        <v>861</v>
      </c>
      <c r="O580" t="s">
        <v>874</v>
      </c>
      <c r="P580" t="s">
        <v>1063</v>
      </c>
      <c r="Q580" t="s">
        <v>1464</v>
      </c>
      <c r="R580" t="s">
        <v>1458</v>
      </c>
      <c r="S580" s="16">
        <v>8799166.4800000004</v>
      </c>
      <c r="T580" t="s">
        <v>2236</v>
      </c>
      <c r="U580" t="s">
        <v>874</v>
      </c>
      <c r="V580" s="12" t="s">
        <v>2699</v>
      </c>
    </row>
    <row r="581" spans="1:22" x14ac:dyDescent="0.35">
      <c r="A581" t="s">
        <v>1578</v>
      </c>
      <c r="B581" t="s">
        <v>864</v>
      </c>
      <c r="C581">
        <v>0</v>
      </c>
      <c r="D581" t="s">
        <v>865</v>
      </c>
      <c r="E581" t="s">
        <v>771</v>
      </c>
      <c r="F581" t="s">
        <v>1060</v>
      </c>
      <c r="G581" s="1" t="str">
        <f>VLOOKUP(E581,'zoznam+stupeň prípravy'!$A$2:$W$647,2,FALSE)</f>
        <v>ŽST Kraľovany – ŽST Ľubochňa, rekonštrukcia koľají č. 1, 2</v>
      </c>
      <c r="H581" t="s">
        <v>1061</v>
      </c>
      <c r="I581" t="s">
        <v>1062</v>
      </c>
      <c r="J581" t="s">
        <v>979</v>
      </c>
      <c r="K581">
        <v>0</v>
      </c>
      <c r="L581" t="s">
        <v>873</v>
      </c>
      <c r="M581" t="s">
        <v>868</v>
      </c>
      <c r="N581" t="s">
        <v>861</v>
      </c>
      <c r="O581" t="s">
        <v>874</v>
      </c>
      <c r="P581" t="s">
        <v>1063</v>
      </c>
      <c r="Q581" t="s">
        <v>1464</v>
      </c>
      <c r="R581" t="s">
        <v>1467</v>
      </c>
      <c r="S581" s="16">
        <v>4596110.97</v>
      </c>
      <c r="T581" t="s">
        <v>2236</v>
      </c>
      <c r="U581" t="s">
        <v>874</v>
      </c>
      <c r="V581" s="12" t="s">
        <v>2699</v>
      </c>
    </row>
    <row r="582" spans="1:22" x14ac:dyDescent="0.35">
      <c r="A582" t="s">
        <v>1576</v>
      </c>
      <c r="B582" t="s">
        <v>864</v>
      </c>
      <c r="C582">
        <v>0</v>
      </c>
      <c r="D582" t="s">
        <v>865</v>
      </c>
      <c r="E582" t="s">
        <v>771</v>
      </c>
      <c r="F582" t="s">
        <v>1060</v>
      </c>
      <c r="G582" s="1" t="str">
        <f>VLOOKUP(E582,'zoznam+stupeň prípravy'!$A$2:$W$647,2,FALSE)</f>
        <v>ŽST Kraľovany – ŽST Ľubochňa, rekonštrukcia koľají č. 1, 2</v>
      </c>
      <c r="H582" t="s">
        <v>1061</v>
      </c>
      <c r="I582" t="s">
        <v>1062</v>
      </c>
      <c r="J582" t="s">
        <v>979</v>
      </c>
      <c r="K582">
        <v>0</v>
      </c>
      <c r="L582" t="s">
        <v>873</v>
      </c>
      <c r="M582" t="s">
        <v>868</v>
      </c>
      <c r="N582" t="s">
        <v>26</v>
      </c>
      <c r="O582" t="s">
        <v>874</v>
      </c>
      <c r="P582" t="s">
        <v>1063</v>
      </c>
      <c r="Q582" t="s">
        <v>1464</v>
      </c>
      <c r="R582" t="s">
        <v>1467</v>
      </c>
      <c r="S582" s="16">
        <v>2474.2800000000002</v>
      </c>
      <c r="T582" t="s">
        <v>2236</v>
      </c>
      <c r="U582" t="s">
        <v>874</v>
      </c>
      <c r="V582" s="12" t="s">
        <v>2699</v>
      </c>
    </row>
    <row r="583" spans="1:22" x14ac:dyDescent="0.35">
      <c r="A583" t="s">
        <v>1577</v>
      </c>
      <c r="B583" t="s">
        <v>864</v>
      </c>
      <c r="C583">
        <v>0</v>
      </c>
      <c r="D583" t="s">
        <v>865</v>
      </c>
      <c r="E583" t="s">
        <v>771</v>
      </c>
      <c r="F583" t="s">
        <v>1060</v>
      </c>
      <c r="G583" s="1" t="str">
        <f>VLOOKUP(E583,'zoznam+stupeň prípravy'!$A$2:$W$647,2,FALSE)</f>
        <v>ŽST Kraľovany – ŽST Ľubochňa, rekonštrukcia koľají č. 1, 2</v>
      </c>
      <c r="H583" t="s">
        <v>1061</v>
      </c>
      <c r="I583" t="s">
        <v>1062</v>
      </c>
      <c r="J583" t="s">
        <v>979</v>
      </c>
      <c r="K583">
        <v>0</v>
      </c>
      <c r="L583" t="s">
        <v>873</v>
      </c>
      <c r="M583" t="s">
        <v>868</v>
      </c>
      <c r="N583" t="s">
        <v>860</v>
      </c>
      <c r="O583" t="s">
        <v>874</v>
      </c>
      <c r="P583" t="s">
        <v>1063</v>
      </c>
      <c r="Q583" t="s">
        <v>1464</v>
      </c>
      <c r="R583" t="s">
        <v>1467</v>
      </c>
      <c r="S583" s="16">
        <v>229300</v>
      </c>
      <c r="T583" t="s">
        <v>2236</v>
      </c>
      <c r="U583" t="s">
        <v>874</v>
      </c>
      <c r="V583" s="12" t="s">
        <v>2699</v>
      </c>
    </row>
    <row r="584" spans="1:22" x14ac:dyDescent="0.35">
      <c r="A584" t="s">
        <v>2067</v>
      </c>
      <c r="B584" t="s">
        <v>864</v>
      </c>
      <c r="C584">
        <v>0</v>
      </c>
      <c r="D584" t="s">
        <v>865</v>
      </c>
      <c r="E584" t="s">
        <v>1064</v>
      </c>
      <c r="F584">
        <v>0</v>
      </c>
      <c r="G584" s="1" t="str">
        <f>VLOOKUP(E584,'zoznam+stupeň prípravy'!$A$2:$W$647,2,FALSE)</f>
        <v>Vybudovanie kanalizačných prípojok v obvode OR Žilina</v>
      </c>
      <c r="H584" t="s">
        <v>2236</v>
      </c>
      <c r="I584" t="s">
        <v>2236</v>
      </c>
      <c r="J584" t="s">
        <v>2236</v>
      </c>
      <c r="K584" t="s">
        <v>949</v>
      </c>
      <c r="L584" t="s">
        <v>1000</v>
      </c>
      <c r="M584" t="s">
        <v>868</v>
      </c>
      <c r="N584" t="s">
        <v>861</v>
      </c>
      <c r="O584" t="s">
        <v>874</v>
      </c>
      <c r="P584">
        <v>0</v>
      </c>
      <c r="Q584">
        <v>2029</v>
      </c>
      <c r="R584" t="s">
        <v>2025</v>
      </c>
      <c r="S584" s="16">
        <v>160000</v>
      </c>
      <c r="T584" t="s">
        <v>2236</v>
      </c>
      <c r="U584" t="s">
        <v>875</v>
      </c>
      <c r="V584" s="12" t="s">
        <v>2708</v>
      </c>
    </row>
    <row r="585" spans="1:22" x14ac:dyDescent="0.35">
      <c r="A585" t="s">
        <v>2068</v>
      </c>
      <c r="B585" t="s">
        <v>864</v>
      </c>
      <c r="C585">
        <v>0</v>
      </c>
      <c r="D585" t="s">
        <v>865</v>
      </c>
      <c r="E585" t="s">
        <v>1066</v>
      </c>
      <c r="F585">
        <v>0</v>
      </c>
      <c r="G585" s="1" t="str">
        <f>VLOOKUP(E585,'zoznam+stupeň prípravy'!$A$2:$W$647,2,FALSE)</f>
        <v>ŽST Trenčín, rekonštrukcia strechy Admin. budovy v parku</v>
      </c>
      <c r="H585" t="s">
        <v>899</v>
      </c>
      <c r="I585" t="s">
        <v>2236</v>
      </c>
      <c r="J585" t="s">
        <v>2236</v>
      </c>
      <c r="K585" t="s">
        <v>949</v>
      </c>
      <c r="L585" t="s">
        <v>1000</v>
      </c>
      <c r="M585" t="s">
        <v>868</v>
      </c>
      <c r="N585" t="s">
        <v>861</v>
      </c>
      <c r="O585" t="s">
        <v>874</v>
      </c>
      <c r="P585">
        <v>0</v>
      </c>
      <c r="Q585">
        <v>2026</v>
      </c>
      <c r="R585" t="s">
        <v>2025</v>
      </c>
      <c r="S585" s="16">
        <v>1200000</v>
      </c>
      <c r="T585" t="s">
        <v>2236</v>
      </c>
      <c r="U585" t="s">
        <v>874</v>
      </c>
      <c r="V585" s="12" t="s">
        <v>2708</v>
      </c>
    </row>
    <row r="586" spans="1:22" x14ac:dyDescent="0.35">
      <c r="A586" t="s">
        <v>2069</v>
      </c>
      <c r="B586" t="s">
        <v>864</v>
      </c>
      <c r="C586">
        <v>0</v>
      </c>
      <c r="D586" t="s">
        <v>865</v>
      </c>
      <c r="E586" t="s">
        <v>613</v>
      </c>
      <c r="F586">
        <v>0</v>
      </c>
      <c r="G586" s="1" t="str">
        <f>VLOOKUP(E586,'zoznam+stupeň prípravy'!$A$2:$W$647,2,FALSE)</f>
        <v>Rekonštrukcia strechy ŽST Nemšová Traťový obvod</v>
      </c>
      <c r="H586" t="s">
        <v>1070</v>
      </c>
      <c r="I586" t="s">
        <v>2236</v>
      </c>
      <c r="J586" t="s">
        <v>2236</v>
      </c>
      <c r="K586">
        <v>0</v>
      </c>
      <c r="L586" t="s">
        <v>867</v>
      </c>
      <c r="M586" t="s">
        <v>868</v>
      </c>
      <c r="N586" t="s">
        <v>861</v>
      </c>
      <c r="O586" t="s">
        <v>874</v>
      </c>
      <c r="P586">
        <v>0</v>
      </c>
      <c r="Q586">
        <v>2023</v>
      </c>
      <c r="R586" t="s">
        <v>1467</v>
      </c>
      <c r="S586" s="16">
        <v>271085.43</v>
      </c>
      <c r="T586" t="s">
        <v>2236</v>
      </c>
      <c r="U586" t="s">
        <v>875</v>
      </c>
      <c r="V586" s="12" t="s">
        <v>2699</v>
      </c>
    </row>
    <row r="587" spans="1:22" x14ac:dyDescent="0.35">
      <c r="A587" t="s">
        <v>2069</v>
      </c>
      <c r="B587" t="s">
        <v>864</v>
      </c>
      <c r="C587">
        <v>0</v>
      </c>
      <c r="D587" t="s">
        <v>865</v>
      </c>
      <c r="E587" t="s">
        <v>613</v>
      </c>
      <c r="F587">
        <v>0</v>
      </c>
      <c r="G587" s="1" t="str">
        <f>VLOOKUP(E587,'zoznam+stupeň prípravy'!$A$2:$W$647,2,FALSE)</f>
        <v>Rekonštrukcia strechy ŽST Nemšová Traťový obvod</v>
      </c>
      <c r="H587" t="s">
        <v>1070</v>
      </c>
      <c r="I587" t="s">
        <v>2236</v>
      </c>
      <c r="J587" t="s">
        <v>2236</v>
      </c>
      <c r="K587">
        <v>0</v>
      </c>
      <c r="L587" t="s">
        <v>867</v>
      </c>
      <c r="M587" t="s">
        <v>868</v>
      </c>
      <c r="N587" t="s">
        <v>861</v>
      </c>
      <c r="O587" t="s">
        <v>874</v>
      </c>
      <c r="P587">
        <v>0</v>
      </c>
      <c r="Q587">
        <v>2024</v>
      </c>
      <c r="R587" t="s">
        <v>2025</v>
      </c>
      <c r="S587" s="16">
        <f>4300-1500</f>
        <v>2800</v>
      </c>
      <c r="T587" t="s">
        <v>2236</v>
      </c>
      <c r="U587" t="s">
        <v>875</v>
      </c>
      <c r="V587" s="12" t="s">
        <v>2699</v>
      </c>
    </row>
    <row r="588" spans="1:22" x14ac:dyDescent="0.35">
      <c r="A588" t="s">
        <v>1728</v>
      </c>
      <c r="B588" t="s">
        <v>864</v>
      </c>
      <c r="C588">
        <v>0</v>
      </c>
      <c r="D588" t="s">
        <v>865</v>
      </c>
      <c r="E588" t="s">
        <v>613</v>
      </c>
      <c r="F588">
        <v>0</v>
      </c>
      <c r="G588" s="1" t="str">
        <f>VLOOKUP(E588,'zoznam+stupeň prípravy'!$A$2:$W$647,2,FALSE)</f>
        <v>Rekonštrukcia strechy ŽST Nemšová Traťový obvod</v>
      </c>
      <c r="H588" t="s">
        <v>1070</v>
      </c>
      <c r="I588" t="s">
        <v>2236</v>
      </c>
      <c r="J588" t="s">
        <v>2236</v>
      </c>
      <c r="K588">
        <v>0</v>
      </c>
      <c r="L588" t="s">
        <v>867</v>
      </c>
      <c r="M588" t="s">
        <v>868</v>
      </c>
      <c r="N588" t="s">
        <v>860</v>
      </c>
      <c r="O588" t="s">
        <v>874</v>
      </c>
      <c r="P588">
        <v>0</v>
      </c>
      <c r="Q588" t="s">
        <v>1464</v>
      </c>
      <c r="R588" t="s">
        <v>1467</v>
      </c>
      <c r="S588" s="16">
        <v>12828.42</v>
      </c>
      <c r="T588" t="s">
        <v>2236</v>
      </c>
      <c r="U588" t="s">
        <v>875</v>
      </c>
      <c r="V588" s="12" t="s">
        <v>2699</v>
      </c>
    </row>
    <row r="589" spans="1:22" x14ac:dyDescent="0.35">
      <c r="A589" t="s">
        <v>1765</v>
      </c>
      <c r="B589" t="s">
        <v>864</v>
      </c>
      <c r="C589">
        <v>0</v>
      </c>
      <c r="D589" t="s">
        <v>865</v>
      </c>
      <c r="E589" t="s">
        <v>55</v>
      </c>
      <c r="F589">
        <v>0</v>
      </c>
      <c r="G589" s="1" t="str">
        <f>VLOOKUP(E589,'zoznam+stupeň prípravy'!$A$2:$W$647,2,FALSE)</f>
        <v>ŽST Kraľovany, rekonštrukcia EOV výh.č.1-33,101 (34 v.j.)</v>
      </c>
      <c r="H589" t="s">
        <v>987</v>
      </c>
      <c r="I589" t="s">
        <v>2236</v>
      </c>
      <c r="J589" t="s">
        <v>2236</v>
      </c>
      <c r="K589">
        <v>0</v>
      </c>
      <c r="L589" t="s">
        <v>912</v>
      </c>
      <c r="M589" t="s">
        <v>868</v>
      </c>
      <c r="N589" t="s">
        <v>860</v>
      </c>
      <c r="O589" t="s">
        <v>875</v>
      </c>
      <c r="P589">
        <v>0</v>
      </c>
      <c r="Q589">
        <v>2027</v>
      </c>
      <c r="R589" t="s">
        <v>2025</v>
      </c>
      <c r="S589" s="16">
        <v>68100</v>
      </c>
      <c r="T589" t="s">
        <v>2236</v>
      </c>
      <c r="U589" t="s">
        <v>874</v>
      </c>
      <c r="V589" s="12" t="s">
        <v>2698</v>
      </c>
    </row>
    <row r="590" spans="1:22" x14ac:dyDescent="0.35">
      <c r="A590" t="s">
        <v>1891</v>
      </c>
      <c r="B590" t="s">
        <v>864</v>
      </c>
      <c r="C590">
        <v>0</v>
      </c>
      <c r="D590" t="s">
        <v>865</v>
      </c>
      <c r="E590" t="s">
        <v>55</v>
      </c>
      <c r="F590">
        <v>0</v>
      </c>
      <c r="G590" s="1" t="str">
        <f>VLOOKUP(E590,'zoznam+stupeň prípravy'!$A$2:$W$647,2,FALSE)</f>
        <v>ŽST Kraľovany, rekonštrukcia EOV výh.č.1-33,101 (34 v.j.)</v>
      </c>
      <c r="H590" t="s">
        <v>987</v>
      </c>
      <c r="I590" t="s">
        <v>2236</v>
      </c>
      <c r="J590" t="s">
        <v>2236</v>
      </c>
      <c r="K590">
        <v>0</v>
      </c>
      <c r="L590" t="s">
        <v>912</v>
      </c>
      <c r="M590" t="s">
        <v>868</v>
      </c>
      <c r="N590" t="s">
        <v>861</v>
      </c>
      <c r="O590" t="s">
        <v>875</v>
      </c>
      <c r="P590">
        <v>0</v>
      </c>
      <c r="Q590">
        <v>2028</v>
      </c>
      <c r="R590" t="s">
        <v>2025</v>
      </c>
      <c r="S590" s="16">
        <v>612900</v>
      </c>
      <c r="T590" t="s">
        <v>2236</v>
      </c>
      <c r="U590" t="s">
        <v>874</v>
      </c>
      <c r="V590" s="12" t="s">
        <v>2698</v>
      </c>
    </row>
    <row r="591" spans="1:22" x14ac:dyDescent="0.35">
      <c r="A591" t="s">
        <v>1763</v>
      </c>
      <c r="B591" t="s">
        <v>864</v>
      </c>
      <c r="C591">
        <v>0</v>
      </c>
      <c r="D591" t="s">
        <v>865</v>
      </c>
      <c r="E591" t="s">
        <v>57</v>
      </c>
      <c r="F591">
        <v>0</v>
      </c>
      <c r="G591" s="1" t="str">
        <f>VLOOKUP(E591,'zoznam+stupeň prípravy'!$A$2:$W$647,2,FALSE)</f>
        <v>Devínska Nová Ves- Bratislava Lamač, KRŽZ koľ.č.1,2 v dĺžke 13,5 km</v>
      </c>
      <c r="H591" t="s">
        <v>2236</v>
      </c>
      <c r="I591" t="s">
        <v>2236</v>
      </c>
      <c r="J591" t="s">
        <v>2236</v>
      </c>
      <c r="K591">
        <v>0</v>
      </c>
      <c r="L591" t="s">
        <v>912</v>
      </c>
      <c r="M591" t="s">
        <v>868</v>
      </c>
      <c r="N591" t="s">
        <v>860</v>
      </c>
      <c r="O591" t="s">
        <v>875</v>
      </c>
      <c r="P591">
        <v>0</v>
      </c>
      <c r="Q591">
        <v>2027</v>
      </c>
      <c r="R591" t="s">
        <v>2025</v>
      </c>
      <c r="S591" s="16">
        <v>950000</v>
      </c>
      <c r="T591" t="s">
        <v>2236</v>
      </c>
      <c r="U591" t="s">
        <v>874</v>
      </c>
      <c r="V591" s="12" t="s">
        <v>2698</v>
      </c>
    </row>
    <row r="592" spans="1:22" x14ac:dyDescent="0.35">
      <c r="A592" t="s">
        <v>1640</v>
      </c>
      <c r="B592" t="s">
        <v>864</v>
      </c>
      <c r="C592">
        <v>0</v>
      </c>
      <c r="D592" t="s">
        <v>865</v>
      </c>
      <c r="E592" t="s">
        <v>59</v>
      </c>
      <c r="F592" t="s">
        <v>1071</v>
      </c>
      <c r="G592" s="1" t="str">
        <f>VLOOKUP(E592,'zoznam+stupeň prípravy'!$A$2:$W$647,2,FALSE)</f>
        <v>ŽST Šurany rekonštrukcia dopravnej cesty</v>
      </c>
      <c r="H592" t="s">
        <v>1072</v>
      </c>
      <c r="I592" t="s">
        <v>2236</v>
      </c>
      <c r="J592" t="s">
        <v>896</v>
      </c>
      <c r="K592" t="s">
        <v>1073</v>
      </c>
      <c r="L592" t="s">
        <v>912</v>
      </c>
      <c r="M592" t="s">
        <v>868</v>
      </c>
      <c r="N592" t="s">
        <v>860</v>
      </c>
      <c r="O592" t="s">
        <v>875</v>
      </c>
      <c r="P592" t="s">
        <v>913</v>
      </c>
      <c r="Q592">
        <v>2029</v>
      </c>
      <c r="R592" t="s">
        <v>2025</v>
      </c>
      <c r="S592" s="16">
        <v>100000</v>
      </c>
      <c r="T592" t="s">
        <v>2236</v>
      </c>
      <c r="U592" t="s">
        <v>874</v>
      </c>
      <c r="V592" s="12" t="s">
        <v>2698</v>
      </c>
    </row>
    <row r="593" spans="1:22" x14ac:dyDescent="0.35">
      <c r="A593" t="s">
        <v>1640</v>
      </c>
      <c r="B593" t="s">
        <v>864</v>
      </c>
      <c r="C593">
        <v>0</v>
      </c>
      <c r="D593" t="s">
        <v>865</v>
      </c>
      <c r="E593" t="s">
        <v>59</v>
      </c>
      <c r="F593" t="s">
        <v>1071</v>
      </c>
      <c r="G593" s="1" t="str">
        <f>VLOOKUP(E593,'zoznam+stupeň prípravy'!$A$2:$W$647,2,FALSE)</f>
        <v>ŽST Šurany rekonštrukcia dopravnej cesty</v>
      </c>
      <c r="H593" t="s">
        <v>1072</v>
      </c>
      <c r="I593" t="s">
        <v>2236</v>
      </c>
      <c r="J593" t="s">
        <v>896</v>
      </c>
      <c r="K593" t="s">
        <v>1073</v>
      </c>
      <c r="L593" t="s">
        <v>912</v>
      </c>
      <c r="M593" t="s">
        <v>868</v>
      </c>
      <c r="N593" t="s">
        <v>860</v>
      </c>
      <c r="O593" t="s">
        <v>875</v>
      </c>
      <c r="P593" t="s">
        <v>913</v>
      </c>
      <c r="Q593">
        <v>2030</v>
      </c>
      <c r="R593" t="s">
        <v>2025</v>
      </c>
      <c r="S593" s="16">
        <v>200000</v>
      </c>
      <c r="T593" t="s">
        <v>2236</v>
      </c>
      <c r="U593" t="s">
        <v>874</v>
      </c>
      <c r="V593" s="12" t="s">
        <v>2698</v>
      </c>
    </row>
    <row r="594" spans="1:22" x14ac:dyDescent="0.35">
      <c r="A594" t="s">
        <v>1640</v>
      </c>
      <c r="B594" t="s">
        <v>864</v>
      </c>
      <c r="C594">
        <v>0</v>
      </c>
      <c r="D594" t="s">
        <v>865</v>
      </c>
      <c r="E594" t="s">
        <v>59</v>
      </c>
      <c r="F594" t="s">
        <v>1071</v>
      </c>
      <c r="G594" s="1" t="str">
        <f>VLOOKUP(E594,'zoznam+stupeň prípravy'!$A$2:$W$647,2,FALSE)</f>
        <v>ŽST Šurany rekonštrukcia dopravnej cesty</v>
      </c>
      <c r="H594" t="s">
        <v>1072</v>
      </c>
      <c r="I594" t="s">
        <v>2236</v>
      </c>
      <c r="J594" t="s">
        <v>896</v>
      </c>
      <c r="K594" t="s">
        <v>1073</v>
      </c>
      <c r="L594" t="s">
        <v>912</v>
      </c>
      <c r="M594" t="s">
        <v>868</v>
      </c>
      <c r="N594" t="s">
        <v>861</v>
      </c>
      <c r="O594" t="s">
        <v>875</v>
      </c>
      <c r="P594" t="s">
        <v>913</v>
      </c>
      <c r="Q594">
        <v>2030</v>
      </c>
      <c r="R594" t="s">
        <v>2025</v>
      </c>
      <c r="S594" s="16">
        <v>10000000</v>
      </c>
      <c r="T594" t="s">
        <v>2236</v>
      </c>
      <c r="U594" t="s">
        <v>874</v>
      </c>
      <c r="V594" s="12" t="s">
        <v>2698</v>
      </c>
    </row>
    <row r="595" spans="1:22" x14ac:dyDescent="0.35">
      <c r="A595" t="s">
        <v>1771</v>
      </c>
      <c r="B595" t="s">
        <v>864</v>
      </c>
      <c r="C595">
        <v>0</v>
      </c>
      <c r="D595" t="s">
        <v>865</v>
      </c>
      <c r="E595" t="s">
        <v>61</v>
      </c>
      <c r="F595">
        <v>0</v>
      </c>
      <c r="G595" s="1" t="str">
        <f>VLOOKUP(E595,'zoznam+stupeň prípravy'!$A$2:$W$647,2,FALSE)</f>
        <v>KR priecestí v obvode OR TT,ZA,ZV,KE</v>
      </c>
      <c r="H595" t="s">
        <v>2236</v>
      </c>
      <c r="I595" t="s">
        <v>2236</v>
      </c>
      <c r="J595" t="s">
        <v>2236</v>
      </c>
      <c r="K595">
        <v>0</v>
      </c>
      <c r="L595" t="s">
        <v>912</v>
      </c>
      <c r="M595" t="s">
        <v>868</v>
      </c>
      <c r="N595" t="s">
        <v>860</v>
      </c>
      <c r="O595" t="s">
        <v>875</v>
      </c>
      <c r="P595">
        <v>0</v>
      </c>
      <c r="Q595">
        <v>2027</v>
      </c>
      <c r="R595" t="s">
        <v>2025</v>
      </c>
      <c r="S595" s="16">
        <v>60000</v>
      </c>
      <c r="T595" t="s">
        <v>2236</v>
      </c>
      <c r="U595" t="s">
        <v>874</v>
      </c>
      <c r="V595" s="12" t="s">
        <v>2698</v>
      </c>
    </row>
    <row r="596" spans="1:22" x14ac:dyDescent="0.35">
      <c r="A596" t="s">
        <v>1897</v>
      </c>
      <c r="B596" t="s">
        <v>864</v>
      </c>
      <c r="C596">
        <v>0</v>
      </c>
      <c r="D596" t="s">
        <v>865</v>
      </c>
      <c r="E596" t="s">
        <v>61</v>
      </c>
      <c r="F596">
        <v>0</v>
      </c>
      <c r="G596" s="1" t="str">
        <f>VLOOKUP(E596,'zoznam+stupeň prípravy'!$A$2:$W$647,2,FALSE)</f>
        <v>KR priecestí v obvode OR TT,ZA,ZV,KE</v>
      </c>
      <c r="H596" t="s">
        <v>2236</v>
      </c>
      <c r="I596" t="s">
        <v>2236</v>
      </c>
      <c r="J596" t="s">
        <v>2236</v>
      </c>
      <c r="K596">
        <v>0</v>
      </c>
      <c r="L596" t="s">
        <v>912</v>
      </c>
      <c r="M596" t="s">
        <v>868</v>
      </c>
      <c r="N596" t="s">
        <v>861</v>
      </c>
      <c r="O596" t="s">
        <v>875</v>
      </c>
      <c r="P596">
        <v>0</v>
      </c>
      <c r="Q596">
        <v>2028</v>
      </c>
      <c r="R596" t="s">
        <v>2025</v>
      </c>
      <c r="S596" s="16">
        <v>540000</v>
      </c>
      <c r="T596" t="s">
        <v>2236</v>
      </c>
      <c r="U596" t="s">
        <v>874</v>
      </c>
      <c r="V596" s="12" t="s">
        <v>2698</v>
      </c>
    </row>
    <row r="597" spans="1:22" ht="29" x14ac:dyDescent="0.35">
      <c r="A597" t="s">
        <v>1773</v>
      </c>
      <c r="B597" t="s">
        <v>864</v>
      </c>
      <c r="C597">
        <v>0</v>
      </c>
      <c r="D597" t="s">
        <v>865</v>
      </c>
      <c r="E597" t="s">
        <v>63</v>
      </c>
      <c r="F597">
        <v>0</v>
      </c>
      <c r="G597" s="1" t="str">
        <f>VLOOKUP(E597,'zoznam+stupeň prípravy'!$A$2:$W$647,2,FALSE)</f>
        <v xml:space="preserve">Most v km 23, 896 na trati Lužianky-Leopoldov posúdenie variantného riešenia prestavby objektu </v>
      </c>
      <c r="H597" t="s">
        <v>1047</v>
      </c>
      <c r="I597" t="s">
        <v>2236</v>
      </c>
      <c r="J597" t="s">
        <v>2236</v>
      </c>
      <c r="K597">
        <v>0</v>
      </c>
      <c r="L597" t="s">
        <v>912</v>
      </c>
      <c r="M597" t="s">
        <v>868</v>
      </c>
      <c r="N597" t="s">
        <v>860</v>
      </c>
      <c r="O597" t="s">
        <v>875</v>
      </c>
      <c r="P597">
        <v>0</v>
      </c>
      <c r="Q597">
        <v>2029</v>
      </c>
      <c r="R597" t="s">
        <v>2025</v>
      </c>
      <c r="S597" s="16">
        <v>5000</v>
      </c>
      <c r="T597" t="s">
        <v>2236</v>
      </c>
      <c r="U597" t="s">
        <v>874</v>
      </c>
      <c r="V597" s="12" t="s">
        <v>2698</v>
      </c>
    </row>
    <row r="598" spans="1:22" ht="29" x14ac:dyDescent="0.35">
      <c r="A598" t="s">
        <v>1899</v>
      </c>
      <c r="B598" t="s">
        <v>864</v>
      </c>
      <c r="C598">
        <v>0</v>
      </c>
      <c r="D598" t="s">
        <v>865</v>
      </c>
      <c r="E598" t="s">
        <v>63</v>
      </c>
      <c r="F598">
        <v>0</v>
      </c>
      <c r="G598" s="1" t="str">
        <f>VLOOKUP(E598,'zoznam+stupeň prípravy'!$A$2:$W$647,2,FALSE)</f>
        <v xml:space="preserve">Most v km 23, 896 na trati Lužianky-Leopoldov posúdenie variantného riešenia prestavby objektu </v>
      </c>
      <c r="H598" t="s">
        <v>1047</v>
      </c>
      <c r="I598" t="s">
        <v>2236</v>
      </c>
      <c r="J598" t="s">
        <v>2236</v>
      </c>
      <c r="K598">
        <v>0</v>
      </c>
      <c r="L598" t="s">
        <v>912</v>
      </c>
      <c r="M598" t="s">
        <v>868</v>
      </c>
      <c r="N598" t="s">
        <v>861</v>
      </c>
      <c r="O598" t="s">
        <v>875</v>
      </c>
      <c r="P598">
        <v>0</v>
      </c>
      <c r="Q598">
        <v>2029</v>
      </c>
      <c r="R598" t="s">
        <v>2025</v>
      </c>
      <c r="S598" s="16">
        <v>45000</v>
      </c>
      <c r="T598" t="s">
        <v>2236</v>
      </c>
      <c r="U598" t="s">
        <v>874</v>
      </c>
      <c r="V598" s="12" t="s">
        <v>2698</v>
      </c>
    </row>
    <row r="599" spans="1:22" x14ac:dyDescent="0.35">
      <c r="A599" t="s">
        <v>1602</v>
      </c>
      <c r="B599" t="s">
        <v>864</v>
      </c>
      <c r="C599">
        <v>0</v>
      </c>
      <c r="D599" t="s">
        <v>865</v>
      </c>
      <c r="E599" t="s">
        <v>548</v>
      </c>
      <c r="F599" t="s">
        <v>1074</v>
      </c>
      <c r="G599" s="1" t="str">
        <f>VLOOKUP(E599,'zoznam+stupeň prípravy'!$A$2:$W$647,2,FALSE)</f>
        <v>Modernizácia bratislavského tunela č. 2, ŽST Bratislava hl. stanica</v>
      </c>
      <c r="H599" t="s">
        <v>866</v>
      </c>
      <c r="I599" t="s">
        <v>2236</v>
      </c>
      <c r="J599" t="s">
        <v>896</v>
      </c>
      <c r="K599" t="s">
        <v>949</v>
      </c>
      <c r="L599" t="s">
        <v>912</v>
      </c>
      <c r="M599" t="s">
        <v>868</v>
      </c>
      <c r="N599" t="s">
        <v>860</v>
      </c>
      <c r="O599" t="s">
        <v>874</v>
      </c>
      <c r="P599">
        <v>0.69599999999999995</v>
      </c>
      <c r="Q599">
        <v>2023</v>
      </c>
      <c r="R599" t="s">
        <v>1542</v>
      </c>
      <c r="S599" s="16">
        <v>11500</v>
      </c>
      <c r="T599" t="s">
        <v>2236</v>
      </c>
      <c r="U599" t="s">
        <v>874</v>
      </c>
      <c r="V599" s="12" t="s">
        <v>2699</v>
      </c>
    </row>
    <row r="600" spans="1:22" x14ac:dyDescent="0.35">
      <c r="A600" t="s">
        <v>1603</v>
      </c>
      <c r="B600" t="s">
        <v>864</v>
      </c>
      <c r="C600">
        <v>0</v>
      </c>
      <c r="D600" t="s">
        <v>865</v>
      </c>
      <c r="E600" t="s">
        <v>548</v>
      </c>
      <c r="F600" t="s">
        <v>1074</v>
      </c>
      <c r="G600" s="1" t="str">
        <f>VLOOKUP(E600,'zoznam+stupeň prípravy'!$A$2:$W$647,2,FALSE)</f>
        <v>Modernizácia bratislavského tunela č. 2, ŽST Bratislava hl. stanica</v>
      </c>
      <c r="H600" t="s">
        <v>866</v>
      </c>
      <c r="I600" t="s">
        <v>2236</v>
      </c>
      <c r="J600" t="s">
        <v>896</v>
      </c>
      <c r="K600" t="s">
        <v>949</v>
      </c>
      <c r="L600" t="s">
        <v>912</v>
      </c>
      <c r="M600" t="s">
        <v>868</v>
      </c>
      <c r="N600" t="s">
        <v>861</v>
      </c>
      <c r="O600" t="s">
        <v>874</v>
      </c>
      <c r="P600">
        <v>0.69599999999999995</v>
      </c>
      <c r="Q600">
        <v>2023</v>
      </c>
      <c r="R600" t="s">
        <v>1511</v>
      </c>
      <c r="S600" s="16">
        <v>3781871.47</v>
      </c>
      <c r="T600" t="s">
        <v>1536</v>
      </c>
      <c r="U600" t="s">
        <v>874</v>
      </c>
      <c r="V600" s="12" t="s">
        <v>2699</v>
      </c>
    </row>
    <row r="601" spans="1:22" x14ac:dyDescent="0.35">
      <c r="A601" t="s">
        <v>1603</v>
      </c>
      <c r="B601" t="s">
        <v>864</v>
      </c>
      <c r="C601">
        <v>0</v>
      </c>
      <c r="D601" t="s">
        <v>865</v>
      </c>
      <c r="E601" t="s">
        <v>548</v>
      </c>
      <c r="F601" t="s">
        <v>1074</v>
      </c>
      <c r="G601" s="1" t="str">
        <f>VLOOKUP(E601,'zoznam+stupeň prípravy'!$A$2:$W$647,2,FALSE)</f>
        <v>Modernizácia bratislavského tunela č. 2, ŽST Bratislava hl. stanica</v>
      </c>
      <c r="H601" t="s">
        <v>866</v>
      </c>
      <c r="I601" t="s">
        <v>2236</v>
      </c>
      <c r="J601" t="s">
        <v>896</v>
      </c>
      <c r="K601" t="s">
        <v>949</v>
      </c>
      <c r="L601" t="s">
        <v>912</v>
      </c>
      <c r="M601" t="s">
        <v>868</v>
      </c>
      <c r="N601" t="s">
        <v>861</v>
      </c>
      <c r="O601" t="s">
        <v>874</v>
      </c>
      <c r="P601">
        <v>0.69599999999999995</v>
      </c>
      <c r="Q601">
        <v>2023</v>
      </c>
      <c r="R601" t="s">
        <v>1513</v>
      </c>
      <c r="S601" s="16">
        <v>667389.07999999996</v>
      </c>
      <c r="T601" t="s">
        <v>1536</v>
      </c>
      <c r="U601" t="s">
        <v>874</v>
      </c>
      <c r="V601" s="12" t="s">
        <v>2699</v>
      </c>
    </row>
    <row r="602" spans="1:22" x14ac:dyDescent="0.35">
      <c r="A602" t="s">
        <v>1603</v>
      </c>
      <c r="B602" t="s">
        <v>864</v>
      </c>
      <c r="C602">
        <v>0</v>
      </c>
      <c r="D602" t="s">
        <v>865</v>
      </c>
      <c r="E602" t="s">
        <v>548</v>
      </c>
      <c r="F602" t="s">
        <v>1074</v>
      </c>
      <c r="G602" s="1" t="str">
        <f>VLOOKUP(E602,'zoznam+stupeň prípravy'!$A$2:$W$647,2,FALSE)</f>
        <v>Modernizácia bratislavského tunela č. 2, ŽST Bratislava hl. stanica</v>
      </c>
      <c r="H602" t="s">
        <v>866</v>
      </c>
      <c r="I602" t="s">
        <v>2236</v>
      </c>
      <c r="J602" t="s">
        <v>896</v>
      </c>
      <c r="K602" t="s">
        <v>949</v>
      </c>
      <c r="L602" t="s">
        <v>912</v>
      </c>
      <c r="M602" t="s">
        <v>868</v>
      </c>
      <c r="N602" t="s">
        <v>861</v>
      </c>
      <c r="O602" t="s">
        <v>874</v>
      </c>
      <c r="P602">
        <v>0.69599999999999995</v>
      </c>
      <c r="Q602">
        <v>2023</v>
      </c>
      <c r="R602" t="s">
        <v>1467</v>
      </c>
      <c r="S602" s="16">
        <v>323</v>
      </c>
      <c r="T602" t="s">
        <v>2236</v>
      </c>
      <c r="U602" t="s">
        <v>874</v>
      </c>
      <c r="V602" s="12" t="s">
        <v>2699</v>
      </c>
    </row>
    <row r="603" spans="1:22" x14ac:dyDescent="0.35">
      <c r="A603" t="s">
        <v>1603</v>
      </c>
      <c r="B603" t="s">
        <v>864</v>
      </c>
      <c r="C603">
        <v>0</v>
      </c>
      <c r="D603" t="s">
        <v>865</v>
      </c>
      <c r="E603" t="s">
        <v>548</v>
      </c>
      <c r="F603" t="s">
        <v>1074</v>
      </c>
      <c r="G603" s="1" t="str">
        <f>VLOOKUP(E603,'zoznam+stupeň prípravy'!$A$2:$W$647,2,FALSE)</f>
        <v>Modernizácia bratislavského tunela č. 2, ŽST Bratislava hl. stanica</v>
      </c>
      <c r="H603" t="s">
        <v>866</v>
      </c>
      <c r="I603" t="s">
        <v>2236</v>
      </c>
      <c r="J603" t="s">
        <v>896</v>
      </c>
      <c r="K603" t="s">
        <v>949</v>
      </c>
      <c r="L603" t="s">
        <v>912</v>
      </c>
      <c r="M603" t="s">
        <v>868</v>
      </c>
      <c r="N603" t="s">
        <v>861</v>
      </c>
      <c r="O603" t="s">
        <v>874</v>
      </c>
      <c r="P603">
        <v>0.69599999999999995</v>
      </c>
      <c r="Q603">
        <v>2023</v>
      </c>
      <c r="R603" t="s">
        <v>1542</v>
      </c>
      <c r="S603" s="16">
        <v>203117.53</v>
      </c>
      <c r="T603" t="s">
        <v>2236</v>
      </c>
      <c r="U603" t="s">
        <v>874</v>
      </c>
      <c r="V603" s="12" t="s">
        <v>2699</v>
      </c>
    </row>
    <row r="604" spans="1:22" x14ac:dyDescent="0.35">
      <c r="A604" t="s">
        <v>1603</v>
      </c>
      <c r="B604" t="s">
        <v>864</v>
      </c>
      <c r="C604">
        <v>0</v>
      </c>
      <c r="D604" t="s">
        <v>865</v>
      </c>
      <c r="E604" t="s">
        <v>548</v>
      </c>
      <c r="F604" t="s">
        <v>1074</v>
      </c>
      <c r="G604" s="1" t="str">
        <f>VLOOKUP(E604,'zoznam+stupeň prípravy'!$A$2:$W$647,2,FALSE)</f>
        <v>Modernizácia bratislavského tunela č. 2, ŽST Bratislava hl. stanica</v>
      </c>
      <c r="H604" t="s">
        <v>866</v>
      </c>
      <c r="I604" t="s">
        <v>2236</v>
      </c>
      <c r="J604" t="s">
        <v>896</v>
      </c>
      <c r="K604" t="s">
        <v>949</v>
      </c>
      <c r="L604" t="s">
        <v>912</v>
      </c>
      <c r="M604" t="s">
        <v>868</v>
      </c>
      <c r="N604" t="s">
        <v>861</v>
      </c>
      <c r="O604" t="s">
        <v>2236</v>
      </c>
      <c r="P604" t="s">
        <v>2236</v>
      </c>
      <c r="Q604">
        <v>2023</v>
      </c>
      <c r="R604" t="s">
        <v>1467</v>
      </c>
      <c r="S604" s="16">
        <v>8685</v>
      </c>
      <c r="T604" t="s">
        <v>2236</v>
      </c>
      <c r="U604" t="s">
        <v>874</v>
      </c>
      <c r="V604" s="12" t="s">
        <v>2699</v>
      </c>
    </row>
    <row r="605" spans="1:22" x14ac:dyDescent="0.35">
      <c r="A605" t="s">
        <v>1603</v>
      </c>
      <c r="B605" t="s">
        <v>864</v>
      </c>
      <c r="C605">
        <v>0</v>
      </c>
      <c r="D605" t="s">
        <v>865</v>
      </c>
      <c r="E605" t="s">
        <v>548</v>
      </c>
      <c r="F605" t="s">
        <v>1074</v>
      </c>
      <c r="G605" s="1" t="str">
        <f>VLOOKUP(E605,'zoznam+stupeň prípravy'!$A$2:$W$647,2,FALSE)</f>
        <v>Modernizácia bratislavského tunela č. 2, ŽST Bratislava hl. stanica</v>
      </c>
      <c r="H605" t="s">
        <v>866</v>
      </c>
      <c r="I605" t="s">
        <v>2236</v>
      </c>
      <c r="J605" t="s">
        <v>896</v>
      </c>
      <c r="K605" t="s">
        <v>949</v>
      </c>
      <c r="L605" t="s">
        <v>912</v>
      </c>
      <c r="M605" t="s">
        <v>868</v>
      </c>
      <c r="N605" t="s">
        <v>861</v>
      </c>
      <c r="O605" t="s">
        <v>874</v>
      </c>
      <c r="P605">
        <v>0.69599999999999995</v>
      </c>
      <c r="Q605">
        <v>2023</v>
      </c>
      <c r="R605" t="s">
        <v>1467</v>
      </c>
      <c r="S605" s="16">
        <v>86001.359500000006</v>
      </c>
      <c r="T605" t="s">
        <v>2236</v>
      </c>
      <c r="U605" t="s">
        <v>874</v>
      </c>
      <c r="V605" s="12" t="s">
        <v>2699</v>
      </c>
    </row>
    <row r="606" spans="1:22" x14ac:dyDescent="0.35">
      <c r="A606" t="s">
        <v>1603</v>
      </c>
      <c r="B606" t="s">
        <v>864</v>
      </c>
      <c r="C606">
        <v>0</v>
      </c>
      <c r="D606" t="s">
        <v>865</v>
      </c>
      <c r="E606" t="s">
        <v>548</v>
      </c>
      <c r="F606" t="s">
        <v>1074</v>
      </c>
      <c r="G606" s="1" t="str">
        <f>VLOOKUP(E606,'zoznam+stupeň prípravy'!$A$2:$W$647,2,FALSE)</f>
        <v>Modernizácia bratislavského tunela č. 2, ŽST Bratislava hl. stanica</v>
      </c>
      <c r="H606" t="s">
        <v>866</v>
      </c>
      <c r="I606" t="s">
        <v>2236</v>
      </c>
      <c r="J606" t="s">
        <v>896</v>
      </c>
      <c r="K606" t="s">
        <v>949</v>
      </c>
      <c r="L606" t="s">
        <v>912</v>
      </c>
      <c r="M606" t="s">
        <v>868</v>
      </c>
      <c r="N606" t="s">
        <v>861</v>
      </c>
      <c r="O606" t="s">
        <v>874</v>
      </c>
      <c r="P606">
        <v>0.69599999999999995</v>
      </c>
      <c r="Q606">
        <v>2023</v>
      </c>
      <c r="R606" t="s">
        <v>1467</v>
      </c>
      <c r="S606" s="16">
        <v>15176.710500000001</v>
      </c>
      <c r="T606" t="s">
        <v>2236</v>
      </c>
      <c r="U606" t="s">
        <v>874</v>
      </c>
      <c r="V606" s="12" t="s">
        <v>2699</v>
      </c>
    </row>
    <row r="607" spans="1:22" x14ac:dyDescent="0.35">
      <c r="A607" t="s">
        <v>1603</v>
      </c>
      <c r="B607" t="s">
        <v>864</v>
      </c>
      <c r="C607">
        <v>0</v>
      </c>
      <c r="D607" t="s">
        <v>865</v>
      </c>
      <c r="E607" t="s">
        <v>548</v>
      </c>
      <c r="F607" t="s">
        <v>1074</v>
      </c>
      <c r="G607" s="1" t="str">
        <f>VLOOKUP(E607,'zoznam+stupeň prípravy'!$A$2:$W$647,2,FALSE)</f>
        <v>Modernizácia bratislavského tunela č. 2, ŽST Bratislava hl. stanica</v>
      </c>
      <c r="H607" t="s">
        <v>866</v>
      </c>
      <c r="I607" t="s">
        <v>2236</v>
      </c>
      <c r="J607" t="s">
        <v>896</v>
      </c>
      <c r="K607" t="s">
        <v>949</v>
      </c>
      <c r="L607" t="s">
        <v>912</v>
      </c>
      <c r="M607" t="s">
        <v>868</v>
      </c>
      <c r="N607" t="s">
        <v>861</v>
      </c>
      <c r="O607" t="s">
        <v>874</v>
      </c>
      <c r="P607">
        <v>0.69599999999999995</v>
      </c>
      <c r="Q607">
        <v>2024</v>
      </c>
      <c r="R607" t="s">
        <v>2025</v>
      </c>
      <c r="S607" s="16">
        <v>2720</v>
      </c>
      <c r="T607" t="s">
        <v>2236</v>
      </c>
      <c r="U607" t="s">
        <v>874</v>
      </c>
      <c r="V607" s="12" t="s">
        <v>2699</v>
      </c>
    </row>
    <row r="608" spans="1:22" x14ac:dyDescent="0.35">
      <c r="A608" t="s">
        <v>1602</v>
      </c>
      <c r="B608" t="s">
        <v>864</v>
      </c>
      <c r="C608">
        <v>0</v>
      </c>
      <c r="D608" t="s">
        <v>865</v>
      </c>
      <c r="E608" t="s">
        <v>548</v>
      </c>
      <c r="F608" t="s">
        <v>1074</v>
      </c>
      <c r="G608" s="1" t="str">
        <f>VLOOKUP(E608,'zoznam+stupeň prípravy'!$A$2:$W$647,2,FALSE)</f>
        <v>Modernizácia bratislavského tunela č. 2, ŽST Bratislava hl. stanica</v>
      </c>
      <c r="H608" t="s">
        <v>866</v>
      </c>
      <c r="I608" t="s">
        <v>2236</v>
      </c>
      <c r="J608" t="s">
        <v>896</v>
      </c>
      <c r="K608" t="s">
        <v>949</v>
      </c>
      <c r="L608" t="s">
        <v>912</v>
      </c>
      <c r="M608" t="s">
        <v>868</v>
      </c>
      <c r="N608" t="s">
        <v>860</v>
      </c>
      <c r="O608" t="s">
        <v>874</v>
      </c>
      <c r="P608">
        <v>0.69599999999999995</v>
      </c>
      <c r="Q608" t="s">
        <v>1464</v>
      </c>
      <c r="R608" t="s">
        <v>1511</v>
      </c>
      <c r="S608" s="16">
        <v>843236.68</v>
      </c>
      <c r="T608" t="s">
        <v>1536</v>
      </c>
      <c r="U608" t="s">
        <v>874</v>
      </c>
      <c r="V608" s="12" t="s">
        <v>2699</v>
      </c>
    </row>
    <row r="609" spans="1:22" x14ac:dyDescent="0.35">
      <c r="A609" t="s">
        <v>1602</v>
      </c>
      <c r="B609" t="s">
        <v>864</v>
      </c>
      <c r="C609">
        <v>0</v>
      </c>
      <c r="D609" t="s">
        <v>865</v>
      </c>
      <c r="E609" t="s">
        <v>548</v>
      </c>
      <c r="F609" t="s">
        <v>1074</v>
      </c>
      <c r="G609" s="1" t="str">
        <f>VLOOKUP(E609,'zoznam+stupeň prípravy'!$A$2:$W$647,2,FALSE)</f>
        <v>Modernizácia bratislavského tunela č. 2, ŽST Bratislava hl. stanica</v>
      </c>
      <c r="H609" t="s">
        <v>866</v>
      </c>
      <c r="I609" t="s">
        <v>2236</v>
      </c>
      <c r="J609" t="s">
        <v>896</v>
      </c>
      <c r="K609" t="s">
        <v>949</v>
      </c>
      <c r="L609" t="s">
        <v>912</v>
      </c>
      <c r="M609" t="s">
        <v>868</v>
      </c>
      <c r="N609" t="s">
        <v>860</v>
      </c>
      <c r="O609" t="s">
        <v>874</v>
      </c>
      <c r="P609">
        <v>0.69599999999999995</v>
      </c>
      <c r="Q609" t="s">
        <v>1464</v>
      </c>
      <c r="R609" t="s">
        <v>1513</v>
      </c>
      <c r="S609" s="16">
        <v>148806.48000000001</v>
      </c>
      <c r="T609" t="s">
        <v>1536</v>
      </c>
      <c r="U609" t="s">
        <v>874</v>
      </c>
      <c r="V609" s="12" t="s">
        <v>2699</v>
      </c>
    </row>
    <row r="610" spans="1:22" x14ac:dyDescent="0.35">
      <c r="A610" t="s">
        <v>1602</v>
      </c>
      <c r="B610" t="s">
        <v>864</v>
      </c>
      <c r="C610">
        <v>0</v>
      </c>
      <c r="D610" t="s">
        <v>865</v>
      </c>
      <c r="E610" t="s">
        <v>548</v>
      </c>
      <c r="F610" t="s">
        <v>1074</v>
      </c>
      <c r="G610" s="1" t="str">
        <f>VLOOKUP(E610,'zoznam+stupeň prípravy'!$A$2:$W$647,2,FALSE)</f>
        <v>Modernizácia bratislavského tunela č. 2, ŽST Bratislava hl. stanica</v>
      </c>
      <c r="H610" t="s">
        <v>866</v>
      </c>
      <c r="I610" t="s">
        <v>2236</v>
      </c>
      <c r="J610" t="s">
        <v>896</v>
      </c>
      <c r="K610" t="s">
        <v>949</v>
      </c>
      <c r="L610" t="s">
        <v>912</v>
      </c>
      <c r="M610" t="s">
        <v>868</v>
      </c>
      <c r="N610" t="s">
        <v>860</v>
      </c>
      <c r="O610" t="s">
        <v>874</v>
      </c>
      <c r="P610">
        <v>0.69599999999999995</v>
      </c>
      <c r="Q610" t="s">
        <v>1464</v>
      </c>
      <c r="R610" t="s">
        <v>1467</v>
      </c>
      <c r="S610" s="16">
        <v>253323.75</v>
      </c>
      <c r="T610" t="s">
        <v>2236</v>
      </c>
      <c r="U610" t="s">
        <v>874</v>
      </c>
      <c r="V610" s="12" t="s">
        <v>2699</v>
      </c>
    </row>
    <row r="611" spans="1:22" x14ac:dyDescent="0.35">
      <c r="A611" t="s">
        <v>1663</v>
      </c>
      <c r="B611" t="s">
        <v>864</v>
      </c>
      <c r="C611">
        <v>0</v>
      </c>
      <c r="D611" t="s">
        <v>865</v>
      </c>
      <c r="E611" t="s">
        <v>1075</v>
      </c>
      <c r="F611">
        <v>0</v>
      </c>
      <c r="G611" s="1" t="str">
        <f>VLOOKUP(E611,'zoznam+stupeň prípravy'!$A$2:$W$647,2,FALSE)</f>
        <v>ŽST Sládkovičovo, rekonštrukcia nástupíšť</v>
      </c>
      <c r="H611" t="s">
        <v>866</v>
      </c>
      <c r="I611" t="s">
        <v>2236</v>
      </c>
      <c r="J611" t="s">
        <v>2236</v>
      </c>
      <c r="K611">
        <v>0</v>
      </c>
      <c r="L611" t="s">
        <v>912</v>
      </c>
      <c r="M611" t="s">
        <v>868</v>
      </c>
      <c r="N611" t="s">
        <v>861</v>
      </c>
      <c r="O611" t="s">
        <v>875</v>
      </c>
      <c r="P611">
        <v>0</v>
      </c>
      <c r="Q611">
        <v>2029</v>
      </c>
      <c r="R611" t="s">
        <v>1458</v>
      </c>
      <c r="S611" s="16">
        <v>2118262.38</v>
      </c>
      <c r="T611" t="s">
        <v>2236</v>
      </c>
      <c r="U611" t="s">
        <v>874</v>
      </c>
      <c r="V611" s="12" t="s">
        <v>2703</v>
      </c>
    </row>
    <row r="612" spans="1:22" x14ac:dyDescent="0.35">
      <c r="A612" t="s">
        <v>1662</v>
      </c>
      <c r="B612" t="s">
        <v>864</v>
      </c>
      <c r="C612">
        <v>0</v>
      </c>
      <c r="D612" t="s">
        <v>865</v>
      </c>
      <c r="E612" t="s">
        <v>1075</v>
      </c>
      <c r="F612">
        <v>0</v>
      </c>
      <c r="G612" s="1" t="str">
        <f>VLOOKUP(E612,'zoznam+stupeň prípravy'!$A$2:$W$647,2,FALSE)</f>
        <v>ŽST Sládkovičovo, rekonštrukcia nástupíšť</v>
      </c>
      <c r="H612" t="s">
        <v>866</v>
      </c>
      <c r="I612" t="s">
        <v>2236</v>
      </c>
      <c r="J612" t="s">
        <v>2236</v>
      </c>
      <c r="K612">
        <v>0</v>
      </c>
      <c r="L612" t="s">
        <v>912</v>
      </c>
      <c r="M612" t="s">
        <v>868</v>
      </c>
      <c r="N612" t="s">
        <v>860</v>
      </c>
      <c r="O612" t="s">
        <v>874</v>
      </c>
      <c r="P612">
        <v>0</v>
      </c>
      <c r="Q612" t="s">
        <v>1464</v>
      </c>
      <c r="R612" t="s">
        <v>1467</v>
      </c>
      <c r="S612" s="16">
        <v>28929.48</v>
      </c>
      <c r="T612" t="s">
        <v>2236</v>
      </c>
      <c r="U612" t="s">
        <v>874</v>
      </c>
      <c r="V612" s="12" t="s">
        <v>2703</v>
      </c>
    </row>
    <row r="613" spans="1:22" x14ac:dyDescent="0.35">
      <c r="A613" t="s">
        <v>1622</v>
      </c>
      <c r="B613" t="s">
        <v>864</v>
      </c>
      <c r="C613">
        <v>0</v>
      </c>
      <c r="D613" t="s">
        <v>865</v>
      </c>
      <c r="E613" t="s">
        <v>749</v>
      </c>
      <c r="F613" t="s">
        <v>1077</v>
      </c>
      <c r="G613" s="1" t="str">
        <f>VLOOKUP(E613,'zoznam+stupeň prípravy'!$A$2:$W$647,2,FALSE)</f>
        <v>ŽSR, ŽST Dvory nad Žitavou, rekonštrukcia výhybiek č.  1,2,3,4,5,6, 7,8</v>
      </c>
      <c r="H613" t="s">
        <v>955</v>
      </c>
      <c r="I613" t="s">
        <v>2236</v>
      </c>
      <c r="J613" t="s">
        <v>896</v>
      </c>
      <c r="K613" t="s">
        <v>1078</v>
      </c>
      <c r="L613" t="s">
        <v>912</v>
      </c>
      <c r="M613" t="s">
        <v>868</v>
      </c>
      <c r="N613" t="s">
        <v>860</v>
      </c>
      <c r="O613" t="s">
        <v>874</v>
      </c>
      <c r="P613" t="s">
        <v>1079</v>
      </c>
      <c r="Q613">
        <v>2023</v>
      </c>
      <c r="R613" t="s">
        <v>1467</v>
      </c>
      <c r="S613" s="16">
        <v>80000</v>
      </c>
      <c r="T613" t="s">
        <v>2236</v>
      </c>
      <c r="U613" t="s">
        <v>874</v>
      </c>
      <c r="V613" s="12" t="s">
        <v>2703</v>
      </c>
    </row>
    <row r="614" spans="1:22" x14ac:dyDescent="0.35">
      <c r="A614" t="s">
        <v>2070</v>
      </c>
      <c r="B614" t="s">
        <v>864</v>
      </c>
      <c r="C614">
        <v>0</v>
      </c>
      <c r="D614" t="s">
        <v>865</v>
      </c>
      <c r="E614" t="s">
        <v>749</v>
      </c>
      <c r="F614" t="s">
        <v>1077</v>
      </c>
      <c r="G614" s="1" t="str">
        <f>VLOOKUP(E614,'zoznam+stupeň prípravy'!$A$2:$W$647,2,FALSE)</f>
        <v>ŽSR, ŽST Dvory nad Žitavou, rekonštrukcia výhybiek č.  1,2,3,4,5,6, 7,8</v>
      </c>
      <c r="H614" t="s">
        <v>955</v>
      </c>
      <c r="I614" t="s">
        <v>2236</v>
      </c>
      <c r="J614" t="s">
        <v>896</v>
      </c>
      <c r="K614" t="s">
        <v>1078</v>
      </c>
      <c r="L614" t="s">
        <v>912</v>
      </c>
      <c r="M614" t="s">
        <v>868</v>
      </c>
      <c r="N614" t="s">
        <v>861</v>
      </c>
      <c r="O614" t="s">
        <v>874</v>
      </c>
      <c r="P614" t="s">
        <v>1079</v>
      </c>
      <c r="Q614">
        <v>2026</v>
      </c>
      <c r="R614" t="s">
        <v>1458</v>
      </c>
      <c r="S614" s="16">
        <v>6763671.5800000001</v>
      </c>
      <c r="T614" t="s">
        <v>2236</v>
      </c>
      <c r="U614" t="s">
        <v>874</v>
      </c>
      <c r="V614" s="12" t="s">
        <v>2703</v>
      </c>
    </row>
    <row r="615" spans="1:22" x14ac:dyDescent="0.35">
      <c r="A615" t="s">
        <v>2071</v>
      </c>
      <c r="B615" t="s">
        <v>864</v>
      </c>
      <c r="C615">
        <v>0</v>
      </c>
      <c r="D615" t="s">
        <v>865</v>
      </c>
      <c r="E615" t="s">
        <v>1080</v>
      </c>
      <c r="F615" t="s">
        <v>1082</v>
      </c>
      <c r="G615" s="1" t="str">
        <f>VLOOKUP(E615,'zoznam+stupeň prípravy'!$A$2:$W$647,2,FALSE)</f>
        <v>ŽST Bajč, rekonštrukcia koľaje č.3</v>
      </c>
      <c r="H615" t="s">
        <v>1083</v>
      </c>
      <c r="I615" t="s">
        <v>2236</v>
      </c>
      <c r="J615" t="s">
        <v>896</v>
      </c>
      <c r="K615" t="s">
        <v>1084</v>
      </c>
      <c r="L615" t="s">
        <v>912</v>
      </c>
      <c r="M615" t="s">
        <v>868</v>
      </c>
      <c r="N615" t="s">
        <v>861</v>
      </c>
      <c r="O615" t="s">
        <v>874</v>
      </c>
      <c r="P615" t="s">
        <v>1085</v>
      </c>
      <c r="Q615">
        <v>2029</v>
      </c>
      <c r="R615" t="s">
        <v>2025</v>
      </c>
      <c r="S615" s="16">
        <v>1349649.05</v>
      </c>
      <c r="T615" t="s">
        <v>2236</v>
      </c>
      <c r="U615" t="s">
        <v>874</v>
      </c>
      <c r="V615" s="12" t="s">
        <v>2703</v>
      </c>
    </row>
    <row r="616" spans="1:22" x14ac:dyDescent="0.35">
      <c r="A616" t="s">
        <v>1625</v>
      </c>
      <c r="B616" t="s">
        <v>864</v>
      </c>
      <c r="C616">
        <v>0</v>
      </c>
      <c r="D616" t="s">
        <v>865</v>
      </c>
      <c r="E616" t="s">
        <v>1080</v>
      </c>
      <c r="F616" t="s">
        <v>1082</v>
      </c>
      <c r="G616" s="1" t="str">
        <f>VLOOKUP(E616,'zoznam+stupeň prípravy'!$A$2:$W$647,2,FALSE)</f>
        <v>ŽST Bajč, rekonštrukcia koľaje č.3</v>
      </c>
      <c r="H616" t="s">
        <v>1083</v>
      </c>
      <c r="I616" t="s">
        <v>2236</v>
      </c>
      <c r="J616" t="s">
        <v>896</v>
      </c>
      <c r="K616" t="s">
        <v>1084</v>
      </c>
      <c r="L616" t="s">
        <v>912</v>
      </c>
      <c r="M616" t="s">
        <v>868</v>
      </c>
      <c r="N616" t="s">
        <v>860</v>
      </c>
      <c r="O616" t="s">
        <v>874</v>
      </c>
      <c r="P616" t="s">
        <v>1085</v>
      </c>
      <c r="Q616" t="s">
        <v>1464</v>
      </c>
      <c r="R616" t="s">
        <v>1467</v>
      </c>
      <c r="S616" s="16">
        <v>55051.78</v>
      </c>
      <c r="T616" t="s">
        <v>2236</v>
      </c>
      <c r="U616" t="s">
        <v>874</v>
      </c>
      <c r="V616" s="12" t="s">
        <v>2703</v>
      </c>
    </row>
    <row r="617" spans="1:22" x14ac:dyDescent="0.35">
      <c r="A617" t="s">
        <v>874</v>
      </c>
      <c r="B617" t="s">
        <v>864</v>
      </c>
      <c r="C617">
        <v>0</v>
      </c>
      <c r="D617" t="s">
        <v>865</v>
      </c>
      <c r="E617" t="s">
        <v>65</v>
      </c>
      <c r="F617">
        <v>0</v>
      </c>
      <c r="G617" s="1" t="str">
        <f>VLOOKUP(E617,'zoznam+stupeň prípravy'!$A$2:$W$647,2,FALSE)</f>
        <v>ŽST Hurbanovo, rekonštrukcia koľ.č.2 a 3</v>
      </c>
      <c r="H617" t="s">
        <v>2236</v>
      </c>
      <c r="I617" t="s">
        <v>2236</v>
      </c>
      <c r="J617" t="s">
        <v>2236</v>
      </c>
      <c r="K617">
        <v>0</v>
      </c>
      <c r="L617" t="s">
        <v>912</v>
      </c>
      <c r="M617" t="s">
        <v>868</v>
      </c>
      <c r="N617" t="s">
        <v>860</v>
      </c>
      <c r="O617" t="s">
        <v>875</v>
      </c>
      <c r="P617">
        <v>0</v>
      </c>
      <c r="Q617">
        <v>2029</v>
      </c>
      <c r="R617" t="s">
        <v>2025</v>
      </c>
      <c r="S617" s="16">
        <v>31000</v>
      </c>
      <c r="T617" t="s">
        <v>2236</v>
      </c>
      <c r="U617" t="s">
        <v>874</v>
      </c>
      <c r="V617" s="12" t="s">
        <v>2698</v>
      </c>
    </row>
    <row r="618" spans="1:22" x14ac:dyDescent="0.35">
      <c r="A618" t="s">
        <v>1900</v>
      </c>
      <c r="B618" t="s">
        <v>864</v>
      </c>
      <c r="C618">
        <v>0</v>
      </c>
      <c r="D618" t="s">
        <v>865</v>
      </c>
      <c r="E618" t="s">
        <v>65</v>
      </c>
      <c r="F618">
        <v>0</v>
      </c>
      <c r="G618" s="1" t="str">
        <f>VLOOKUP(E618,'zoznam+stupeň prípravy'!$A$2:$W$647,2,FALSE)</f>
        <v>ŽST Hurbanovo, rekonštrukcia koľ.č.2 a 3</v>
      </c>
      <c r="H618" t="s">
        <v>2236</v>
      </c>
      <c r="I618" t="s">
        <v>2236</v>
      </c>
      <c r="J618" t="s">
        <v>2236</v>
      </c>
      <c r="K618">
        <v>0</v>
      </c>
      <c r="L618" t="s">
        <v>912</v>
      </c>
      <c r="M618" t="s">
        <v>868</v>
      </c>
      <c r="N618" t="s">
        <v>861</v>
      </c>
      <c r="O618" t="s">
        <v>875</v>
      </c>
      <c r="P618">
        <v>0</v>
      </c>
      <c r="Q618">
        <v>2030</v>
      </c>
      <c r="R618" t="s">
        <v>2025</v>
      </c>
      <c r="S618" s="16">
        <v>279000</v>
      </c>
      <c r="T618" t="s">
        <v>2236</v>
      </c>
      <c r="U618" t="s">
        <v>874</v>
      </c>
      <c r="V618" s="12" t="s">
        <v>2698</v>
      </c>
    </row>
    <row r="619" spans="1:22" x14ac:dyDescent="0.35">
      <c r="A619" t="s">
        <v>2021</v>
      </c>
      <c r="B619" t="s">
        <v>864</v>
      </c>
      <c r="C619">
        <v>0</v>
      </c>
      <c r="D619" t="s">
        <v>865</v>
      </c>
      <c r="E619" t="s">
        <v>67</v>
      </c>
      <c r="F619" t="s">
        <v>1086</v>
      </c>
      <c r="G619" s="1" t="str">
        <f>VLOOKUP(E619,'zoznam+stupeň prípravy'!$A$2:$W$647,2,FALSE)</f>
        <v>Rusovce – št. hranica MÁV, rekonštrukcia koľ. č. 1</v>
      </c>
      <c r="H619" t="s">
        <v>1087</v>
      </c>
      <c r="I619" t="s">
        <v>2236</v>
      </c>
      <c r="J619" t="s">
        <v>896</v>
      </c>
      <c r="K619" t="s">
        <v>1088</v>
      </c>
      <c r="L619" t="s">
        <v>912</v>
      </c>
      <c r="M619" t="s">
        <v>868</v>
      </c>
      <c r="N619" t="s">
        <v>861</v>
      </c>
      <c r="O619" t="s">
        <v>2236</v>
      </c>
      <c r="P619">
        <v>4.2329999999999997</v>
      </c>
      <c r="Q619">
        <v>2029</v>
      </c>
      <c r="R619" t="s">
        <v>1458</v>
      </c>
      <c r="S619" s="16">
        <v>2660000</v>
      </c>
      <c r="T619" t="s">
        <v>2236</v>
      </c>
      <c r="U619" t="s">
        <v>874</v>
      </c>
      <c r="V619" s="12" t="s">
        <v>2698</v>
      </c>
    </row>
    <row r="620" spans="1:22" x14ac:dyDescent="0.35">
      <c r="A620" t="s">
        <v>1639</v>
      </c>
      <c r="B620" t="s">
        <v>864</v>
      </c>
      <c r="C620">
        <v>0</v>
      </c>
      <c r="D620" t="s">
        <v>865</v>
      </c>
      <c r="E620" t="s">
        <v>69</v>
      </c>
      <c r="F620" t="s">
        <v>1086</v>
      </c>
      <c r="G620" s="1" t="str">
        <f>VLOOKUP(E620,'zoznam+stupeň prípravy'!$A$2:$W$647,2,FALSE)</f>
        <v>ŽST Rusovce, rekonštrukcia dopravnej cesty</v>
      </c>
      <c r="H620" t="s">
        <v>1087</v>
      </c>
      <c r="I620" t="s">
        <v>2236</v>
      </c>
      <c r="J620" t="s">
        <v>896</v>
      </c>
      <c r="K620" t="s">
        <v>1089</v>
      </c>
      <c r="L620" t="s">
        <v>912</v>
      </c>
      <c r="M620" t="s">
        <v>868</v>
      </c>
      <c r="N620" t="s">
        <v>50</v>
      </c>
      <c r="O620" t="s">
        <v>875</v>
      </c>
      <c r="P620" t="s">
        <v>1090</v>
      </c>
      <c r="Q620">
        <v>2031</v>
      </c>
      <c r="R620" t="s">
        <v>2025</v>
      </c>
      <c r="S620" s="16">
        <v>2000000</v>
      </c>
      <c r="T620" t="s">
        <v>2236</v>
      </c>
      <c r="U620" t="s">
        <v>874</v>
      </c>
      <c r="V620" s="12" t="s">
        <v>2698</v>
      </c>
    </row>
    <row r="621" spans="1:22" ht="29" x14ac:dyDescent="0.35">
      <c r="A621" t="s">
        <v>1782</v>
      </c>
      <c r="B621" t="s">
        <v>864</v>
      </c>
      <c r="C621">
        <v>0</v>
      </c>
      <c r="D621" t="s">
        <v>865</v>
      </c>
      <c r="E621" t="s">
        <v>71</v>
      </c>
      <c r="F621">
        <v>0</v>
      </c>
      <c r="G621" s="1" t="str">
        <f>VLOOKUP(E621,'zoznam+stupeň prípravy'!$A$2:$W$647,2,FALSE)</f>
        <v xml:space="preserve">ŽST Gbelce, rekonštrukcia výhybiek.č. 1-9 a
č. 12-20 </v>
      </c>
      <c r="H621" t="s">
        <v>2236</v>
      </c>
      <c r="I621" t="s">
        <v>2236</v>
      </c>
      <c r="J621" t="s">
        <v>2236</v>
      </c>
      <c r="K621">
        <v>0</v>
      </c>
      <c r="L621" t="s">
        <v>912</v>
      </c>
      <c r="M621" t="s">
        <v>868</v>
      </c>
      <c r="N621" t="s">
        <v>860</v>
      </c>
      <c r="O621" t="s">
        <v>875</v>
      </c>
      <c r="P621">
        <v>0</v>
      </c>
      <c r="Q621">
        <v>2029</v>
      </c>
      <c r="R621" t="s">
        <v>2025</v>
      </c>
      <c r="S621" s="16">
        <v>36100</v>
      </c>
      <c r="T621" t="s">
        <v>2236</v>
      </c>
      <c r="U621" t="s">
        <v>874</v>
      </c>
      <c r="V621" s="12" t="s">
        <v>2698</v>
      </c>
    </row>
    <row r="622" spans="1:22" ht="29" x14ac:dyDescent="0.35">
      <c r="A622" t="s">
        <v>1909</v>
      </c>
      <c r="B622" t="s">
        <v>864</v>
      </c>
      <c r="C622">
        <v>0</v>
      </c>
      <c r="D622" t="s">
        <v>865</v>
      </c>
      <c r="E622" t="s">
        <v>71</v>
      </c>
      <c r="F622">
        <v>0</v>
      </c>
      <c r="G622" s="1" t="str">
        <f>VLOOKUP(E622,'zoznam+stupeň prípravy'!$A$2:$W$647,2,FALSE)</f>
        <v xml:space="preserve">ŽST Gbelce, rekonštrukcia výhybiek.č. 1-9 a
č. 12-20 </v>
      </c>
      <c r="H622" t="s">
        <v>2236</v>
      </c>
      <c r="I622" t="s">
        <v>2236</v>
      </c>
      <c r="J622" t="s">
        <v>2236</v>
      </c>
      <c r="K622">
        <v>0</v>
      </c>
      <c r="L622" t="s">
        <v>912</v>
      </c>
      <c r="M622" t="s">
        <v>868</v>
      </c>
      <c r="N622" t="s">
        <v>861</v>
      </c>
      <c r="O622" t="s">
        <v>875</v>
      </c>
      <c r="P622">
        <v>0</v>
      </c>
      <c r="Q622">
        <v>2030</v>
      </c>
      <c r="R622" t="s">
        <v>2025</v>
      </c>
      <c r="S622" s="16">
        <v>324900</v>
      </c>
      <c r="T622" t="s">
        <v>2236</v>
      </c>
      <c r="U622" t="s">
        <v>874</v>
      </c>
      <c r="V622" s="12" t="s">
        <v>2698</v>
      </c>
    </row>
    <row r="623" spans="1:22" x14ac:dyDescent="0.35">
      <c r="A623" t="s">
        <v>1783</v>
      </c>
      <c r="B623" t="s">
        <v>864</v>
      </c>
      <c r="C623">
        <v>0</v>
      </c>
      <c r="D623" t="s">
        <v>865</v>
      </c>
      <c r="E623" t="s">
        <v>73</v>
      </c>
      <c r="F623">
        <v>0</v>
      </c>
      <c r="G623" s="1" t="str">
        <f>VLOOKUP(E623,'zoznam+stupeň prípravy'!$A$2:$W$647,2,FALSE)</f>
        <v>Leopoldov - Lužianky, úprava traťového úseku</v>
      </c>
      <c r="H623" t="s">
        <v>2236</v>
      </c>
      <c r="I623" t="s">
        <v>2236</v>
      </c>
      <c r="J623" t="s">
        <v>2236</v>
      </c>
      <c r="K623">
        <v>0</v>
      </c>
      <c r="L623" t="s">
        <v>873</v>
      </c>
      <c r="M623" t="s">
        <v>868</v>
      </c>
      <c r="N623" t="s">
        <v>860</v>
      </c>
      <c r="O623" t="s">
        <v>875</v>
      </c>
      <c r="P623">
        <v>0</v>
      </c>
      <c r="Q623">
        <v>2027</v>
      </c>
      <c r="R623" t="s">
        <v>2025</v>
      </c>
      <c r="S623" s="16">
        <v>2480000</v>
      </c>
      <c r="T623" t="s">
        <v>2236</v>
      </c>
      <c r="U623" t="s">
        <v>874</v>
      </c>
      <c r="V623" s="12" t="s">
        <v>2698</v>
      </c>
    </row>
    <row r="624" spans="1:22" x14ac:dyDescent="0.35">
      <c r="A624" t="s">
        <v>1910</v>
      </c>
      <c r="B624" t="s">
        <v>864</v>
      </c>
      <c r="C624">
        <v>0</v>
      </c>
      <c r="D624" t="s">
        <v>865</v>
      </c>
      <c r="E624" t="s">
        <v>73</v>
      </c>
      <c r="F624">
        <v>0</v>
      </c>
      <c r="G624" s="1" t="str">
        <f>VLOOKUP(E624,'zoznam+stupeň prípravy'!$A$2:$W$647,2,FALSE)</f>
        <v>Leopoldov - Lužianky, úprava traťového úseku</v>
      </c>
      <c r="H624" t="s">
        <v>2236</v>
      </c>
      <c r="I624" t="s">
        <v>2236</v>
      </c>
      <c r="J624" t="s">
        <v>2236</v>
      </c>
      <c r="K624">
        <v>0</v>
      </c>
      <c r="L624" t="s">
        <v>873</v>
      </c>
      <c r="M624" t="s">
        <v>868</v>
      </c>
      <c r="N624" t="s">
        <v>861</v>
      </c>
      <c r="O624" t="s">
        <v>875</v>
      </c>
      <c r="P624">
        <v>0</v>
      </c>
      <c r="Q624">
        <v>2028</v>
      </c>
      <c r="R624" t="s">
        <v>2025</v>
      </c>
      <c r="S624" s="16">
        <v>11160000</v>
      </c>
      <c r="T624" t="s">
        <v>2236</v>
      </c>
      <c r="U624" t="s">
        <v>874</v>
      </c>
      <c r="V624" s="12" t="s">
        <v>2698</v>
      </c>
    </row>
    <row r="625" spans="1:22" x14ac:dyDescent="0.35">
      <c r="A625" t="s">
        <v>1910</v>
      </c>
      <c r="B625" t="s">
        <v>864</v>
      </c>
      <c r="C625">
        <v>0</v>
      </c>
      <c r="D625" t="s">
        <v>865</v>
      </c>
      <c r="E625" t="s">
        <v>73</v>
      </c>
      <c r="F625">
        <v>0</v>
      </c>
      <c r="G625" s="1" t="str">
        <f>VLOOKUP(E625,'zoznam+stupeň prípravy'!$A$2:$W$647,2,FALSE)</f>
        <v>Leopoldov - Lužianky, úprava traťového úseku</v>
      </c>
      <c r="H625" t="s">
        <v>2236</v>
      </c>
      <c r="I625" t="s">
        <v>2236</v>
      </c>
      <c r="J625" t="s">
        <v>2236</v>
      </c>
      <c r="K625">
        <v>0</v>
      </c>
      <c r="L625" t="s">
        <v>912</v>
      </c>
      <c r="M625" t="s">
        <v>868</v>
      </c>
      <c r="N625" t="s">
        <v>861</v>
      </c>
      <c r="O625" t="s">
        <v>875</v>
      </c>
      <c r="P625">
        <v>0</v>
      </c>
      <c r="Q625">
        <v>2029</v>
      </c>
      <c r="R625" t="s">
        <v>2025</v>
      </c>
      <c r="S625" s="16">
        <v>11160000</v>
      </c>
      <c r="T625" t="s">
        <v>2236</v>
      </c>
      <c r="U625" t="s">
        <v>874</v>
      </c>
      <c r="V625" s="12" t="s">
        <v>2698</v>
      </c>
    </row>
    <row r="626" spans="1:22" x14ac:dyDescent="0.35">
      <c r="A626" t="s">
        <v>2072</v>
      </c>
      <c r="B626" t="s">
        <v>864</v>
      </c>
      <c r="C626">
        <v>0</v>
      </c>
      <c r="D626" t="s">
        <v>865</v>
      </c>
      <c r="E626" t="s">
        <v>75</v>
      </c>
      <c r="F626">
        <v>0</v>
      </c>
      <c r="G626" s="1" t="str">
        <f>VLOOKUP(E626,'zoznam+stupeň prípravy'!$A$2:$W$647,2,FALSE)</f>
        <v>Interaktívne elektronické zobrazovacie jednotky pre cestujúcu verejnosť</v>
      </c>
      <c r="H626" t="s">
        <v>2236</v>
      </c>
      <c r="I626" t="s">
        <v>2236</v>
      </c>
      <c r="J626" t="s">
        <v>2236</v>
      </c>
      <c r="K626" t="s">
        <v>949</v>
      </c>
      <c r="L626" t="s">
        <v>1000</v>
      </c>
      <c r="M626" t="s">
        <v>868</v>
      </c>
      <c r="N626" t="s">
        <v>861</v>
      </c>
      <c r="O626" t="s">
        <v>874</v>
      </c>
      <c r="P626">
        <v>0</v>
      </c>
      <c r="Q626">
        <v>2029</v>
      </c>
      <c r="R626" t="s">
        <v>2025</v>
      </c>
      <c r="S626" s="16">
        <v>130000</v>
      </c>
      <c r="T626" t="s">
        <v>2236</v>
      </c>
      <c r="U626" t="s">
        <v>875</v>
      </c>
      <c r="V626" s="12" t="s">
        <v>2698</v>
      </c>
    </row>
    <row r="627" spans="1:22" x14ac:dyDescent="0.35">
      <c r="A627" t="s">
        <v>2073</v>
      </c>
      <c r="B627" t="s">
        <v>864</v>
      </c>
      <c r="C627">
        <v>0</v>
      </c>
      <c r="D627" t="s">
        <v>865</v>
      </c>
      <c r="E627" t="s">
        <v>1091</v>
      </c>
      <c r="F627">
        <v>0</v>
      </c>
      <c r="G627" s="1" t="str">
        <f>VLOOKUP(E627,'zoznam+stupeň prípravy'!$A$2:$W$647,2,FALSE)</f>
        <v>ŽST Kúty, rekonštrukcia útulku SMSÚ ŽTS TO</v>
      </c>
      <c r="H627" t="s">
        <v>1093</v>
      </c>
      <c r="I627" t="s">
        <v>2236</v>
      </c>
      <c r="J627" t="s">
        <v>2236</v>
      </c>
      <c r="K627">
        <v>0</v>
      </c>
      <c r="L627" t="s">
        <v>867</v>
      </c>
      <c r="M627" t="s">
        <v>868</v>
      </c>
      <c r="N627" t="s">
        <v>861</v>
      </c>
      <c r="O627" t="s">
        <v>874</v>
      </c>
      <c r="P627">
        <v>0</v>
      </c>
      <c r="Q627">
        <v>2029</v>
      </c>
      <c r="R627" t="s">
        <v>2025</v>
      </c>
      <c r="S627" s="16">
        <v>3874000</v>
      </c>
      <c r="T627" t="s">
        <v>2236</v>
      </c>
      <c r="U627" t="s">
        <v>875</v>
      </c>
      <c r="V627" s="12" t="s">
        <v>2703</v>
      </c>
    </row>
    <row r="628" spans="1:22" x14ac:dyDescent="0.35">
      <c r="A628" t="s">
        <v>2074</v>
      </c>
      <c r="B628" t="s">
        <v>864</v>
      </c>
      <c r="C628">
        <v>0</v>
      </c>
      <c r="D628" t="s">
        <v>865</v>
      </c>
      <c r="E628" t="s">
        <v>77</v>
      </c>
      <c r="F628">
        <v>0</v>
      </c>
      <c r="G628" s="1" t="str">
        <f>VLOOKUP(E628,'zoznam+stupeň prípravy'!$A$2:$W$647,2,FALSE)</f>
        <v>ŽST Nitra, komplexná rekonštrukcia výpravnej budovy a priľahlých objektov</v>
      </c>
      <c r="H628" t="s">
        <v>2236</v>
      </c>
      <c r="I628" t="s">
        <v>2236</v>
      </c>
      <c r="J628" t="s">
        <v>2236</v>
      </c>
      <c r="K628" t="s">
        <v>949</v>
      </c>
      <c r="L628" t="s">
        <v>912</v>
      </c>
      <c r="M628" t="s">
        <v>868</v>
      </c>
      <c r="N628" t="s">
        <v>861</v>
      </c>
      <c r="O628" t="s">
        <v>874</v>
      </c>
      <c r="P628">
        <v>0</v>
      </c>
      <c r="Q628">
        <v>2027</v>
      </c>
      <c r="R628" t="s">
        <v>2025</v>
      </c>
      <c r="S628" s="16">
        <v>1500000</v>
      </c>
      <c r="T628" t="s">
        <v>2236</v>
      </c>
      <c r="U628" t="s">
        <v>875</v>
      </c>
      <c r="V628" s="12" t="s">
        <v>2698</v>
      </c>
    </row>
    <row r="629" spans="1:22" x14ac:dyDescent="0.35">
      <c r="A629" t="s">
        <v>2075</v>
      </c>
      <c r="B629" t="s">
        <v>864</v>
      </c>
      <c r="C629">
        <v>0</v>
      </c>
      <c r="D629" t="s">
        <v>865</v>
      </c>
      <c r="E629" t="s">
        <v>79</v>
      </c>
      <c r="F629">
        <v>0</v>
      </c>
      <c r="G629" s="1" t="str">
        <f>VLOOKUP(E629,'zoznam+stupeň prípravy'!$A$2:$W$647,2,FALSE)</f>
        <v xml:space="preserve">Bratislava, Námestie Franza Liszta, rekonštrukcia objektu BO a TO  </v>
      </c>
      <c r="H629" t="s">
        <v>2236</v>
      </c>
      <c r="I629" t="s">
        <v>2236</v>
      </c>
      <c r="J629" t="s">
        <v>2236</v>
      </c>
      <c r="K629" t="s">
        <v>949</v>
      </c>
      <c r="L629" t="s">
        <v>1000</v>
      </c>
      <c r="M629" t="s">
        <v>868</v>
      </c>
      <c r="N629" t="s">
        <v>861</v>
      </c>
      <c r="O629" t="s">
        <v>874</v>
      </c>
      <c r="P629">
        <v>0</v>
      </c>
      <c r="Q629">
        <v>2029</v>
      </c>
      <c r="R629" t="s">
        <v>2025</v>
      </c>
      <c r="S629" s="16">
        <v>960000</v>
      </c>
      <c r="T629" t="s">
        <v>2236</v>
      </c>
      <c r="U629" t="s">
        <v>875</v>
      </c>
      <c r="V629" s="12" t="s">
        <v>2698</v>
      </c>
    </row>
    <row r="630" spans="1:22" x14ac:dyDescent="0.35">
      <c r="A630" t="s">
        <v>1721</v>
      </c>
      <c r="B630" t="s">
        <v>864</v>
      </c>
      <c r="C630">
        <v>0</v>
      </c>
      <c r="D630" t="s">
        <v>865</v>
      </c>
      <c r="E630" t="s">
        <v>1094</v>
      </c>
      <c r="F630">
        <v>0</v>
      </c>
      <c r="G630" s="1" t="str">
        <f>VLOOKUP(E630,'zoznam+stupeň prípravy'!$A$2:$W$647,2,FALSE)</f>
        <v>Dokončenie stavby ŽST Bratislava východ, stavadlo 5 - rekonštrukcia</v>
      </c>
      <c r="H630" t="s">
        <v>1096</v>
      </c>
      <c r="I630" t="s">
        <v>2236</v>
      </c>
      <c r="J630" t="s">
        <v>2236</v>
      </c>
      <c r="K630">
        <v>0</v>
      </c>
      <c r="L630" t="s">
        <v>912</v>
      </c>
      <c r="M630" t="s">
        <v>868</v>
      </c>
      <c r="N630" t="s">
        <v>861</v>
      </c>
      <c r="O630" t="s">
        <v>874</v>
      </c>
      <c r="P630">
        <v>0</v>
      </c>
      <c r="Q630">
        <v>2026</v>
      </c>
      <c r="R630" t="s">
        <v>2025</v>
      </c>
      <c r="S630" s="16">
        <v>3944735.06</v>
      </c>
      <c r="T630" t="s">
        <v>2236</v>
      </c>
      <c r="U630" t="s">
        <v>874</v>
      </c>
      <c r="V630" s="12" t="s">
        <v>2250</v>
      </c>
    </row>
    <row r="631" spans="1:22" x14ac:dyDescent="0.35">
      <c r="A631" t="s">
        <v>1720</v>
      </c>
      <c r="B631" t="s">
        <v>864</v>
      </c>
      <c r="C631">
        <v>0</v>
      </c>
      <c r="D631" t="s">
        <v>865</v>
      </c>
      <c r="E631" t="s">
        <v>1094</v>
      </c>
      <c r="F631">
        <v>0</v>
      </c>
      <c r="G631" s="1" t="str">
        <f>VLOOKUP(E631,'zoznam+stupeň prípravy'!$A$2:$W$647,2,FALSE)</f>
        <v>Dokončenie stavby ŽST Bratislava východ, stavadlo 5 - rekonštrukcia</v>
      </c>
      <c r="H631" t="s">
        <v>1096</v>
      </c>
      <c r="I631" t="s">
        <v>2236</v>
      </c>
      <c r="J631" t="s">
        <v>2236</v>
      </c>
      <c r="K631">
        <v>0</v>
      </c>
      <c r="L631" t="s">
        <v>912</v>
      </c>
      <c r="M631" t="s">
        <v>868</v>
      </c>
      <c r="N631" t="s">
        <v>860</v>
      </c>
      <c r="O631" t="s">
        <v>874</v>
      </c>
      <c r="P631">
        <v>0</v>
      </c>
      <c r="Q631" t="s">
        <v>1464</v>
      </c>
      <c r="R631" t="s">
        <v>1467</v>
      </c>
      <c r="S631" s="16">
        <v>100732.44</v>
      </c>
      <c r="T631" t="s">
        <v>2236</v>
      </c>
      <c r="U631" t="s">
        <v>874</v>
      </c>
      <c r="V631" s="12" t="s">
        <v>2250</v>
      </c>
    </row>
    <row r="632" spans="1:22" x14ac:dyDescent="0.35">
      <c r="A632" t="s">
        <v>1721</v>
      </c>
      <c r="B632" t="s">
        <v>864</v>
      </c>
      <c r="C632">
        <v>0</v>
      </c>
      <c r="D632" t="s">
        <v>865</v>
      </c>
      <c r="E632" t="s">
        <v>1094</v>
      </c>
      <c r="F632">
        <v>0</v>
      </c>
      <c r="G632" s="1" t="str">
        <f>VLOOKUP(E632,'zoznam+stupeň prípravy'!$A$2:$W$647,2,FALSE)</f>
        <v>Dokončenie stavby ŽST Bratislava východ, stavadlo 5 - rekonštrukcia</v>
      </c>
      <c r="H632" t="s">
        <v>1096</v>
      </c>
      <c r="I632" t="s">
        <v>2236</v>
      </c>
      <c r="J632" t="s">
        <v>2236</v>
      </c>
      <c r="K632">
        <v>0</v>
      </c>
      <c r="L632" t="s">
        <v>912</v>
      </c>
      <c r="M632" t="s">
        <v>868</v>
      </c>
      <c r="N632" t="s">
        <v>861</v>
      </c>
      <c r="O632" t="s">
        <v>874</v>
      </c>
      <c r="P632">
        <v>0</v>
      </c>
      <c r="Q632" t="s">
        <v>1464</v>
      </c>
      <c r="R632" t="s">
        <v>1467</v>
      </c>
      <c r="S632" s="16">
        <v>75063.839999999997</v>
      </c>
      <c r="T632" t="s">
        <v>2236</v>
      </c>
      <c r="U632" t="s">
        <v>874</v>
      </c>
      <c r="V632" s="12" t="s">
        <v>2250</v>
      </c>
    </row>
    <row r="633" spans="1:22" ht="29" x14ac:dyDescent="0.35">
      <c r="A633" t="s">
        <v>2076</v>
      </c>
      <c r="B633" t="s">
        <v>864</v>
      </c>
      <c r="C633">
        <v>0</v>
      </c>
      <c r="D633" t="s">
        <v>865</v>
      </c>
      <c r="E633" t="s">
        <v>81</v>
      </c>
      <c r="F633">
        <v>0</v>
      </c>
      <c r="G633" s="1" t="str">
        <f>VLOOKUP(E633,'zoznam+stupeň prípravy'!$A$2:$W$647,2,FALSE)</f>
        <v>Bratislava Nové Mesto, rekonštrukcia staničnej budovy a prislúchajúcich objektov, vrátane IS</v>
      </c>
      <c r="H633" t="s">
        <v>2236</v>
      </c>
      <c r="I633" t="s">
        <v>2236</v>
      </c>
      <c r="J633" t="s">
        <v>2236</v>
      </c>
      <c r="K633" t="s">
        <v>949</v>
      </c>
      <c r="L633" t="s">
        <v>1000</v>
      </c>
      <c r="M633" t="s">
        <v>868</v>
      </c>
      <c r="N633" t="s">
        <v>861</v>
      </c>
      <c r="O633" t="s">
        <v>874</v>
      </c>
      <c r="P633">
        <v>0</v>
      </c>
      <c r="Q633">
        <v>2030</v>
      </c>
      <c r="R633" t="s">
        <v>2025</v>
      </c>
      <c r="S633" s="16">
        <v>251000</v>
      </c>
      <c r="T633" t="s">
        <v>2236</v>
      </c>
      <c r="U633" t="s">
        <v>875</v>
      </c>
      <c r="V633" s="12" t="s">
        <v>2698</v>
      </c>
    </row>
    <row r="634" spans="1:22" x14ac:dyDescent="0.35">
      <c r="A634" t="s">
        <v>2077</v>
      </c>
      <c r="B634" t="s">
        <v>864</v>
      </c>
      <c r="C634">
        <v>0</v>
      </c>
      <c r="D634" t="s">
        <v>865</v>
      </c>
      <c r="E634" t="s">
        <v>1097</v>
      </c>
      <c r="F634">
        <v>0</v>
      </c>
      <c r="G634" s="1" t="str">
        <f>VLOOKUP(E634,'zoznam+stupeň prípravy'!$A$2:$W$647,2,FALSE)</f>
        <v>Lisková - Ružomberok - Ľubochňa, rekonštrukcia DK a TK</v>
      </c>
      <c r="H634" t="s">
        <v>2236</v>
      </c>
      <c r="I634" t="s">
        <v>2236</v>
      </c>
      <c r="J634" t="s">
        <v>2236</v>
      </c>
      <c r="K634">
        <v>0</v>
      </c>
      <c r="L634" t="s">
        <v>900</v>
      </c>
      <c r="M634" t="s">
        <v>868</v>
      </c>
      <c r="N634" t="s">
        <v>861</v>
      </c>
      <c r="O634" t="s">
        <v>875</v>
      </c>
      <c r="P634">
        <v>0</v>
      </c>
      <c r="Q634">
        <v>2029</v>
      </c>
      <c r="R634" t="s">
        <v>2025</v>
      </c>
      <c r="S634" s="16">
        <v>220000</v>
      </c>
      <c r="T634" t="s">
        <v>2236</v>
      </c>
      <c r="U634" t="s">
        <v>875</v>
      </c>
      <c r="V634" s="12" t="s">
        <v>2708</v>
      </c>
    </row>
    <row r="635" spans="1:22" x14ac:dyDescent="0.35">
      <c r="A635" t="s">
        <v>1722</v>
      </c>
      <c r="B635" t="s">
        <v>864</v>
      </c>
      <c r="C635">
        <v>0</v>
      </c>
      <c r="D635" t="s">
        <v>865</v>
      </c>
      <c r="E635" t="s">
        <v>791</v>
      </c>
      <c r="F635">
        <v>0</v>
      </c>
      <c r="G635" s="1" t="str">
        <f>VLOOKUP(E635,'zoznam+stupeň prípravy'!$A$2:$W$647,2,FALSE)</f>
        <v>ŽST Šaľa - Preloženie dopravnej kancelárie do prevádzkovej budovy</v>
      </c>
      <c r="H635" t="s">
        <v>866</v>
      </c>
      <c r="I635" t="s">
        <v>2236</v>
      </c>
      <c r="J635" t="s">
        <v>2236</v>
      </c>
      <c r="K635">
        <v>0</v>
      </c>
      <c r="L635" t="s">
        <v>867</v>
      </c>
      <c r="M635" t="s">
        <v>868</v>
      </c>
      <c r="N635" t="s">
        <v>861</v>
      </c>
      <c r="O635" t="s">
        <v>874</v>
      </c>
      <c r="P635">
        <v>0</v>
      </c>
      <c r="Q635">
        <v>2023</v>
      </c>
      <c r="R635" t="s">
        <v>1467</v>
      </c>
      <c r="S635" s="16">
        <v>776746.87</v>
      </c>
      <c r="T635" t="s">
        <v>2236</v>
      </c>
      <c r="U635" t="s">
        <v>875</v>
      </c>
      <c r="V635" s="12" t="s">
        <v>2699</v>
      </c>
    </row>
    <row r="636" spans="1:22" x14ac:dyDescent="0.35">
      <c r="A636" t="s">
        <v>1741</v>
      </c>
      <c r="B636" t="s">
        <v>864</v>
      </c>
      <c r="C636">
        <v>0</v>
      </c>
      <c r="D636" t="s">
        <v>865</v>
      </c>
      <c r="E636" t="s">
        <v>791</v>
      </c>
      <c r="F636">
        <v>0</v>
      </c>
      <c r="G636" s="1" t="str">
        <f>VLOOKUP(E636,'zoznam+stupeň prípravy'!$A$2:$W$647,2,FALSE)</f>
        <v>ŽST Šaľa - Preloženie dopravnej kancelárie do prevádzkovej budovy</v>
      </c>
      <c r="H636" t="s">
        <v>866</v>
      </c>
      <c r="I636" t="s">
        <v>2236</v>
      </c>
      <c r="J636" t="s">
        <v>2236</v>
      </c>
      <c r="K636">
        <v>0</v>
      </c>
      <c r="L636" t="s">
        <v>867</v>
      </c>
      <c r="M636" t="s">
        <v>868</v>
      </c>
      <c r="N636" t="s">
        <v>860</v>
      </c>
      <c r="O636" t="s">
        <v>874</v>
      </c>
      <c r="P636">
        <v>0</v>
      </c>
      <c r="Q636" t="s">
        <v>1464</v>
      </c>
      <c r="R636" t="s">
        <v>1467</v>
      </c>
      <c r="S636" s="16">
        <v>59975.41</v>
      </c>
      <c r="T636" t="s">
        <v>2236</v>
      </c>
      <c r="U636" t="s">
        <v>875</v>
      </c>
      <c r="V636" s="12" t="s">
        <v>2699</v>
      </c>
    </row>
    <row r="637" spans="1:22" ht="43.5" x14ac:dyDescent="0.35">
      <c r="A637" t="s">
        <v>2078</v>
      </c>
      <c r="B637" t="s">
        <v>864</v>
      </c>
      <c r="C637">
        <v>0</v>
      </c>
      <c r="D637" t="s">
        <v>865</v>
      </c>
      <c r="E637" t="s">
        <v>83</v>
      </c>
      <c r="F637">
        <v>0</v>
      </c>
      <c r="G637" s="1" t="str">
        <f>VLOOKUP(E637,'zoznam+stupeň prípravy'!$A$2:$W$647,2,FALSE)</f>
        <v>Výstavba nakladacích a vykladacích priestorov a prístupových ciest k týmto priestorom v železničných staniciach Sása Pliešovce, Dobrá Niva, Kamenica nad Cirochou. ŽST Dobrá Niva</v>
      </c>
      <c r="H637" t="s">
        <v>2236</v>
      </c>
      <c r="I637" t="s">
        <v>2236</v>
      </c>
      <c r="J637" t="s">
        <v>2236</v>
      </c>
      <c r="K637" t="s">
        <v>949</v>
      </c>
      <c r="L637" t="s">
        <v>912</v>
      </c>
      <c r="M637" t="s">
        <v>868</v>
      </c>
      <c r="N637" t="s">
        <v>2236</v>
      </c>
      <c r="O637" t="s">
        <v>2236</v>
      </c>
      <c r="P637" t="s">
        <v>2236</v>
      </c>
      <c r="Q637">
        <v>2025</v>
      </c>
      <c r="R637" t="s">
        <v>2079</v>
      </c>
      <c r="S637" s="16">
        <v>630628.81000000006</v>
      </c>
      <c r="T637" t="s">
        <v>2080</v>
      </c>
      <c r="U637" t="s">
        <v>875</v>
      </c>
      <c r="V637" s="12" t="s">
        <v>2698</v>
      </c>
    </row>
    <row r="638" spans="1:22" ht="43.5" x14ac:dyDescent="0.35">
      <c r="A638" t="s">
        <v>2081</v>
      </c>
      <c r="B638" t="s">
        <v>864</v>
      </c>
      <c r="C638">
        <v>0</v>
      </c>
      <c r="D638" t="s">
        <v>865</v>
      </c>
      <c r="E638" t="s">
        <v>1099</v>
      </c>
      <c r="F638">
        <v>0</v>
      </c>
      <c r="G638" s="1" t="str">
        <f>VLOOKUP(E638,'zoznam+stupeň prípravy'!$A$2:$W$647,2,FALSE)</f>
        <v>Výstavba nakladacích a vykladacích priestorov a prístupových ciest k týmto priestorom v železničných staniciach Sása Pliešovce, Dobrá Niva, Kamenica nad Cirochou. ŽST Kamenica nad Cirochou</v>
      </c>
      <c r="H638" t="s">
        <v>2236</v>
      </c>
      <c r="I638" t="s">
        <v>2236</v>
      </c>
      <c r="J638" t="s">
        <v>2236</v>
      </c>
      <c r="K638" t="s">
        <v>949</v>
      </c>
      <c r="L638" t="s">
        <v>912</v>
      </c>
      <c r="M638" t="s">
        <v>868</v>
      </c>
      <c r="N638" t="s">
        <v>2236</v>
      </c>
      <c r="O638" t="s">
        <v>2236</v>
      </c>
      <c r="P638" t="s">
        <v>2236</v>
      </c>
      <c r="Q638">
        <v>2025</v>
      </c>
      <c r="R638" t="s">
        <v>2079</v>
      </c>
      <c r="S638" s="16">
        <v>850638.7</v>
      </c>
      <c r="T638" t="s">
        <v>2080</v>
      </c>
      <c r="U638" t="s">
        <v>875</v>
      </c>
      <c r="V638" s="12" t="s">
        <v>2708</v>
      </c>
    </row>
    <row r="639" spans="1:22" x14ac:dyDescent="0.35">
      <c r="A639" t="s">
        <v>1586</v>
      </c>
      <c r="B639" t="s">
        <v>864</v>
      </c>
      <c r="C639">
        <v>0</v>
      </c>
      <c r="D639" t="s">
        <v>865</v>
      </c>
      <c r="E639" t="s">
        <v>493</v>
      </c>
      <c r="F639" t="s">
        <v>1101</v>
      </c>
      <c r="G639" s="1" t="str">
        <f>VLOOKUP(E639,'zoznam+stupeň prípravy'!$A$2:$W$647,2,FALSE)</f>
        <v>Boleráz - Smolenice, modernizácia železničného zvršku, koľaje č. 1</v>
      </c>
      <c r="H639" t="s">
        <v>1102</v>
      </c>
      <c r="I639">
        <v>40</v>
      </c>
      <c r="J639" t="s">
        <v>896</v>
      </c>
      <c r="K639" t="s">
        <v>1103</v>
      </c>
      <c r="L639" t="s">
        <v>912</v>
      </c>
      <c r="M639" t="s">
        <v>868</v>
      </c>
      <c r="N639" t="s">
        <v>861</v>
      </c>
      <c r="O639" t="s">
        <v>874</v>
      </c>
      <c r="P639">
        <v>4.95</v>
      </c>
      <c r="Q639">
        <v>2023</v>
      </c>
      <c r="R639" t="s">
        <v>1511</v>
      </c>
      <c r="S639" s="16">
        <v>159.80000000000001</v>
      </c>
      <c r="T639" t="s">
        <v>1536</v>
      </c>
      <c r="U639" t="s">
        <v>874</v>
      </c>
      <c r="V639" s="12" t="s">
        <v>2699</v>
      </c>
    </row>
    <row r="640" spans="1:22" x14ac:dyDescent="0.35">
      <c r="A640" t="s">
        <v>1586</v>
      </c>
      <c r="B640" t="s">
        <v>864</v>
      </c>
      <c r="C640">
        <v>0</v>
      </c>
      <c r="D640" t="s">
        <v>865</v>
      </c>
      <c r="E640" t="s">
        <v>493</v>
      </c>
      <c r="F640" t="s">
        <v>1101</v>
      </c>
      <c r="G640" s="1" t="str">
        <f>VLOOKUP(E640,'zoznam+stupeň prípravy'!$A$2:$W$647,2,FALSE)</f>
        <v>Boleráz - Smolenice, modernizácia železničného zvršku, koľaje č. 1</v>
      </c>
      <c r="H640" t="s">
        <v>1102</v>
      </c>
      <c r="I640">
        <v>40</v>
      </c>
      <c r="J640" t="s">
        <v>896</v>
      </c>
      <c r="K640" t="s">
        <v>1103</v>
      </c>
      <c r="L640" t="s">
        <v>912</v>
      </c>
      <c r="M640" t="s">
        <v>868</v>
      </c>
      <c r="N640" t="s">
        <v>861</v>
      </c>
      <c r="O640" t="s">
        <v>874</v>
      </c>
      <c r="P640">
        <v>4.95</v>
      </c>
      <c r="Q640">
        <v>2023</v>
      </c>
      <c r="R640" t="s">
        <v>1513</v>
      </c>
      <c r="S640" s="16">
        <v>28.2</v>
      </c>
      <c r="T640" t="s">
        <v>1536</v>
      </c>
      <c r="U640" t="s">
        <v>874</v>
      </c>
      <c r="V640" s="12" t="s">
        <v>2699</v>
      </c>
    </row>
    <row r="641" spans="1:22" x14ac:dyDescent="0.35">
      <c r="A641" t="s">
        <v>1588</v>
      </c>
      <c r="B641" t="s">
        <v>864</v>
      </c>
      <c r="C641">
        <v>0</v>
      </c>
      <c r="D641" t="s">
        <v>865</v>
      </c>
      <c r="E641" t="s">
        <v>493</v>
      </c>
      <c r="F641" t="s">
        <v>1101</v>
      </c>
      <c r="G641" s="1" t="str">
        <f>VLOOKUP(E641,'zoznam+stupeň prípravy'!$A$2:$W$647,2,FALSE)</f>
        <v>Boleráz - Smolenice, modernizácia železničného zvršku, koľaje č. 1</v>
      </c>
      <c r="H641" t="s">
        <v>1102</v>
      </c>
      <c r="I641">
        <v>40</v>
      </c>
      <c r="J641" t="s">
        <v>896</v>
      </c>
      <c r="K641" t="s">
        <v>1103</v>
      </c>
      <c r="L641" t="s">
        <v>912</v>
      </c>
      <c r="M641" t="s">
        <v>868</v>
      </c>
      <c r="N641" t="s">
        <v>860</v>
      </c>
      <c r="O641" t="s">
        <v>875</v>
      </c>
      <c r="P641">
        <v>4.95</v>
      </c>
      <c r="Q641">
        <v>2023</v>
      </c>
      <c r="R641" t="s">
        <v>1467</v>
      </c>
      <c r="S641" s="16">
        <v>1262</v>
      </c>
      <c r="T641" t="s">
        <v>2236</v>
      </c>
      <c r="U641" t="s">
        <v>874</v>
      </c>
      <c r="V641" s="12" t="s">
        <v>2699</v>
      </c>
    </row>
    <row r="642" spans="1:22" x14ac:dyDescent="0.35">
      <c r="A642" t="s">
        <v>1586</v>
      </c>
      <c r="B642" t="s">
        <v>864</v>
      </c>
      <c r="C642">
        <v>0</v>
      </c>
      <c r="D642" t="s">
        <v>865</v>
      </c>
      <c r="E642" t="s">
        <v>493</v>
      </c>
      <c r="F642" t="s">
        <v>1101</v>
      </c>
      <c r="G642" s="1" t="str">
        <f>VLOOKUP(E642,'zoznam+stupeň prípravy'!$A$2:$W$647,2,FALSE)</f>
        <v>Boleráz - Smolenice, modernizácia železničného zvršku, koľaje č. 1</v>
      </c>
      <c r="H642" t="s">
        <v>1102</v>
      </c>
      <c r="I642">
        <v>40</v>
      </c>
      <c r="J642" t="s">
        <v>896</v>
      </c>
      <c r="K642" t="s">
        <v>1103</v>
      </c>
      <c r="L642" t="s">
        <v>912</v>
      </c>
      <c r="M642" t="s">
        <v>868</v>
      </c>
      <c r="N642" t="s">
        <v>861</v>
      </c>
      <c r="O642" t="s">
        <v>875</v>
      </c>
      <c r="P642">
        <v>4.95</v>
      </c>
      <c r="Q642">
        <v>2023</v>
      </c>
      <c r="R642" t="s">
        <v>1542</v>
      </c>
      <c r="S642" s="16">
        <v>174842.41</v>
      </c>
      <c r="T642" t="s">
        <v>2236</v>
      </c>
      <c r="U642" t="s">
        <v>874</v>
      </c>
      <c r="V642" s="12" t="s">
        <v>2699</v>
      </c>
    </row>
    <row r="643" spans="1:22" x14ac:dyDescent="0.35">
      <c r="A643" t="s">
        <v>1586</v>
      </c>
      <c r="B643" t="s">
        <v>864</v>
      </c>
      <c r="C643">
        <v>0</v>
      </c>
      <c r="D643" t="s">
        <v>865</v>
      </c>
      <c r="E643" t="s">
        <v>493</v>
      </c>
      <c r="F643" t="s">
        <v>1101</v>
      </c>
      <c r="G643" s="1" t="str">
        <f>VLOOKUP(E643,'zoznam+stupeň prípravy'!$A$2:$W$647,2,FALSE)</f>
        <v>Boleráz - Smolenice, modernizácia železničného zvršku, koľaje č. 1</v>
      </c>
      <c r="H643" t="s">
        <v>1102</v>
      </c>
      <c r="I643">
        <v>40</v>
      </c>
      <c r="J643" t="s">
        <v>896</v>
      </c>
      <c r="K643" t="s">
        <v>1103</v>
      </c>
      <c r="L643" t="s">
        <v>912</v>
      </c>
      <c r="M643" t="s">
        <v>868</v>
      </c>
      <c r="N643" t="s">
        <v>861</v>
      </c>
      <c r="O643" t="s">
        <v>874</v>
      </c>
      <c r="P643">
        <v>4.95</v>
      </c>
      <c r="Q643">
        <v>2023</v>
      </c>
      <c r="R643" t="s">
        <v>1467</v>
      </c>
      <c r="S643" s="16">
        <v>1673543.61</v>
      </c>
      <c r="T643" t="s">
        <v>2236</v>
      </c>
      <c r="U643" t="s">
        <v>874</v>
      </c>
      <c r="V643" s="12" t="s">
        <v>2699</v>
      </c>
    </row>
    <row r="644" spans="1:22" x14ac:dyDescent="0.35">
      <c r="A644" t="s">
        <v>1586</v>
      </c>
      <c r="B644" t="s">
        <v>864</v>
      </c>
      <c r="C644">
        <v>0</v>
      </c>
      <c r="D644" t="s">
        <v>865</v>
      </c>
      <c r="E644" t="s">
        <v>493</v>
      </c>
      <c r="F644" t="s">
        <v>1101</v>
      </c>
      <c r="G644" s="1" t="str">
        <f>VLOOKUP(E644,'zoznam+stupeň prípravy'!$A$2:$W$647,2,FALSE)</f>
        <v>Boleráz - Smolenice, modernizácia železničného zvršku, koľaje č. 1</v>
      </c>
      <c r="H644" t="s">
        <v>1102</v>
      </c>
      <c r="I644">
        <v>40</v>
      </c>
      <c r="J644" t="s">
        <v>896</v>
      </c>
      <c r="K644" t="s">
        <v>1103</v>
      </c>
      <c r="L644" t="s">
        <v>912</v>
      </c>
      <c r="M644" t="s">
        <v>868</v>
      </c>
      <c r="N644" t="s">
        <v>861</v>
      </c>
      <c r="O644" t="s">
        <v>874</v>
      </c>
      <c r="P644">
        <v>4.95</v>
      </c>
      <c r="Q644">
        <v>2024</v>
      </c>
      <c r="R644" t="s">
        <v>1542</v>
      </c>
      <c r="S644" s="16">
        <v>102838.44</v>
      </c>
      <c r="T644" t="s">
        <v>2236</v>
      </c>
      <c r="U644" t="s">
        <v>874</v>
      </c>
      <c r="V644" s="12" t="s">
        <v>2699</v>
      </c>
    </row>
    <row r="645" spans="1:22" x14ac:dyDescent="0.35">
      <c r="A645" t="s">
        <v>1586</v>
      </c>
      <c r="B645" t="s">
        <v>864</v>
      </c>
      <c r="C645">
        <v>0</v>
      </c>
      <c r="D645" t="s">
        <v>865</v>
      </c>
      <c r="E645" t="s">
        <v>493</v>
      </c>
      <c r="F645" t="s">
        <v>1101</v>
      </c>
      <c r="G645" s="1" t="str">
        <f>VLOOKUP(E645,'zoznam+stupeň prípravy'!$A$2:$W$647,2,FALSE)</f>
        <v>Boleráz - Smolenice, modernizácia železničného zvršku, koľaje č. 1</v>
      </c>
      <c r="H645" t="s">
        <v>1102</v>
      </c>
      <c r="I645">
        <v>40</v>
      </c>
      <c r="J645" t="s">
        <v>896</v>
      </c>
      <c r="K645" t="s">
        <v>1103</v>
      </c>
      <c r="L645" t="s">
        <v>912</v>
      </c>
      <c r="M645" t="s">
        <v>868</v>
      </c>
      <c r="N645" t="s">
        <v>861</v>
      </c>
      <c r="O645" t="s">
        <v>874</v>
      </c>
      <c r="P645">
        <v>4.95</v>
      </c>
      <c r="Q645" t="s">
        <v>1464</v>
      </c>
      <c r="R645" t="s">
        <v>1467</v>
      </c>
      <c r="S645" s="16">
        <v>1857010.3</v>
      </c>
      <c r="T645" t="s">
        <v>2236</v>
      </c>
      <c r="U645" t="s">
        <v>874</v>
      </c>
      <c r="V645" s="12" t="s">
        <v>2699</v>
      </c>
    </row>
    <row r="646" spans="1:22" x14ac:dyDescent="0.35">
      <c r="A646" t="s">
        <v>1586</v>
      </c>
      <c r="B646" t="s">
        <v>864</v>
      </c>
      <c r="C646">
        <v>0</v>
      </c>
      <c r="D646" t="s">
        <v>865</v>
      </c>
      <c r="E646" t="s">
        <v>493</v>
      </c>
      <c r="F646" t="s">
        <v>1101</v>
      </c>
      <c r="G646" s="1" t="str">
        <f>VLOOKUP(E646,'zoznam+stupeň prípravy'!$A$2:$W$647,2,FALSE)</f>
        <v>Boleráz - Smolenice, modernizácia železničného zvršku, koľaje č. 1</v>
      </c>
      <c r="H646" t="s">
        <v>1102</v>
      </c>
      <c r="I646">
        <v>40</v>
      </c>
      <c r="J646" t="s">
        <v>896</v>
      </c>
      <c r="K646" t="s">
        <v>1103</v>
      </c>
      <c r="L646" t="s">
        <v>912</v>
      </c>
      <c r="M646" t="s">
        <v>868</v>
      </c>
      <c r="N646" t="s">
        <v>861</v>
      </c>
      <c r="O646" t="s">
        <v>874</v>
      </c>
      <c r="P646">
        <v>4.95</v>
      </c>
      <c r="Q646" t="s">
        <v>1464</v>
      </c>
      <c r="R646" t="s">
        <v>1511</v>
      </c>
      <c r="S646" s="16">
        <v>5268670.26</v>
      </c>
      <c r="T646" t="s">
        <v>1536</v>
      </c>
      <c r="U646" t="s">
        <v>874</v>
      </c>
      <c r="V646" s="12" t="s">
        <v>2699</v>
      </c>
    </row>
    <row r="647" spans="1:22" x14ac:dyDescent="0.35">
      <c r="A647" t="s">
        <v>1586</v>
      </c>
      <c r="B647" t="s">
        <v>864</v>
      </c>
      <c r="C647">
        <v>0</v>
      </c>
      <c r="D647" t="s">
        <v>865</v>
      </c>
      <c r="E647" t="s">
        <v>493</v>
      </c>
      <c r="F647" t="s">
        <v>1101</v>
      </c>
      <c r="G647" s="1" t="str">
        <f>VLOOKUP(E647,'zoznam+stupeň prípravy'!$A$2:$W$647,2,FALSE)</f>
        <v>Boleráz - Smolenice, modernizácia železničného zvršku, koľaje č. 1</v>
      </c>
      <c r="H647" t="s">
        <v>1102</v>
      </c>
      <c r="I647">
        <v>40</v>
      </c>
      <c r="J647" t="s">
        <v>896</v>
      </c>
      <c r="K647" t="s">
        <v>1103</v>
      </c>
      <c r="L647" t="s">
        <v>912</v>
      </c>
      <c r="M647" t="s">
        <v>868</v>
      </c>
      <c r="N647" t="s">
        <v>861</v>
      </c>
      <c r="O647" t="s">
        <v>874</v>
      </c>
      <c r="P647">
        <v>4.95</v>
      </c>
      <c r="Q647" t="s">
        <v>1464</v>
      </c>
      <c r="R647" t="s">
        <v>1513</v>
      </c>
      <c r="S647" s="16">
        <v>929765.32</v>
      </c>
      <c r="T647" t="s">
        <v>1536</v>
      </c>
      <c r="U647" t="s">
        <v>874</v>
      </c>
      <c r="V647" s="12" t="s">
        <v>2699</v>
      </c>
    </row>
    <row r="648" spans="1:22" x14ac:dyDescent="0.35">
      <c r="A648" t="s">
        <v>1587</v>
      </c>
      <c r="B648" t="s">
        <v>864</v>
      </c>
      <c r="C648">
        <v>0</v>
      </c>
      <c r="D648" t="s">
        <v>865</v>
      </c>
      <c r="E648" t="s">
        <v>493</v>
      </c>
      <c r="F648" t="s">
        <v>1101</v>
      </c>
      <c r="G648" s="1" t="str">
        <f>VLOOKUP(E648,'zoznam+stupeň prípravy'!$A$2:$W$647,2,FALSE)</f>
        <v>Boleráz - Smolenice, modernizácia železničného zvršku, koľaje č. 1</v>
      </c>
      <c r="H648" t="s">
        <v>1102</v>
      </c>
      <c r="I648">
        <v>40</v>
      </c>
      <c r="J648" t="s">
        <v>896</v>
      </c>
      <c r="K648" t="s">
        <v>1103</v>
      </c>
      <c r="L648" t="s">
        <v>912</v>
      </c>
      <c r="M648" t="s">
        <v>868</v>
      </c>
      <c r="N648" t="s">
        <v>26</v>
      </c>
      <c r="O648" t="s">
        <v>874</v>
      </c>
      <c r="P648">
        <v>4.95</v>
      </c>
      <c r="Q648" t="s">
        <v>1464</v>
      </c>
      <c r="R648" t="s">
        <v>1467</v>
      </c>
      <c r="S648" s="16">
        <v>18333.310000000001</v>
      </c>
      <c r="T648" t="s">
        <v>2236</v>
      </c>
      <c r="U648" t="s">
        <v>874</v>
      </c>
      <c r="V648" s="12" t="s">
        <v>2699</v>
      </c>
    </row>
    <row r="649" spans="1:22" x14ac:dyDescent="0.35">
      <c r="A649" t="s">
        <v>1588</v>
      </c>
      <c r="B649" t="s">
        <v>864</v>
      </c>
      <c r="C649">
        <v>0</v>
      </c>
      <c r="D649" t="s">
        <v>865</v>
      </c>
      <c r="E649" t="s">
        <v>493</v>
      </c>
      <c r="F649" t="s">
        <v>1101</v>
      </c>
      <c r="G649" s="1" t="str">
        <f>VLOOKUP(E649,'zoznam+stupeň prípravy'!$A$2:$W$647,2,FALSE)</f>
        <v>Boleráz - Smolenice, modernizácia železničného zvršku, koľaje č. 1</v>
      </c>
      <c r="H649" t="s">
        <v>1102</v>
      </c>
      <c r="I649">
        <v>40</v>
      </c>
      <c r="J649" t="s">
        <v>896</v>
      </c>
      <c r="K649" t="s">
        <v>1103</v>
      </c>
      <c r="L649" t="s">
        <v>912</v>
      </c>
      <c r="M649" t="s">
        <v>868</v>
      </c>
      <c r="N649" t="s">
        <v>860</v>
      </c>
      <c r="O649" t="s">
        <v>874</v>
      </c>
      <c r="P649">
        <v>4.95</v>
      </c>
      <c r="Q649" t="s">
        <v>1464</v>
      </c>
      <c r="R649" t="s">
        <v>1467</v>
      </c>
      <c r="S649" s="16">
        <v>341498.43</v>
      </c>
      <c r="T649" t="s">
        <v>2236</v>
      </c>
      <c r="U649" t="s">
        <v>874</v>
      </c>
      <c r="V649" s="12" t="s">
        <v>2699</v>
      </c>
    </row>
    <row r="650" spans="1:22" x14ac:dyDescent="0.35">
      <c r="A650" t="s">
        <v>1596</v>
      </c>
      <c r="B650" t="s">
        <v>864</v>
      </c>
      <c r="C650">
        <v>0</v>
      </c>
      <c r="D650" t="s">
        <v>865</v>
      </c>
      <c r="E650" t="s">
        <v>1104</v>
      </c>
      <c r="F650" t="s">
        <v>1106</v>
      </c>
      <c r="G650" s="1" t="str">
        <f>VLOOKUP(E650,'zoznam+stupeň prípravy'!$A$2:$W$647,2,FALSE)</f>
        <v>Komplexná rekonštrukcia ŽI vybraných úsekov trate  Trnava - Kúty, Šelpice – Boleráz</v>
      </c>
      <c r="H650" t="s">
        <v>1102</v>
      </c>
      <c r="I650" t="s">
        <v>2236</v>
      </c>
      <c r="J650" t="s">
        <v>896</v>
      </c>
      <c r="K650">
        <v>0</v>
      </c>
      <c r="L650" t="s">
        <v>912</v>
      </c>
      <c r="M650" t="s">
        <v>868</v>
      </c>
      <c r="N650" t="s">
        <v>861</v>
      </c>
      <c r="O650" t="s">
        <v>875</v>
      </c>
      <c r="P650">
        <v>4.95</v>
      </c>
      <c r="Q650">
        <v>2025</v>
      </c>
      <c r="R650" t="s">
        <v>1558</v>
      </c>
      <c r="S650" s="16">
        <v>1888285.15</v>
      </c>
      <c r="T650" t="s">
        <v>2236</v>
      </c>
      <c r="U650" t="s">
        <v>874</v>
      </c>
      <c r="V650" s="12" t="s">
        <v>2708</v>
      </c>
    </row>
    <row r="651" spans="1:22" x14ac:dyDescent="0.35">
      <c r="A651" t="s">
        <v>1596</v>
      </c>
      <c r="B651" t="s">
        <v>864</v>
      </c>
      <c r="C651">
        <v>0</v>
      </c>
      <c r="D651" t="s">
        <v>865</v>
      </c>
      <c r="E651" t="s">
        <v>1104</v>
      </c>
      <c r="F651" t="s">
        <v>1106</v>
      </c>
      <c r="G651" s="1" t="str">
        <f>VLOOKUP(E651,'zoznam+stupeň prípravy'!$A$2:$W$647,2,FALSE)</f>
        <v>Komplexná rekonštrukcia ŽI vybraných úsekov trate  Trnava - Kúty, Šelpice – Boleráz</v>
      </c>
      <c r="H651" t="s">
        <v>1102</v>
      </c>
      <c r="I651" t="s">
        <v>2236</v>
      </c>
      <c r="J651" t="s">
        <v>896</v>
      </c>
      <c r="K651">
        <v>0</v>
      </c>
      <c r="L651" t="s">
        <v>912</v>
      </c>
      <c r="M651" t="s">
        <v>868</v>
      </c>
      <c r="N651" t="s">
        <v>861</v>
      </c>
      <c r="O651" t="s">
        <v>875</v>
      </c>
      <c r="P651">
        <v>4.95</v>
      </c>
      <c r="Q651">
        <v>2026</v>
      </c>
      <c r="R651" t="s">
        <v>1558</v>
      </c>
      <c r="S651" s="16">
        <v>7800000</v>
      </c>
      <c r="T651" t="s">
        <v>2236</v>
      </c>
      <c r="U651" t="s">
        <v>874</v>
      </c>
      <c r="V651" s="12" t="s">
        <v>2708</v>
      </c>
    </row>
    <row r="652" spans="1:22" x14ac:dyDescent="0.35">
      <c r="A652" t="s">
        <v>1595</v>
      </c>
      <c r="B652" t="s">
        <v>864</v>
      </c>
      <c r="C652">
        <v>0</v>
      </c>
      <c r="D652" t="s">
        <v>865</v>
      </c>
      <c r="E652" t="s">
        <v>1104</v>
      </c>
      <c r="F652" t="s">
        <v>1106</v>
      </c>
      <c r="G652" s="1" t="str">
        <f>VLOOKUP(E652,'zoznam+stupeň prípravy'!$A$2:$W$647,2,FALSE)</f>
        <v>Komplexná rekonštrukcia ŽI vybraných úsekov trate  Trnava - Kúty, Šelpice – Boleráz</v>
      </c>
      <c r="H652" t="s">
        <v>1102</v>
      </c>
      <c r="I652" t="s">
        <v>2236</v>
      </c>
      <c r="J652" t="s">
        <v>896</v>
      </c>
      <c r="K652">
        <v>0</v>
      </c>
      <c r="L652" t="s">
        <v>912</v>
      </c>
      <c r="M652" t="s">
        <v>868</v>
      </c>
      <c r="N652" t="s">
        <v>860</v>
      </c>
      <c r="O652" t="s">
        <v>874</v>
      </c>
      <c r="P652">
        <v>4.95</v>
      </c>
      <c r="Q652" t="s">
        <v>1464</v>
      </c>
      <c r="R652" t="s">
        <v>1467</v>
      </c>
      <c r="S652" s="16">
        <v>223212.48</v>
      </c>
      <c r="T652" t="s">
        <v>2236</v>
      </c>
      <c r="U652" t="s">
        <v>874</v>
      </c>
      <c r="V652" s="12" t="s">
        <v>2708</v>
      </c>
    </row>
    <row r="653" spans="1:22" x14ac:dyDescent="0.35">
      <c r="A653" t="s">
        <v>1615</v>
      </c>
      <c r="B653" t="s">
        <v>864</v>
      </c>
      <c r="C653">
        <v>0</v>
      </c>
      <c r="D653" t="s">
        <v>865</v>
      </c>
      <c r="E653" t="s">
        <v>633</v>
      </c>
      <c r="F653" t="s">
        <v>1101</v>
      </c>
      <c r="G653" s="1" t="str">
        <f>VLOOKUP(E653,'zoznam+stupeň prípravy'!$A$2:$W$647,2,FALSE)</f>
        <v>Šaštín - Kúty, modernizácia železničného zvršku koľaje č. 1</v>
      </c>
      <c r="H653" t="s">
        <v>1102</v>
      </c>
      <c r="I653">
        <v>40</v>
      </c>
      <c r="J653" t="s">
        <v>896</v>
      </c>
      <c r="K653" t="s">
        <v>1103</v>
      </c>
      <c r="L653" t="s">
        <v>912</v>
      </c>
      <c r="M653" t="s">
        <v>868</v>
      </c>
      <c r="N653" t="s">
        <v>26</v>
      </c>
      <c r="O653" t="s">
        <v>874</v>
      </c>
      <c r="P653">
        <v>7.5730000000000004</v>
      </c>
      <c r="Q653">
        <v>2023</v>
      </c>
      <c r="R653" t="s">
        <v>1467</v>
      </c>
      <c r="S653" s="16">
        <v>70573.070000000007</v>
      </c>
      <c r="T653" t="s">
        <v>2236</v>
      </c>
      <c r="U653" t="s">
        <v>874</v>
      </c>
      <c r="V653" s="12" t="s">
        <v>2699</v>
      </c>
    </row>
    <row r="654" spans="1:22" x14ac:dyDescent="0.35">
      <c r="A654" t="s">
        <v>1744</v>
      </c>
      <c r="B654" t="s">
        <v>864</v>
      </c>
      <c r="C654">
        <v>0</v>
      </c>
      <c r="D654" t="s">
        <v>865</v>
      </c>
      <c r="E654" t="s">
        <v>633</v>
      </c>
      <c r="F654" t="s">
        <v>1101</v>
      </c>
      <c r="G654" s="1" t="str">
        <f>VLOOKUP(E654,'zoznam+stupeň prípravy'!$A$2:$W$647,2,FALSE)</f>
        <v>Šaštín - Kúty, modernizácia železničného zvršku koľaje č. 1</v>
      </c>
      <c r="H654" t="s">
        <v>1102</v>
      </c>
      <c r="I654">
        <v>40</v>
      </c>
      <c r="J654" t="s">
        <v>896</v>
      </c>
      <c r="K654" t="s">
        <v>1103</v>
      </c>
      <c r="L654" t="s">
        <v>912</v>
      </c>
      <c r="M654" t="s">
        <v>868</v>
      </c>
      <c r="N654" t="s">
        <v>861</v>
      </c>
      <c r="O654" t="s">
        <v>875</v>
      </c>
      <c r="P654">
        <v>7.5730000000000004</v>
      </c>
      <c r="Q654">
        <v>2023</v>
      </c>
      <c r="R654" t="s">
        <v>1467</v>
      </c>
      <c r="S654" s="16">
        <v>1946803.18</v>
      </c>
      <c r="T654" t="s">
        <v>2236</v>
      </c>
      <c r="U654" t="s">
        <v>874</v>
      </c>
      <c r="V654" s="12" t="s">
        <v>2699</v>
      </c>
    </row>
    <row r="655" spans="1:22" x14ac:dyDescent="0.35">
      <c r="A655" t="s">
        <v>1615</v>
      </c>
      <c r="B655" t="s">
        <v>864</v>
      </c>
      <c r="C655">
        <v>0</v>
      </c>
      <c r="D655" t="s">
        <v>865</v>
      </c>
      <c r="E655" t="s">
        <v>633</v>
      </c>
      <c r="F655" t="s">
        <v>1101</v>
      </c>
      <c r="G655" s="1" t="str">
        <f>VLOOKUP(E655,'zoznam+stupeň prípravy'!$A$2:$W$647,2,FALSE)</f>
        <v>Šaštín - Kúty, modernizácia železničného zvršku koľaje č. 1</v>
      </c>
      <c r="H655" t="s">
        <v>1102</v>
      </c>
      <c r="I655">
        <v>40</v>
      </c>
      <c r="J655" t="s">
        <v>896</v>
      </c>
      <c r="K655" t="s">
        <v>1103</v>
      </c>
      <c r="L655" t="s">
        <v>912</v>
      </c>
      <c r="M655" t="s">
        <v>868</v>
      </c>
      <c r="N655" t="s">
        <v>26</v>
      </c>
      <c r="O655" t="s">
        <v>875</v>
      </c>
      <c r="P655">
        <v>7.5730000000000004</v>
      </c>
      <c r="Q655">
        <v>2023</v>
      </c>
      <c r="R655" t="s">
        <v>1467</v>
      </c>
      <c r="S655" s="16">
        <v>3474.93</v>
      </c>
      <c r="T655" t="s">
        <v>2236</v>
      </c>
      <c r="U655" t="s">
        <v>874</v>
      </c>
      <c r="V655" s="12" t="s">
        <v>2699</v>
      </c>
    </row>
    <row r="656" spans="1:22" x14ac:dyDescent="0.35">
      <c r="A656" t="s">
        <v>1744</v>
      </c>
      <c r="B656" t="s">
        <v>864</v>
      </c>
      <c r="C656">
        <v>0</v>
      </c>
      <c r="D656" t="s">
        <v>865</v>
      </c>
      <c r="E656" t="s">
        <v>633</v>
      </c>
      <c r="F656" t="s">
        <v>1101</v>
      </c>
      <c r="G656" s="1" t="str">
        <f>VLOOKUP(E656,'zoznam+stupeň prípravy'!$A$2:$W$647,2,FALSE)</f>
        <v>Šaštín - Kúty, modernizácia železničného zvršku koľaje č. 1</v>
      </c>
      <c r="H656" t="s">
        <v>1102</v>
      </c>
      <c r="I656">
        <v>40</v>
      </c>
      <c r="J656" t="s">
        <v>896</v>
      </c>
      <c r="K656" t="s">
        <v>1103</v>
      </c>
      <c r="L656" t="s">
        <v>912</v>
      </c>
      <c r="M656" t="s">
        <v>868</v>
      </c>
      <c r="N656" t="s">
        <v>861</v>
      </c>
      <c r="O656" t="s">
        <v>875</v>
      </c>
      <c r="P656">
        <v>7.5730000000000004</v>
      </c>
      <c r="Q656">
        <v>2024</v>
      </c>
      <c r="R656" t="s">
        <v>1558</v>
      </c>
      <c r="S656" s="16">
        <v>7046500.3200000003</v>
      </c>
      <c r="T656" t="s">
        <v>2236</v>
      </c>
      <c r="U656" t="s">
        <v>874</v>
      </c>
      <c r="V656" s="12" t="s">
        <v>2699</v>
      </c>
    </row>
    <row r="657" spans="1:22" x14ac:dyDescent="0.35">
      <c r="A657" t="s">
        <v>1744</v>
      </c>
      <c r="B657" t="s">
        <v>864</v>
      </c>
      <c r="C657">
        <v>0</v>
      </c>
      <c r="D657" t="s">
        <v>865</v>
      </c>
      <c r="E657" t="s">
        <v>633</v>
      </c>
      <c r="F657" t="s">
        <v>1101</v>
      </c>
      <c r="G657" s="1" t="str">
        <f>VLOOKUP(E657,'zoznam+stupeň prípravy'!$A$2:$W$647,2,FALSE)</f>
        <v>Šaštín - Kúty, modernizácia železničného zvršku koľaje č. 1</v>
      </c>
      <c r="H657" t="s">
        <v>1102</v>
      </c>
      <c r="I657">
        <v>40</v>
      </c>
      <c r="J657" t="s">
        <v>896</v>
      </c>
      <c r="K657" t="s">
        <v>1103</v>
      </c>
      <c r="L657" t="s">
        <v>912</v>
      </c>
      <c r="M657" t="s">
        <v>868</v>
      </c>
      <c r="N657" t="s">
        <v>861</v>
      </c>
      <c r="O657" t="s">
        <v>874</v>
      </c>
      <c r="P657">
        <v>7.5730000000000004</v>
      </c>
      <c r="Q657">
        <v>2024</v>
      </c>
      <c r="R657" t="s">
        <v>1582</v>
      </c>
      <c r="S657" s="16">
        <v>1508033.1</v>
      </c>
      <c r="T657" t="s">
        <v>2236</v>
      </c>
      <c r="U657" t="s">
        <v>874</v>
      </c>
      <c r="V657" s="12" t="s">
        <v>2699</v>
      </c>
    </row>
    <row r="658" spans="1:22" x14ac:dyDescent="0.35">
      <c r="A658" t="s">
        <v>1616</v>
      </c>
      <c r="B658" t="s">
        <v>864</v>
      </c>
      <c r="C658">
        <v>0</v>
      </c>
      <c r="D658" t="s">
        <v>865</v>
      </c>
      <c r="E658" t="s">
        <v>633</v>
      </c>
      <c r="F658" t="s">
        <v>1101</v>
      </c>
      <c r="G658" s="1" t="str">
        <f>VLOOKUP(E658,'zoznam+stupeň prípravy'!$A$2:$W$647,2,FALSE)</f>
        <v>Šaštín - Kúty, modernizácia železničného zvršku koľaje č. 1</v>
      </c>
      <c r="H658" t="s">
        <v>1102</v>
      </c>
      <c r="I658">
        <v>40</v>
      </c>
      <c r="J658" t="s">
        <v>896</v>
      </c>
      <c r="K658" t="s">
        <v>1103</v>
      </c>
      <c r="L658" t="s">
        <v>912</v>
      </c>
      <c r="M658" t="s">
        <v>868</v>
      </c>
      <c r="N658" t="s">
        <v>2496</v>
      </c>
      <c r="O658" t="s">
        <v>874</v>
      </c>
      <c r="P658">
        <v>7.5730000000000004</v>
      </c>
      <c r="Q658">
        <v>2025</v>
      </c>
      <c r="R658" t="s">
        <v>2497</v>
      </c>
      <c r="S658" s="16">
        <v>535969.59</v>
      </c>
      <c r="T658" t="s">
        <v>2236</v>
      </c>
      <c r="U658" t="s">
        <v>874</v>
      </c>
      <c r="V658" s="12" t="s">
        <v>2699</v>
      </c>
    </row>
    <row r="659" spans="1:22" x14ac:dyDescent="0.35">
      <c r="A659" t="s">
        <v>1615</v>
      </c>
      <c r="B659" t="s">
        <v>864</v>
      </c>
      <c r="C659">
        <v>0</v>
      </c>
      <c r="D659" t="s">
        <v>865</v>
      </c>
      <c r="E659" t="s">
        <v>633</v>
      </c>
      <c r="F659" t="s">
        <v>1101</v>
      </c>
      <c r="G659" s="1" t="str">
        <f>VLOOKUP(E659,'zoznam+stupeň prípravy'!$A$2:$W$647,2,FALSE)</f>
        <v>Šaštín - Kúty, modernizácia železničného zvršku koľaje č. 1</v>
      </c>
      <c r="H659" t="s">
        <v>1102</v>
      </c>
      <c r="I659">
        <v>40</v>
      </c>
      <c r="J659" t="s">
        <v>896</v>
      </c>
      <c r="K659" t="s">
        <v>1103</v>
      </c>
      <c r="L659" t="s">
        <v>912</v>
      </c>
      <c r="M659" t="s">
        <v>868</v>
      </c>
      <c r="N659" t="s">
        <v>26</v>
      </c>
      <c r="O659" t="s">
        <v>874</v>
      </c>
      <c r="P659">
        <v>7.5730000000000004</v>
      </c>
      <c r="Q659" t="s">
        <v>1464</v>
      </c>
      <c r="R659" t="s">
        <v>1467</v>
      </c>
      <c r="S659" s="16">
        <v>16681.46</v>
      </c>
      <c r="T659" t="s">
        <v>2236</v>
      </c>
      <c r="U659" t="s">
        <v>874</v>
      </c>
      <c r="V659" s="12" t="s">
        <v>2699</v>
      </c>
    </row>
    <row r="660" spans="1:22" x14ac:dyDescent="0.35">
      <c r="A660" t="s">
        <v>1616</v>
      </c>
      <c r="B660" t="s">
        <v>864</v>
      </c>
      <c r="C660">
        <v>0</v>
      </c>
      <c r="D660" t="s">
        <v>865</v>
      </c>
      <c r="E660" t="s">
        <v>633</v>
      </c>
      <c r="F660" t="s">
        <v>1101</v>
      </c>
      <c r="G660" s="1" t="str">
        <f>VLOOKUP(E660,'zoznam+stupeň prípravy'!$A$2:$W$647,2,FALSE)</f>
        <v>Šaštín - Kúty, modernizácia železničného zvršku koľaje č. 1</v>
      </c>
      <c r="H660" t="s">
        <v>1102</v>
      </c>
      <c r="I660">
        <v>40</v>
      </c>
      <c r="J660" t="s">
        <v>896</v>
      </c>
      <c r="K660" t="s">
        <v>1103</v>
      </c>
      <c r="L660" t="s">
        <v>912</v>
      </c>
      <c r="M660" t="s">
        <v>868</v>
      </c>
      <c r="N660" t="s">
        <v>860</v>
      </c>
      <c r="O660" t="s">
        <v>874</v>
      </c>
      <c r="P660">
        <v>7.5730000000000004</v>
      </c>
      <c r="Q660" t="s">
        <v>1464</v>
      </c>
      <c r="R660" t="s">
        <v>1467</v>
      </c>
      <c r="S660" s="16">
        <v>387000</v>
      </c>
      <c r="T660" t="s">
        <v>2236</v>
      </c>
      <c r="U660" t="s">
        <v>874</v>
      </c>
      <c r="V660" s="12" t="s">
        <v>2699</v>
      </c>
    </row>
    <row r="661" spans="1:22" x14ac:dyDescent="0.35">
      <c r="A661" t="s">
        <v>2008</v>
      </c>
      <c r="B661" t="s">
        <v>864</v>
      </c>
      <c r="C661">
        <v>0</v>
      </c>
      <c r="D661" t="s">
        <v>865</v>
      </c>
      <c r="E661" t="s">
        <v>720</v>
      </c>
      <c r="F661">
        <v>0</v>
      </c>
      <c r="G661" s="1" t="str">
        <f>VLOOKUP(E661,'zoznam+stupeň prípravy'!$A$2:$W$647,2,FALSE)</f>
        <v>Rekonštrukcia výhybiek žst. Zvolen, os.st. II.etapa</v>
      </c>
      <c r="H661" t="s">
        <v>2236</v>
      </c>
      <c r="I661" t="s">
        <v>2236</v>
      </c>
      <c r="J661" t="s">
        <v>2236</v>
      </c>
      <c r="K661">
        <v>0</v>
      </c>
      <c r="L661" t="s">
        <v>912</v>
      </c>
      <c r="M661" t="s">
        <v>868</v>
      </c>
      <c r="N661" t="s">
        <v>861</v>
      </c>
      <c r="O661" t="s">
        <v>875</v>
      </c>
      <c r="P661">
        <v>0</v>
      </c>
      <c r="Q661">
        <v>2025</v>
      </c>
      <c r="R661" t="s">
        <v>2497</v>
      </c>
      <c r="S661" s="16">
        <v>5365000</v>
      </c>
      <c r="T661" t="s">
        <v>2236</v>
      </c>
      <c r="U661" t="s">
        <v>874</v>
      </c>
      <c r="V661" s="12" t="s">
        <v>2708</v>
      </c>
    </row>
    <row r="662" spans="1:22" x14ac:dyDescent="0.35">
      <c r="A662" t="s">
        <v>1764</v>
      </c>
      <c r="B662" t="s">
        <v>864</v>
      </c>
      <c r="C662">
        <v>0</v>
      </c>
      <c r="D662" t="s">
        <v>865</v>
      </c>
      <c r="E662" t="s">
        <v>85</v>
      </c>
      <c r="F662">
        <v>0</v>
      </c>
      <c r="G662" s="1" t="str">
        <f>VLOOKUP(E662,'zoznam+stupeň prípravy'!$A$2:$W$647,2,FALSE)</f>
        <v>Gáň – Sereď, rekonštrukcia koľaje. č. 1</v>
      </c>
      <c r="H662" t="s">
        <v>1107</v>
      </c>
      <c r="I662" t="s">
        <v>2236</v>
      </c>
      <c r="J662" t="s">
        <v>2236</v>
      </c>
      <c r="K662">
        <v>0</v>
      </c>
      <c r="L662" t="s">
        <v>912</v>
      </c>
      <c r="M662" t="s">
        <v>868</v>
      </c>
      <c r="N662" t="s">
        <v>860</v>
      </c>
      <c r="O662" t="s">
        <v>875</v>
      </c>
      <c r="P662">
        <v>0</v>
      </c>
      <c r="Q662">
        <v>2027</v>
      </c>
      <c r="R662" t="s">
        <v>2025</v>
      </c>
      <c r="S662" s="16">
        <v>330100</v>
      </c>
      <c r="T662" t="s">
        <v>2236</v>
      </c>
      <c r="U662" t="s">
        <v>874</v>
      </c>
      <c r="V662" s="12" t="s">
        <v>2698</v>
      </c>
    </row>
    <row r="663" spans="1:22" x14ac:dyDescent="0.35">
      <c r="A663" t="s">
        <v>1890</v>
      </c>
      <c r="B663" t="s">
        <v>864</v>
      </c>
      <c r="C663">
        <v>0</v>
      </c>
      <c r="D663" t="s">
        <v>865</v>
      </c>
      <c r="E663" t="s">
        <v>85</v>
      </c>
      <c r="F663">
        <v>0</v>
      </c>
      <c r="G663" s="1" t="str">
        <f>VLOOKUP(E663,'zoznam+stupeň prípravy'!$A$2:$W$647,2,FALSE)</f>
        <v>Gáň – Sereď, rekonštrukcia koľaje. č. 1</v>
      </c>
      <c r="H663" t="s">
        <v>1107</v>
      </c>
      <c r="I663" t="s">
        <v>2236</v>
      </c>
      <c r="J663" t="s">
        <v>2236</v>
      </c>
      <c r="K663">
        <v>0</v>
      </c>
      <c r="L663" t="s">
        <v>912</v>
      </c>
      <c r="M663" t="s">
        <v>868</v>
      </c>
      <c r="N663" t="s">
        <v>861</v>
      </c>
      <c r="O663" t="s">
        <v>875</v>
      </c>
      <c r="P663">
        <v>0</v>
      </c>
      <c r="Q663">
        <v>2028</v>
      </c>
      <c r="R663" t="s">
        <v>2025</v>
      </c>
      <c r="S663" s="16">
        <v>2970900</v>
      </c>
      <c r="T663" t="s">
        <v>2236</v>
      </c>
      <c r="U663" t="s">
        <v>874</v>
      </c>
      <c r="V663" s="12" t="s">
        <v>2698</v>
      </c>
    </row>
    <row r="664" spans="1:22" x14ac:dyDescent="0.35">
      <c r="A664" t="s">
        <v>1767</v>
      </c>
      <c r="B664" t="s">
        <v>864</v>
      </c>
      <c r="C664">
        <v>0</v>
      </c>
      <c r="D664" t="s">
        <v>865</v>
      </c>
      <c r="E664" t="s">
        <v>1108</v>
      </c>
      <c r="F664">
        <v>0</v>
      </c>
      <c r="G664" s="1" t="str">
        <f>VLOOKUP(E664,'zoznam+stupeň prípravy'!$A$2:$W$647,2,FALSE)</f>
        <v xml:space="preserve">Zlatno - Kokava nad Rimavicou - Utekáč, KRŽZ </v>
      </c>
      <c r="H664" t="s">
        <v>1110</v>
      </c>
      <c r="I664" t="s">
        <v>2236</v>
      </c>
      <c r="J664" t="s">
        <v>2236</v>
      </c>
      <c r="K664">
        <v>0</v>
      </c>
      <c r="L664" t="s">
        <v>912</v>
      </c>
      <c r="M664" t="s">
        <v>868</v>
      </c>
      <c r="N664" t="s">
        <v>860</v>
      </c>
      <c r="O664" t="s">
        <v>874</v>
      </c>
      <c r="P664">
        <v>0</v>
      </c>
      <c r="Q664">
        <v>2029</v>
      </c>
      <c r="R664" t="s">
        <v>2025</v>
      </c>
      <c r="S664" s="16">
        <v>408000</v>
      </c>
      <c r="T664" t="s">
        <v>2236</v>
      </c>
      <c r="U664" t="s">
        <v>874</v>
      </c>
      <c r="V664" s="12" t="s">
        <v>2709</v>
      </c>
    </row>
    <row r="665" spans="1:22" x14ac:dyDescent="0.35">
      <c r="A665" t="s">
        <v>1893</v>
      </c>
      <c r="B665" t="s">
        <v>864</v>
      </c>
      <c r="C665">
        <v>0</v>
      </c>
      <c r="D665" t="s">
        <v>865</v>
      </c>
      <c r="E665" t="s">
        <v>1108</v>
      </c>
      <c r="F665">
        <v>0</v>
      </c>
      <c r="G665" s="1" t="str">
        <f>VLOOKUP(E665,'zoznam+stupeň prípravy'!$A$2:$W$647,2,FALSE)</f>
        <v xml:space="preserve">Zlatno - Kokava nad Rimavicou - Utekáč, KRŽZ </v>
      </c>
      <c r="H665" t="s">
        <v>1110</v>
      </c>
      <c r="I665" t="s">
        <v>2236</v>
      </c>
      <c r="J665" t="s">
        <v>2236</v>
      </c>
      <c r="K665">
        <v>0</v>
      </c>
      <c r="L665" t="s">
        <v>912</v>
      </c>
      <c r="M665" t="s">
        <v>868</v>
      </c>
      <c r="N665" t="s">
        <v>861</v>
      </c>
      <c r="O665" t="s">
        <v>875</v>
      </c>
      <c r="P665">
        <v>0</v>
      </c>
      <c r="Q665">
        <v>2030</v>
      </c>
      <c r="R665" t="s">
        <v>2025</v>
      </c>
      <c r="S665" s="16">
        <v>3672000</v>
      </c>
      <c r="T665" t="s">
        <v>2236</v>
      </c>
      <c r="U665" t="s">
        <v>874</v>
      </c>
      <c r="V665" s="12" t="s">
        <v>2709</v>
      </c>
    </row>
    <row r="666" spans="1:22" x14ac:dyDescent="0.35">
      <c r="A666" t="s">
        <v>1589</v>
      </c>
      <c r="B666" t="s">
        <v>864</v>
      </c>
      <c r="C666">
        <v>0</v>
      </c>
      <c r="D666" t="s">
        <v>865</v>
      </c>
      <c r="E666" t="s">
        <v>495</v>
      </c>
      <c r="F666" t="s">
        <v>1111</v>
      </c>
      <c r="G666" s="1" t="str">
        <f>VLOOKUP(E666,'zoznam+stupeň prípravy'!$A$2:$W$647,2,FALSE)</f>
        <v>Bratislava - Nové Mesto – Bratislava ÚNS, KRŽZ koľ. č. 1, 2</v>
      </c>
      <c r="H666" t="s">
        <v>1112</v>
      </c>
      <c r="I666" t="s">
        <v>2236</v>
      </c>
      <c r="J666" t="s">
        <v>896</v>
      </c>
      <c r="K666" t="s">
        <v>1113</v>
      </c>
      <c r="L666" t="s">
        <v>912</v>
      </c>
      <c r="M666" t="s">
        <v>868</v>
      </c>
      <c r="N666" t="s">
        <v>860</v>
      </c>
      <c r="O666" t="s">
        <v>874</v>
      </c>
      <c r="P666">
        <v>6.1660000000000004</v>
      </c>
      <c r="Q666">
        <v>2023</v>
      </c>
      <c r="R666" t="s">
        <v>1582</v>
      </c>
      <c r="S666" s="16">
        <v>22720</v>
      </c>
      <c r="T666" t="s">
        <v>2236</v>
      </c>
      <c r="U666" t="s">
        <v>874</v>
      </c>
      <c r="V666" s="12" t="s">
        <v>2705</v>
      </c>
    </row>
    <row r="667" spans="1:22" x14ac:dyDescent="0.35">
      <c r="A667" t="s">
        <v>1589</v>
      </c>
      <c r="B667" t="s">
        <v>864</v>
      </c>
      <c r="C667">
        <v>0</v>
      </c>
      <c r="D667" t="s">
        <v>865</v>
      </c>
      <c r="E667" t="s">
        <v>495</v>
      </c>
      <c r="F667" t="s">
        <v>1111</v>
      </c>
      <c r="G667" s="1" t="str">
        <f>VLOOKUP(E667,'zoznam+stupeň prípravy'!$A$2:$W$647,2,FALSE)</f>
        <v>Bratislava - Nové Mesto – Bratislava ÚNS, KRŽZ koľ. č. 1, 2</v>
      </c>
      <c r="H667" t="s">
        <v>1112</v>
      </c>
      <c r="I667" t="s">
        <v>2236</v>
      </c>
      <c r="J667" t="s">
        <v>896</v>
      </c>
      <c r="K667" t="s">
        <v>1113</v>
      </c>
      <c r="L667" t="s">
        <v>912</v>
      </c>
      <c r="M667" t="s">
        <v>868</v>
      </c>
      <c r="N667" t="s">
        <v>860</v>
      </c>
      <c r="O667" t="s">
        <v>2236</v>
      </c>
      <c r="P667" t="s">
        <v>2236</v>
      </c>
      <c r="Q667">
        <v>2023</v>
      </c>
      <c r="R667" t="s">
        <v>1467</v>
      </c>
      <c r="S667" s="16">
        <v>5680</v>
      </c>
      <c r="T667" t="s">
        <v>2236</v>
      </c>
      <c r="U667" t="s">
        <v>874</v>
      </c>
      <c r="V667" s="12" t="s">
        <v>2705</v>
      </c>
    </row>
    <row r="668" spans="1:22" x14ac:dyDescent="0.35">
      <c r="A668" t="s">
        <v>1617</v>
      </c>
      <c r="B668" t="s">
        <v>864</v>
      </c>
      <c r="C668">
        <v>0</v>
      </c>
      <c r="D668" t="s">
        <v>865</v>
      </c>
      <c r="E668" t="s">
        <v>495</v>
      </c>
      <c r="F668" t="s">
        <v>1111</v>
      </c>
      <c r="G668" s="1" t="str">
        <f>VLOOKUP(E668,'zoznam+stupeň prípravy'!$A$2:$W$647,2,FALSE)</f>
        <v>Bratislava - Nové Mesto – Bratislava ÚNS, KRŽZ koľ. č. 1, 2</v>
      </c>
      <c r="H668" t="s">
        <v>1112</v>
      </c>
      <c r="I668" t="s">
        <v>2236</v>
      </c>
      <c r="J668" t="s">
        <v>896</v>
      </c>
      <c r="K668" t="s">
        <v>1113</v>
      </c>
      <c r="L668" t="s">
        <v>912</v>
      </c>
      <c r="M668" t="s">
        <v>868</v>
      </c>
      <c r="N668" t="s">
        <v>861</v>
      </c>
      <c r="O668" t="s">
        <v>875</v>
      </c>
      <c r="P668">
        <v>6.1660000000000004</v>
      </c>
      <c r="Q668">
        <v>2025</v>
      </c>
      <c r="R668" t="s">
        <v>1558</v>
      </c>
      <c r="S668" s="16">
        <v>20138087.23</v>
      </c>
      <c r="T668" t="s">
        <v>2236</v>
      </c>
      <c r="U668" t="s">
        <v>874</v>
      </c>
      <c r="V668" s="12" t="s">
        <v>2705</v>
      </c>
    </row>
    <row r="669" spans="1:22" x14ac:dyDescent="0.35">
      <c r="A669" t="s">
        <v>1617</v>
      </c>
      <c r="B669" t="s">
        <v>864</v>
      </c>
      <c r="C669">
        <v>0</v>
      </c>
      <c r="D669" t="s">
        <v>865</v>
      </c>
      <c r="E669" t="s">
        <v>495</v>
      </c>
      <c r="F669" t="s">
        <v>1111</v>
      </c>
      <c r="G669" s="1" t="str">
        <f>VLOOKUP(E669,'zoznam+stupeň prípravy'!$A$2:$W$647,2,FALSE)</f>
        <v>Bratislava - Nové Mesto – Bratislava ÚNS, KRŽZ koľ. č. 1, 2</v>
      </c>
      <c r="H669" t="s">
        <v>1112</v>
      </c>
      <c r="I669" t="s">
        <v>2236</v>
      </c>
      <c r="J669" t="s">
        <v>896</v>
      </c>
      <c r="K669" t="s">
        <v>1113</v>
      </c>
      <c r="L669" t="s">
        <v>912</v>
      </c>
      <c r="M669" t="s">
        <v>868</v>
      </c>
      <c r="N669" t="s">
        <v>861</v>
      </c>
      <c r="O669" t="s">
        <v>875</v>
      </c>
      <c r="P669">
        <v>6.1660000000000004</v>
      </c>
      <c r="Q669">
        <v>2026</v>
      </c>
      <c r="R669" t="s">
        <v>1558</v>
      </c>
      <c r="S669" s="16">
        <v>10716985.75</v>
      </c>
      <c r="T669" t="s">
        <v>2236</v>
      </c>
      <c r="U669" t="s">
        <v>874</v>
      </c>
      <c r="V669" s="12" t="s">
        <v>2705</v>
      </c>
    </row>
    <row r="670" spans="1:22" x14ac:dyDescent="0.35">
      <c r="A670" t="s">
        <v>1589</v>
      </c>
      <c r="B670" t="s">
        <v>864</v>
      </c>
      <c r="C670">
        <v>0</v>
      </c>
      <c r="D670" t="s">
        <v>865</v>
      </c>
      <c r="E670" t="s">
        <v>495</v>
      </c>
      <c r="F670" t="s">
        <v>1111</v>
      </c>
      <c r="G670" s="1" t="str">
        <f>VLOOKUP(E670,'zoznam+stupeň prípravy'!$A$2:$W$647,2,FALSE)</f>
        <v>Bratislava - Nové Mesto – Bratislava ÚNS, KRŽZ koľ. č. 1, 2</v>
      </c>
      <c r="H670" t="s">
        <v>1112</v>
      </c>
      <c r="I670" t="s">
        <v>2236</v>
      </c>
      <c r="J670" t="s">
        <v>896</v>
      </c>
      <c r="K670" t="s">
        <v>1113</v>
      </c>
      <c r="L670" t="s">
        <v>912</v>
      </c>
      <c r="M670" t="s">
        <v>868</v>
      </c>
      <c r="N670" t="s">
        <v>860</v>
      </c>
      <c r="O670" t="s">
        <v>874</v>
      </c>
      <c r="P670">
        <v>6.1660000000000004</v>
      </c>
      <c r="Q670" t="s">
        <v>1464</v>
      </c>
      <c r="R670" t="s">
        <v>1467</v>
      </c>
      <c r="S670" s="16">
        <v>177209.8</v>
      </c>
      <c r="T670" t="s">
        <v>2236</v>
      </c>
      <c r="U670" t="s">
        <v>874</v>
      </c>
      <c r="V670" s="12" t="s">
        <v>2705</v>
      </c>
    </row>
    <row r="671" spans="1:22" x14ac:dyDescent="0.35">
      <c r="A671" t="s">
        <v>2019</v>
      </c>
      <c r="B671" t="s">
        <v>864</v>
      </c>
      <c r="C671">
        <v>0</v>
      </c>
      <c r="D671" t="s">
        <v>865</v>
      </c>
      <c r="E671" t="s">
        <v>87</v>
      </c>
      <c r="F671" t="s">
        <v>914</v>
      </c>
      <c r="G671" s="1" t="str">
        <f>VLOOKUP(E671,'zoznam+stupeň prípravy'!$A$2:$W$647,2,FALSE)</f>
        <v>ÚNS – Petržalka (mimo DŽM), rekonštrukcia koľají č. 1, 2</v>
      </c>
      <c r="H671" t="s">
        <v>915</v>
      </c>
      <c r="I671" t="s">
        <v>2236</v>
      </c>
      <c r="J671" t="s">
        <v>896</v>
      </c>
      <c r="K671" t="s">
        <v>916</v>
      </c>
      <c r="L671" t="s">
        <v>912</v>
      </c>
      <c r="M671" t="s">
        <v>868</v>
      </c>
      <c r="N671" t="s">
        <v>860</v>
      </c>
      <c r="O671" t="s">
        <v>875</v>
      </c>
      <c r="P671">
        <v>6.423</v>
      </c>
      <c r="Q671">
        <v>2028</v>
      </c>
      <c r="R671" t="s">
        <v>1458</v>
      </c>
      <c r="S671" s="16">
        <v>300400</v>
      </c>
      <c r="T671" t="s">
        <v>2236</v>
      </c>
      <c r="U671" t="s">
        <v>874</v>
      </c>
      <c r="V671" s="12" t="s">
        <v>2698</v>
      </c>
    </row>
    <row r="672" spans="1:22" x14ac:dyDescent="0.35">
      <c r="A672" t="s">
        <v>2020</v>
      </c>
      <c r="B672" t="s">
        <v>864</v>
      </c>
      <c r="C672">
        <v>0</v>
      </c>
      <c r="D672" t="s">
        <v>865</v>
      </c>
      <c r="E672" t="s">
        <v>87</v>
      </c>
      <c r="F672" t="s">
        <v>914</v>
      </c>
      <c r="G672" s="1" t="str">
        <f>VLOOKUP(E672,'zoznam+stupeň prípravy'!$A$2:$W$647,2,FALSE)</f>
        <v>ÚNS – Petržalka (mimo DŽM), rekonštrukcia koľají č. 1, 2</v>
      </c>
      <c r="H672" t="s">
        <v>915</v>
      </c>
      <c r="I672" t="s">
        <v>2236</v>
      </c>
      <c r="J672" t="s">
        <v>896</v>
      </c>
      <c r="K672" t="s">
        <v>916</v>
      </c>
      <c r="L672" t="s">
        <v>912</v>
      </c>
      <c r="M672" t="s">
        <v>868</v>
      </c>
      <c r="N672" t="s">
        <v>861</v>
      </c>
      <c r="O672" t="s">
        <v>875</v>
      </c>
      <c r="P672">
        <v>6.423</v>
      </c>
      <c r="Q672">
        <v>2029</v>
      </c>
      <c r="R672" t="s">
        <v>1458</v>
      </c>
      <c r="S672" s="16">
        <v>9000000</v>
      </c>
      <c r="T672" t="s">
        <v>2236</v>
      </c>
      <c r="U672" t="s">
        <v>874</v>
      </c>
      <c r="V672" s="12" t="s">
        <v>2698</v>
      </c>
    </row>
    <row r="673" spans="1:22" x14ac:dyDescent="0.35">
      <c r="A673" t="s">
        <v>2020</v>
      </c>
      <c r="B673" t="s">
        <v>864</v>
      </c>
      <c r="C673">
        <v>0</v>
      </c>
      <c r="D673" t="s">
        <v>865</v>
      </c>
      <c r="E673" t="s">
        <v>87</v>
      </c>
      <c r="F673" t="s">
        <v>914</v>
      </c>
      <c r="G673" s="1" t="str">
        <f>VLOOKUP(E673,'zoznam+stupeň prípravy'!$A$2:$W$647,2,FALSE)</f>
        <v>ÚNS – Petržalka (mimo DŽM), rekonštrukcia koľají č. 1, 2</v>
      </c>
      <c r="H673" t="s">
        <v>915</v>
      </c>
      <c r="I673" t="s">
        <v>2236</v>
      </c>
      <c r="J673" t="s">
        <v>896</v>
      </c>
      <c r="K673" t="s">
        <v>916</v>
      </c>
      <c r="L673" t="s">
        <v>912</v>
      </c>
      <c r="M673" t="s">
        <v>868</v>
      </c>
      <c r="N673" t="s">
        <v>861</v>
      </c>
      <c r="O673" t="s">
        <v>875</v>
      </c>
      <c r="P673">
        <v>6.423</v>
      </c>
      <c r="Q673">
        <v>2029</v>
      </c>
      <c r="R673" t="s">
        <v>1458</v>
      </c>
      <c r="S673" s="16">
        <v>6000000</v>
      </c>
      <c r="T673" t="s">
        <v>2236</v>
      </c>
      <c r="U673" t="s">
        <v>874</v>
      </c>
      <c r="V673" s="12" t="s">
        <v>2698</v>
      </c>
    </row>
    <row r="674" spans="1:22" x14ac:dyDescent="0.35">
      <c r="A674" t="s">
        <v>1769</v>
      </c>
      <c r="B674" t="s">
        <v>864</v>
      </c>
      <c r="C674">
        <v>0</v>
      </c>
      <c r="D674" t="s">
        <v>865</v>
      </c>
      <c r="E674" t="s">
        <v>89</v>
      </c>
      <c r="F674">
        <v>0</v>
      </c>
      <c r="G674" s="1" t="str">
        <f>VLOOKUP(E674,'zoznam+stupeň prípravy'!$A$2:$W$647,2,FALSE)</f>
        <v>Rekonštrukcia ŽZ Lučenec - št.hr.SR/MR, km 100,728-105,506,dl.11,116km</v>
      </c>
      <c r="H674" t="s">
        <v>2236</v>
      </c>
      <c r="I674" t="s">
        <v>2236</v>
      </c>
      <c r="J674" t="s">
        <v>2236</v>
      </c>
      <c r="K674">
        <v>0</v>
      </c>
      <c r="L674" t="s">
        <v>912</v>
      </c>
      <c r="M674" t="s">
        <v>868</v>
      </c>
      <c r="N674" t="s">
        <v>860</v>
      </c>
      <c r="O674" t="s">
        <v>875</v>
      </c>
      <c r="P674">
        <v>0</v>
      </c>
      <c r="Q674">
        <v>2027</v>
      </c>
      <c r="R674" t="s">
        <v>2025</v>
      </c>
      <c r="S674" s="16">
        <v>400000</v>
      </c>
      <c r="T674" t="s">
        <v>2236</v>
      </c>
      <c r="U674" t="s">
        <v>874</v>
      </c>
      <c r="V674" s="12" t="s">
        <v>2698</v>
      </c>
    </row>
    <row r="675" spans="1:22" x14ac:dyDescent="0.35">
      <c r="A675" t="s">
        <v>1895</v>
      </c>
      <c r="B675" t="s">
        <v>864</v>
      </c>
      <c r="C675">
        <v>0</v>
      </c>
      <c r="D675" t="s">
        <v>865</v>
      </c>
      <c r="E675" t="s">
        <v>89</v>
      </c>
      <c r="F675">
        <v>0</v>
      </c>
      <c r="G675" s="1" t="str">
        <f>VLOOKUP(E675,'zoznam+stupeň prípravy'!$A$2:$W$647,2,FALSE)</f>
        <v>Rekonštrukcia ŽZ Lučenec - št.hr.SR/MR, km 100,728-105,506,dl.11,116km</v>
      </c>
      <c r="H675" t="s">
        <v>2236</v>
      </c>
      <c r="I675" t="s">
        <v>2236</v>
      </c>
      <c r="J675" t="s">
        <v>2236</v>
      </c>
      <c r="K675">
        <v>0</v>
      </c>
      <c r="L675" t="s">
        <v>912</v>
      </c>
      <c r="M675" t="s">
        <v>868</v>
      </c>
      <c r="N675" t="s">
        <v>861</v>
      </c>
      <c r="O675" t="s">
        <v>875</v>
      </c>
      <c r="P675">
        <v>0</v>
      </c>
      <c r="Q675">
        <v>2028</v>
      </c>
      <c r="R675" t="s">
        <v>2025</v>
      </c>
      <c r="S675" s="16">
        <v>3600000</v>
      </c>
      <c r="T675" t="s">
        <v>2236</v>
      </c>
      <c r="U675" t="s">
        <v>874</v>
      </c>
      <c r="V675" s="12" t="s">
        <v>2698</v>
      </c>
    </row>
    <row r="676" spans="1:22" x14ac:dyDescent="0.35">
      <c r="E676" t="s">
        <v>91</v>
      </c>
      <c r="F676">
        <v>0</v>
      </c>
      <c r="G676" s="1" t="str">
        <f>VLOOKUP(E676,'zoznam+stupeň prípravy'!$A$2:$W$647,2,FALSE)</f>
        <v>ŽST Tatranská Lomnica , rekonštrukcia budovy a nástupíšť</v>
      </c>
      <c r="M676" t="s">
        <v>868</v>
      </c>
      <c r="N676" t="s">
        <v>860</v>
      </c>
      <c r="Q676">
        <v>2026</v>
      </c>
      <c r="R676" t="s">
        <v>2025</v>
      </c>
      <c r="S676" s="16">
        <v>73500</v>
      </c>
      <c r="U676" t="s">
        <v>874</v>
      </c>
      <c r="V676" s="12" t="s">
        <v>2698</v>
      </c>
    </row>
    <row r="677" spans="1:22" x14ac:dyDescent="0.35">
      <c r="A677" t="s">
        <v>1785</v>
      </c>
      <c r="B677" t="s">
        <v>864</v>
      </c>
      <c r="C677">
        <v>0</v>
      </c>
      <c r="D677" t="s">
        <v>865</v>
      </c>
      <c r="E677" t="s">
        <v>91</v>
      </c>
      <c r="F677">
        <v>0</v>
      </c>
      <c r="G677" s="1" t="str">
        <f>VLOOKUP(E677,'zoznam+stupeň prípravy'!$A$2:$W$647,2,FALSE)</f>
        <v>ŽST Tatranská Lomnica , rekonštrukcia budovy a nástupíšť</v>
      </c>
      <c r="H677" t="s">
        <v>2236</v>
      </c>
      <c r="I677" t="s">
        <v>2236</v>
      </c>
      <c r="J677" t="s">
        <v>2236</v>
      </c>
      <c r="K677">
        <v>0</v>
      </c>
      <c r="L677" t="s">
        <v>912</v>
      </c>
      <c r="M677" t="s">
        <v>868</v>
      </c>
      <c r="N677" t="s">
        <v>861</v>
      </c>
      <c r="O677" t="s">
        <v>875</v>
      </c>
      <c r="P677">
        <v>0</v>
      </c>
      <c r="Q677">
        <v>2026</v>
      </c>
      <c r="R677" t="s">
        <v>2025</v>
      </c>
      <c r="S677" s="16">
        <f>1824000</f>
        <v>1824000</v>
      </c>
      <c r="T677" t="s">
        <v>2236</v>
      </c>
      <c r="U677" t="s">
        <v>874</v>
      </c>
      <c r="V677" s="12" t="s">
        <v>2698</v>
      </c>
    </row>
    <row r="678" spans="1:22" x14ac:dyDescent="0.35">
      <c r="A678" t="s">
        <v>1912</v>
      </c>
      <c r="B678" t="s">
        <v>864</v>
      </c>
      <c r="C678">
        <v>0</v>
      </c>
      <c r="D678" t="s">
        <v>865</v>
      </c>
      <c r="E678" t="s">
        <v>91</v>
      </c>
      <c r="F678">
        <v>0</v>
      </c>
      <c r="G678" s="1" t="str">
        <f>VLOOKUP(E678,'zoznam+stupeň prípravy'!$A$2:$W$647,2,FALSE)</f>
        <v>ŽST Tatranská Lomnica , rekonštrukcia budovy a nástupíšť</v>
      </c>
      <c r="H678" t="s">
        <v>2236</v>
      </c>
      <c r="I678" t="s">
        <v>2236</v>
      </c>
      <c r="J678" t="s">
        <v>2236</v>
      </c>
      <c r="K678">
        <v>0</v>
      </c>
      <c r="L678" t="s">
        <v>912</v>
      </c>
      <c r="M678" t="s">
        <v>868</v>
      </c>
      <c r="N678" t="s">
        <v>861</v>
      </c>
      <c r="O678" t="s">
        <v>875</v>
      </c>
      <c r="P678">
        <v>0</v>
      </c>
      <c r="Q678">
        <v>2029</v>
      </c>
      <c r="R678" t="s">
        <v>2025</v>
      </c>
      <c r="S678" s="16">
        <v>661500</v>
      </c>
      <c r="T678" t="s">
        <v>2236</v>
      </c>
      <c r="U678" t="s">
        <v>874</v>
      </c>
      <c r="V678" s="12" t="s">
        <v>2698</v>
      </c>
    </row>
    <row r="679" spans="1:22" x14ac:dyDescent="0.35">
      <c r="A679" t="s">
        <v>1781</v>
      </c>
      <c r="B679" t="s">
        <v>864</v>
      </c>
      <c r="C679">
        <v>0</v>
      </c>
      <c r="D679" t="s">
        <v>865</v>
      </c>
      <c r="E679" t="s">
        <v>93</v>
      </c>
      <c r="F679">
        <v>0</v>
      </c>
      <c r="G679" s="1" t="str">
        <f>VLOOKUP(E679,'zoznam+stupeň prípravy'!$A$2:$W$647,2,FALSE)</f>
        <v xml:space="preserve">Stabilizácia a retrofit trakčných podpier SEE Žilina </v>
      </c>
      <c r="H679" t="s">
        <v>987</v>
      </c>
      <c r="I679" t="s">
        <v>2236</v>
      </c>
      <c r="J679" t="s">
        <v>2236</v>
      </c>
      <c r="K679">
        <v>0</v>
      </c>
      <c r="L679" t="s">
        <v>912</v>
      </c>
      <c r="M679" t="s">
        <v>868</v>
      </c>
      <c r="N679" t="s">
        <v>860</v>
      </c>
      <c r="O679" t="s">
        <v>875</v>
      </c>
      <c r="P679">
        <v>0</v>
      </c>
      <c r="Q679">
        <v>2029</v>
      </c>
      <c r="R679" t="s">
        <v>2025</v>
      </c>
      <c r="S679" s="16">
        <v>36300</v>
      </c>
      <c r="T679" t="s">
        <v>2236</v>
      </c>
      <c r="U679" t="s">
        <v>874</v>
      </c>
      <c r="V679" s="12" t="s">
        <v>2698</v>
      </c>
    </row>
    <row r="680" spans="1:22" x14ac:dyDescent="0.35">
      <c r="A680" t="s">
        <v>1908</v>
      </c>
      <c r="B680" t="s">
        <v>864</v>
      </c>
      <c r="C680">
        <v>0</v>
      </c>
      <c r="D680" t="s">
        <v>865</v>
      </c>
      <c r="E680" t="s">
        <v>93</v>
      </c>
      <c r="F680">
        <v>0</v>
      </c>
      <c r="G680" s="1" t="str">
        <f>VLOOKUP(E680,'zoznam+stupeň prípravy'!$A$2:$W$647,2,FALSE)</f>
        <v xml:space="preserve">Stabilizácia a retrofit trakčných podpier SEE Žilina </v>
      </c>
      <c r="H680" t="s">
        <v>987</v>
      </c>
      <c r="I680" t="s">
        <v>2236</v>
      </c>
      <c r="J680" t="s">
        <v>2236</v>
      </c>
      <c r="K680">
        <v>0</v>
      </c>
      <c r="L680" t="s">
        <v>912</v>
      </c>
      <c r="M680" t="s">
        <v>868</v>
      </c>
      <c r="N680" t="s">
        <v>861</v>
      </c>
      <c r="O680" t="s">
        <v>874</v>
      </c>
      <c r="P680">
        <v>0</v>
      </c>
      <c r="Q680">
        <v>2030</v>
      </c>
      <c r="R680" t="s">
        <v>2025</v>
      </c>
      <c r="S680" s="16">
        <v>326700</v>
      </c>
      <c r="T680" t="s">
        <v>2236</v>
      </c>
      <c r="U680" t="s">
        <v>874</v>
      </c>
      <c r="V680" s="12" t="s">
        <v>2698</v>
      </c>
    </row>
    <row r="681" spans="1:22" ht="29" x14ac:dyDescent="0.35">
      <c r="A681" t="s">
        <v>2083</v>
      </c>
      <c r="B681" t="s">
        <v>864</v>
      </c>
      <c r="C681">
        <v>0</v>
      </c>
      <c r="D681" t="s">
        <v>865</v>
      </c>
      <c r="E681" t="s">
        <v>815</v>
      </c>
      <c r="F681">
        <v>0</v>
      </c>
      <c r="G681" s="1" t="str">
        <f>VLOOKUP(E681,'zoznam+stupeň prípravy'!$A$2:$W$647,2,FALSE)</f>
        <v>ŽST Čadca, rekonštrukcia VB a AB</v>
      </c>
      <c r="H681" t="s">
        <v>1115</v>
      </c>
      <c r="I681" t="s">
        <v>2236</v>
      </c>
      <c r="J681" t="s">
        <v>2236</v>
      </c>
      <c r="K681">
        <v>0</v>
      </c>
      <c r="L681" t="s">
        <v>1000</v>
      </c>
      <c r="M681" t="s">
        <v>868</v>
      </c>
      <c r="N681" t="s">
        <v>860</v>
      </c>
      <c r="O681" t="s">
        <v>874</v>
      </c>
      <c r="P681">
        <v>0</v>
      </c>
      <c r="Q681">
        <v>2025</v>
      </c>
      <c r="R681" t="s">
        <v>2025</v>
      </c>
      <c r="S681" s="16">
        <v>80500</v>
      </c>
      <c r="T681" t="s">
        <v>2236</v>
      </c>
      <c r="U681" t="s">
        <v>875</v>
      </c>
      <c r="V681" s="12" t="s">
        <v>2707</v>
      </c>
    </row>
    <row r="682" spans="1:22" ht="29" x14ac:dyDescent="0.35">
      <c r="A682" t="s">
        <v>2082</v>
      </c>
      <c r="B682" t="s">
        <v>864</v>
      </c>
      <c r="C682">
        <v>0</v>
      </c>
      <c r="D682" t="s">
        <v>865</v>
      </c>
      <c r="E682" t="s">
        <v>815</v>
      </c>
      <c r="F682">
        <v>0</v>
      </c>
      <c r="G682" s="1" t="str">
        <f>VLOOKUP(E682,'zoznam+stupeň prípravy'!$A$2:$W$647,2,FALSE)</f>
        <v>ŽST Čadca, rekonštrukcia VB a AB</v>
      </c>
      <c r="H682" t="s">
        <v>1115</v>
      </c>
      <c r="I682" t="s">
        <v>2236</v>
      </c>
      <c r="J682" t="s">
        <v>2236</v>
      </c>
      <c r="K682">
        <v>0</v>
      </c>
      <c r="L682" t="s">
        <v>1000</v>
      </c>
      <c r="M682" t="s">
        <v>868</v>
      </c>
      <c r="N682" t="s">
        <v>861</v>
      </c>
      <c r="O682" t="s">
        <v>874</v>
      </c>
      <c r="P682">
        <v>0</v>
      </c>
      <c r="Q682">
        <v>2027</v>
      </c>
      <c r="R682" t="s">
        <v>2025</v>
      </c>
      <c r="S682" s="16">
        <v>2261500</v>
      </c>
      <c r="T682" t="s">
        <v>2236</v>
      </c>
      <c r="U682" t="s">
        <v>875</v>
      </c>
      <c r="V682" s="12" t="s">
        <v>2707</v>
      </c>
    </row>
    <row r="683" spans="1:22" ht="29" x14ac:dyDescent="0.35">
      <c r="E683" t="s">
        <v>815</v>
      </c>
      <c r="G683" s="1" t="str">
        <f>VLOOKUP(E683,'zoznam+stupeň prípravy'!$A$2:$W$647,2,FALSE)</f>
        <v>ŽST Čadca, rekonštrukcia VB a AB</v>
      </c>
      <c r="M683" t="s">
        <v>868</v>
      </c>
      <c r="N683" t="s">
        <v>861</v>
      </c>
      <c r="Q683">
        <v>2027</v>
      </c>
      <c r="R683" t="s">
        <v>2025</v>
      </c>
      <c r="S683" s="16">
        <v>2000000</v>
      </c>
      <c r="U683" t="s">
        <v>875</v>
      </c>
      <c r="V683" s="12" t="s">
        <v>2707</v>
      </c>
    </row>
    <row r="684" spans="1:22" ht="29" x14ac:dyDescent="0.35">
      <c r="E684" t="s">
        <v>815</v>
      </c>
      <c r="G684" s="1" t="str">
        <f>VLOOKUP(E684,'zoznam+stupeň prípravy'!$A$2:$W$647,2,FALSE)</f>
        <v>ŽST Čadca, rekonštrukcia VB a AB</v>
      </c>
      <c r="K684">
        <v>0</v>
      </c>
      <c r="L684" t="s">
        <v>1000</v>
      </c>
      <c r="M684" t="s">
        <v>868</v>
      </c>
      <c r="N684" t="s">
        <v>861</v>
      </c>
      <c r="Q684">
        <v>2028</v>
      </c>
      <c r="R684" t="s">
        <v>2025</v>
      </c>
      <c r="S684" s="16">
        <v>1000000</v>
      </c>
      <c r="U684" t="s">
        <v>875</v>
      </c>
      <c r="V684" s="12" t="s">
        <v>2707</v>
      </c>
    </row>
    <row r="685" spans="1:22" ht="29" x14ac:dyDescent="0.35">
      <c r="A685" t="s">
        <v>2083</v>
      </c>
      <c r="B685" t="s">
        <v>864</v>
      </c>
      <c r="C685">
        <v>0</v>
      </c>
      <c r="D685" t="s">
        <v>865</v>
      </c>
      <c r="E685" t="s">
        <v>815</v>
      </c>
      <c r="F685">
        <v>0</v>
      </c>
      <c r="G685" s="1" t="str">
        <f>VLOOKUP(E685,'zoznam+stupeň prípravy'!$A$2:$W$647,2,FALSE)</f>
        <v>ŽST Čadca, rekonštrukcia VB a AB</v>
      </c>
      <c r="H685" t="s">
        <v>1115</v>
      </c>
      <c r="I685" t="s">
        <v>2236</v>
      </c>
      <c r="J685" t="s">
        <v>2236</v>
      </c>
      <c r="K685">
        <v>0</v>
      </c>
      <c r="L685" t="s">
        <v>1000</v>
      </c>
      <c r="M685" t="s">
        <v>868</v>
      </c>
      <c r="N685" t="s">
        <v>860</v>
      </c>
      <c r="O685" t="s">
        <v>874</v>
      </c>
      <c r="P685">
        <v>0</v>
      </c>
      <c r="Q685">
        <v>2026</v>
      </c>
      <c r="R685" t="s">
        <v>2025</v>
      </c>
      <c r="S685" s="16">
        <v>11000</v>
      </c>
      <c r="T685" t="s">
        <v>2236</v>
      </c>
      <c r="U685" t="s">
        <v>875</v>
      </c>
      <c r="V685" s="12" t="s">
        <v>2707</v>
      </c>
    </row>
    <row r="686" spans="1:22" ht="29" x14ac:dyDescent="0.35">
      <c r="A686" t="s">
        <v>2084</v>
      </c>
      <c r="B686" t="s">
        <v>864</v>
      </c>
      <c r="C686">
        <v>0</v>
      </c>
      <c r="D686" t="s">
        <v>865</v>
      </c>
      <c r="E686" t="s">
        <v>842</v>
      </c>
      <c r="F686">
        <v>0</v>
      </c>
      <c r="G686" s="1" t="str">
        <f>VLOOKUP(E686,'zoznam+stupeň prípravy'!$A$2:$W$647,2,FALSE)</f>
        <v>ŽST Zbehy predĺženie koľaje č. 1 a č. 3</v>
      </c>
      <c r="H686" t="s">
        <v>1047</v>
      </c>
      <c r="I686" t="s">
        <v>2236</v>
      </c>
      <c r="J686" t="s">
        <v>2236</v>
      </c>
      <c r="K686">
        <v>0</v>
      </c>
      <c r="L686" t="s">
        <v>912</v>
      </c>
      <c r="M686" t="s">
        <v>868</v>
      </c>
      <c r="N686" t="s">
        <v>26</v>
      </c>
      <c r="O686" t="s">
        <v>2236</v>
      </c>
      <c r="P686" t="s">
        <v>2236</v>
      </c>
      <c r="Q686">
        <v>2024</v>
      </c>
      <c r="R686" t="s">
        <v>2025</v>
      </c>
      <c r="S686" s="16">
        <v>3614.7999999999997</v>
      </c>
      <c r="T686" t="s">
        <v>2236</v>
      </c>
      <c r="U686" t="s">
        <v>874</v>
      </c>
      <c r="V686" s="12" t="s">
        <v>2707</v>
      </c>
    </row>
    <row r="687" spans="1:22" ht="29" x14ac:dyDescent="0.35">
      <c r="A687" t="s">
        <v>1697</v>
      </c>
      <c r="B687" t="s">
        <v>864</v>
      </c>
      <c r="C687">
        <v>0</v>
      </c>
      <c r="D687" t="s">
        <v>865</v>
      </c>
      <c r="E687" t="s">
        <v>842</v>
      </c>
      <c r="F687">
        <v>0</v>
      </c>
      <c r="G687" s="1" t="str">
        <f>VLOOKUP(E687,'zoznam+stupeň prípravy'!$A$2:$W$647,2,FALSE)</f>
        <v>ŽST Zbehy predĺženie koľaje č. 1 a č. 3</v>
      </c>
      <c r="H687" t="s">
        <v>1047</v>
      </c>
      <c r="I687" t="s">
        <v>2236</v>
      </c>
      <c r="J687" t="s">
        <v>2236</v>
      </c>
      <c r="K687">
        <v>0</v>
      </c>
      <c r="L687" t="s">
        <v>912</v>
      </c>
      <c r="M687" t="s">
        <v>868</v>
      </c>
      <c r="N687" t="s">
        <v>861</v>
      </c>
      <c r="O687" t="s">
        <v>875</v>
      </c>
      <c r="P687">
        <v>0</v>
      </c>
      <c r="Q687">
        <v>2026</v>
      </c>
      <c r="R687" t="s">
        <v>1458</v>
      </c>
      <c r="S687" s="16">
        <v>9570270.9299999997</v>
      </c>
      <c r="T687" t="s">
        <v>2236</v>
      </c>
      <c r="U687" t="s">
        <v>874</v>
      </c>
      <c r="V687" s="12" t="s">
        <v>2707</v>
      </c>
    </row>
    <row r="688" spans="1:22" ht="29" x14ac:dyDescent="0.35">
      <c r="A688" t="s">
        <v>1696</v>
      </c>
      <c r="B688" t="s">
        <v>864</v>
      </c>
      <c r="C688">
        <v>0</v>
      </c>
      <c r="D688" t="s">
        <v>865</v>
      </c>
      <c r="E688" t="s">
        <v>842</v>
      </c>
      <c r="F688">
        <v>0</v>
      </c>
      <c r="G688" s="1" t="str">
        <f>VLOOKUP(E688,'zoznam+stupeň prípravy'!$A$2:$W$647,2,FALSE)</f>
        <v>ŽST Zbehy predĺženie koľaje č. 1 a č. 3</v>
      </c>
      <c r="H688" t="s">
        <v>1047</v>
      </c>
      <c r="I688" t="s">
        <v>2236</v>
      </c>
      <c r="J688" t="s">
        <v>2236</v>
      </c>
      <c r="K688">
        <v>0</v>
      </c>
      <c r="L688" t="s">
        <v>912</v>
      </c>
      <c r="M688" t="s">
        <v>868</v>
      </c>
      <c r="N688" t="s">
        <v>860</v>
      </c>
      <c r="O688" t="s">
        <v>875</v>
      </c>
      <c r="P688">
        <v>0</v>
      </c>
      <c r="Q688">
        <v>2025</v>
      </c>
      <c r="R688" t="s">
        <v>1458</v>
      </c>
      <c r="S688" s="16">
        <v>9000</v>
      </c>
      <c r="T688" t="s">
        <v>2236</v>
      </c>
      <c r="U688" t="s">
        <v>874</v>
      </c>
      <c r="V688" s="12" t="s">
        <v>2707</v>
      </c>
    </row>
    <row r="689" spans="1:22" ht="29" x14ac:dyDescent="0.35">
      <c r="A689" t="s">
        <v>1696</v>
      </c>
      <c r="B689" t="s">
        <v>864</v>
      </c>
      <c r="C689">
        <v>0</v>
      </c>
      <c r="D689" t="s">
        <v>865</v>
      </c>
      <c r="E689" t="s">
        <v>842</v>
      </c>
      <c r="F689">
        <v>0</v>
      </c>
      <c r="G689" s="1" t="str">
        <f>VLOOKUP(E689,'zoznam+stupeň prípravy'!$A$2:$W$647,2,FALSE)</f>
        <v>ŽST Zbehy predĺženie koľaje č. 1 a č. 3</v>
      </c>
      <c r="H689" t="s">
        <v>1047</v>
      </c>
      <c r="I689" t="s">
        <v>2236</v>
      </c>
      <c r="J689" t="s">
        <v>2236</v>
      </c>
      <c r="K689">
        <v>0</v>
      </c>
      <c r="L689" t="s">
        <v>912</v>
      </c>
      <c r="M689" t="s">
        <v>868</v>
      </c>
      <c r="N689" t="s">
        <v>860</v>
      </c>
      <c r="O689" t="s">
        <v>874</v>
      </c>
      <c r="P689">
        <v>0</v>
      </c>
      <c r="Q689" t="s">
        <v>1464</v>
      </c>
      <c r="R689" t="s">
        <v>1467</v>
      </c>
      <c r="S689" s="16">
        <v>92202.85</v>
      </c>
      <c r="T689" t="s">
        <v>2236</v>
      </c>
      <c r="U689" t="s">
        <v>874</v>
      </c>
      <c r="V689" s="12" t="s">
        <v>2707</v>
      </c>
    </row>
    <row r="690" spans="1:22" x14ac:dyDescent="0.35">
      <c r="A690" t="s">
        <v>1784</v>
      </c>
      <c r="B690" t="s">
        <v>864</v>
      </c>
      <c r="C690">
        <v>0</v>
      </c>
      <c r="D690" t="s">
        <v>865</v>
      </c>
      <c r="E690" t="s">
        <v>1116</v>
      </c>
      <c r="F690">
        <v>0</v>
      </c>
      <c r="G690" s="1" t="str">
        <f>VLOOKUP(E690,'zoznam+stupeň prípravy'!$A$2:$W$647,2,FALSE)</f>
        <v>ŽST Hlohovec, predĺženie užitočných dĺžok koľají č. 2 a č. 4</v>
      </c>
      <c r="H690" t="s">
        <v>1047</v>
      </c>
      <c r="I690" t="s">
        <v>2236</v>
      </c>
      <c r="J690" t="s">
        <v>2236</v>
      </c>
      <c r="K690">
        <v>0</v>
      </c>
      <c r="L690" t="s">
        <v>912</v>
      </c>
      <c r="M690" t="s">
        <v>868</v>
      </c>
      <c r="N690" t="s">
        <v>860</v>
      </c>
      <c r="O690" t="s">
        <v>874</v>
      </c>
      <c r="P690">
        <v>0</v>
      </c>
      <c r="Q690">
        <v>2029</v>
      </c>
      <c r="R690" t="s">
        <v>2025</v>
      </c>
      <c r="S690" s="16">
        <v>11000</v>
      </c>
      <c r="T690" t="s">
        <v>2236</v>
      </c>
      <c r="U690" t="s">
        <v>874</v>
      </c>
      <c r="V690" s="12" t="s">
        <v>2703</v>
      </c>
    </row>
    <row r="691" spans="1:22" x14ac:dyDescent="0.35">
      <c r="A691" t="s">
        <v>1911</v>
      </c>
      <c r="B691" t="s">
        <v>864</v>
      </c>
      <c r="C691">
        <v>0</v>
      </c>
      <c r="D691" t="s">
        <v>865</v>
      </c>
      <c r="E691" t="s">
        <v>1116</v>
      </c>
      <c r="F691">
        <v>0</v>
      </c>
      <c r="G691" s="1" t="str">
        <f>VLOOKUP(E691,'zoznam+stupeň prípravy'!$A$2:$W$647,2,FALSE)</f>
        <v>ŽST Hlohovec, predĺženie užitočných dĺžok koľají č. 2 a č. 4</v>
      </c>
      <c r="H691" t="s">
        <v>1047</v>
      </c>
      <c r="I691" t="s">
        <v>2236</v>
      </c>
      <c r="J691" t="s">
        <v>2236</v>
      </c>
      <c r="K691">
        <v>0</v>
      </c>
      <c r="L691" t="s">
        <v>912</v>
      </c>
      <c r="M691" t="s">
        <v>868</v>
      </c>
      <c r="N691" t="s">
        <v>861</v>
      </c>
      <c r="O691" t="s">
        <v>875</v>
      </c>
      <c r="P691">
        <v>0</v>
      </c>
      <c r="Q691">
        <v>2029</v>
      </c>
      <c r="R691" t="s">
        <v>2025</v>
      </c>
      <c r="S691" s="16">
        <v>14339953.08</v>
      </c>
      <c r="T691" t="s">
        <v>2236</v>
      </c>
      <c r="U691" t="s">
        <v>874</v>
      </c>
      <c r="V691" s="12" t="s">
        <v>2703</v>
      </c>
    </row>
    <row r="692" spans="1:22" x14ac:dyDescent="0.35">
      <c r="A692" t="s">
        <v>1535</v>
      </c>
      <c r="B692" t="s">
        <v>864</v>
      </c>
      <c r="C692">
        <v>0</v>
      </c>
      <c r="D692" t="s">
        <v>865</v>
      </c>
      <c r="E692" t="s">
        <v>718</v>
      </c>
      <c r="F692" t="s">
        <v>1118</v>
      </c>
      <c r="G692" s="1" t="str">
        <f>VLOOKUP(E692,'zoznam+stupeň prípravy'!$A$2:$W$647,2,FALSE)</f>
        <v>ŽSR, dopravný uzol Bratislava - štúdia realizovateľnosti</v>
      </c>
      <c r="H692" t="s">
        <v>1119</v>
      </c>
      <c r="I692" t="s">
        <v>1120</v>
      </c>
      <c r="J692" t="s">
        <v>2236</v>
      </c>
      <c r="K692">
        <v>0</v>
      </c>
      <c r="L692" t="s">
        <v>873</v>
      </c>
      <c r="M692" t="s">
        <v>868</v>
      </c>
      <c r="N692" t="s">
        <v>860</v>
      </c>
      <c r="O692" t="s">
        <v>874</v>
      </c>
      <c r="P692">
        <v>0</v>
      </c>
      <c r="Q692">
        <v>2023</v>
      </c>
      <c r="R692" t="s">
        <v>1467</v>
      </c>
      <c r="S692" s="16">
        <v>8000</v>
      </c>
      <c r="T692" t="s">
        <v>2236</v>
      </c>
      <c r="U692" t="s">
        <v>874</v>
      </c>
      <c r="V692" s="12" t="s">
        <v>2709</v>
      </c>
    </row>
    <row r="693" spans="1:22" x14ac:dyDescent="0.35">
      <c r="A693" t="s">
        <v>1535</v>
      </c>
      <c r="B693" t="s">
        <v>864</v>
      </c>
      <c r="C693">
        <v>0</v>
      </c>
      <c r="D693" t="s">
        <v>865</v>
      </c>
      <c r="E693" t="s">
        <v>718</v>
      </c>
      <c r="F693" t="s">
        <v>1118</v>
      </c>
      <c r="G693" s="1" t="str">
        <f>VLOOKUP(E693,'zoznam+stupeň prípravy'!$A$2:$W$647,2,FALSE)</f>
        <v>ŽSR, dopravný uzol Bratislava - štúdia realizovateľnosti</v>
      </c>
      <c r="H693" t="s">
        <v>1119</v>
      </c>
      <c r="I693" t="s">
        <v>1120</v>
      </c>
      <c r="J693" t="s">
        <v>2236</v>
      </c>
      <c r="K693">
        <v>0</v>
      </c>
      <c r="L693" t="s">
        <v>873</v>
      </c>
      <c r="M693" t="s">
        <v>868</v>
      </c>
      <c r="N693" t="s">
        <v>860</v>
      </c>
      <c r="O693" t="s">
        <v>874</v>
      </c>
      <c r="P693">
        <v>0</v>
      </c>
      <c r="Q693" t="s">
        <v>1464</v>
      </c>
      <c r="R693" t="s">
        <v>1467</v>
      </c>
      <c r="S693" s="16">
        <v>709920</v>
      </c>
      <c r="T693" t="s">
        <v>2236</v>
      </c>
      <c r="U693" t="s">
        <v>874</v>
      </c>
      <c r="V693" s="12" t="s">
        <v>2709</v>
      </c>
    </row>
    <row r="694" spans="1:22" x14ac:dyDescent="0.35">
      <c r="A694" t="s">
        <v>1535</v>
      </c>
      <c r="B694" t="s">
        <v>864</v>
      </c>
      <c r="C694">
        <v>0</v>
      </c>
      <c r="D694" t="s">
        <v>865</v>
      </c>
      <c r="E694" t="s">
        <v>718</v>
      </c>
      <c r="F694" t="s">
        <v>1118</v>
      </c>
      <c r="G694" s="1" t="str">
        <f>VLOOKUP(E694,'zoznam+stupeň prípravy'!$A$2:$W$647,2,FALSE)</f>
        <v>ŽSR, dopravný uzol Bratislava - štúdia realizovateľnosti</v>
      </c>
      <c r="H694" t="s">
        <v>1119</v>
      </c>
      <c r="I694" t="s">
        <v>1120</v>
      </c>
      <c r="J694" t="s">
        <v>2236</v>
      </c>
      <c r="K694">
        <v>0</v>
      </c>
      <c r="L694" t="s">
        <v>873</v>
      </c>
      <c r="M694" t="s">
        <v>868</v>
      </c>
      <c r="N694" t="s">
        <v>860</v>
      </c>
      <c r="O694" t="s">
        <v>874</v>
      </c>
      <c r="P694">
        <v>0</v>
      </c>
      <c r="Q694" t="s">
        <v>1464</v>
      </c>
      <c r="R694" t="s">
        <v>1511</v>
      </c>
      <c r="S694" s="16">
        <v>828036</v>
      </c>
      <c r="T694" t="s">
        <v>1536</v>
      </c>
      <c r="U694" t="s">
        <v>874</v>
      </c>
      <c r="V694" s="12" t="s">
        <v>2709</v>
      </c>
    </row>
    <row r="695" spans="1:22" x14ac:dyDescent="0.35">
      <c r="A695" t="s">
        <v>1535</v>
      </c>
      <c r="B695" t="s">
        <v>864</v>
      </c>
      <c r="C695">
        <v>0</v>
      </c>
      <c r="D695" t="s">
        <v>865</v>
      </c>
      <c r="E695" t="s">
        <v>718</v>
      </c>
      <c r="F695" t="s">
        <v>1118</v>
      </c>
      <c r="G695" s="1" t="str">
        <f>VLOOKUP(E695,'zoznam+stupeň prípravy'!$A$2:$W$647,2,FALSE)</f>
        <v>ŽSR, dopravný uzol Bratislava - štúdia realizovateľnosti</v>
      </c>
      <c r="H695" t="s">
        <v>1119</v>
      </c>
      <c r="I695" t="s">
        <v>1120</v>
      </c>
      <c r="J695" t="s">
        <v>2236</v>
      </c>
      <c r="K695">
        <v>0</v>
      </c>
      <c r="L695" t="s">
        <v>873</v>
      </c>
      <c r="M695" t="s">
        <v>868</v>
      </c>
      <c r="N695" t="s">
        <v>860</v>
      </c>
      <c r="O695" t="s">
        <v>874</v>
      </c>
      <c r="P695">
        <v>0</v>
      </c>
      <c r="Q695" t="s">
        <v>1464</v>
      </c>
      <c r="R695" t="s">
        <v>1513</v>
      </c>
      <c r="S695" s="16">
        <v>146124</v>
      </c>
      <c r="T695" t="s">
        <v>1536</v>
      </c>
      <c r="U695" t="s">
        <v>874</v>
      </c>
      <c r="V695" s="12" t="s">
        <v>2709</v>
      </c>
    </row>
    <row r="696" spans="1:22" ht="29" x14ac:dyDescent="0.35">
      <c r="A696" t="s">
        <v>1827</v>
      </c>
      <c r="B696" t="s">
        <v>864</v>
      </c>
      <c r="C696">
        <v>0</v>
      </c>
      <c r="D696" t="s">
        <v>865</v>
      </c>
      <c r="E696" t="s">
        <v>1121</v>
      </c>
      <c r="F696">
        <v>0</v>
      </c>
      <c r="G696" s="1" t="str">
        <f>VLOOKUP(E696,'zoznam+stupeň prípravy'!$A$2:$W$647,2,FALSE)</f>
        <v>Modernizácia železničnej trate Bratislava hl. st.– Lamač – Devínska Nová Ves – štátna hranica SK/AT“ - EIA-západ</v>
      </c>
      <c r="H696" t="s">
        <v>2236</v>
      </c>
      <c r="I696" t="s">
        <v>2236</v>
      </c>
      <c r="J696" t="s">
        <v>2236</v>
      </c>
      <c r="K696">
        <v>0</v>
      </c>
      <c r="L696" t="s">
        <v>912</v>
      </c>
      <c r="M696" t="s">
        <v>868</v>
      </c>
      <c r="N696" t="s">
        <v>860</v>
      </c>
      <c r="O696" t="s">
        <v>874</v>
      </c>
      <c r="P696">
        <v>0</v>
      </c>
      <c r="Q696">
        <v>2027</v>
      </c>
      <c r="R696" t="s">
        <v>2025</v>
      </c>
      <c r="S696" s="16">
        <v>8160</v>
      </c>
      <c r="T696" t="s">
        <v>2236</v>
      </c>
      <c r="U696" t="s">
        <v>874</v>
      </c>
      <c r="V696" s="12" t="s">
        <v>2696</v>
      </c>
    </row>
    <row r="697" spans="1:22" ht="29" x14ac:dyDescent="0.35">
      <c r="A697" t="s">
        <v>1961</v>
      </c>
      <c r="B697" t="s">
        <v>864</v>
      </c>
      <c r="C697">
        <v>0</v>
      </c>
      <c r="D697" t="s">
        <v>865</v>
      </c>
      <c r="E697" t="s">
        <v>1121</v>
      </c>
      <c r="F697">
        <v>0</v>
      </c>
      <c r="G697" s="1" t="str">
        <f>VLOOKUP(E697,'zoznam+stupeň prípravy'!$A$2:$W$647,2,FALSE)</f>
        <v>Modernizácia železničnej trate Bratislava hl. st.– Lamač – Devínska Nová Ves – štátna hranica SK/AT“ - EIA-západ</v>
      </c>
      <c r="H697" t="s">
        <v>2236</v>
      </c>
      <c r="I697" t="s">
        <v>2236</v>
      </c>
      <c r="J697" t="s">
        <v>2236</v>
      </c>
      <c r="K697">
        <v>0</v>
      </c>
      <c r="L697" t="s">
        <v>912</v>
      </c>
      <c r="M697" t="s">
        <v>868</v>
      </c>
      <c r="N697" t="s">
        <v>861</v>
      </c>
      <c r="O697" t="s">
        <v>875</v>
      </c>
      <c r="P697">
        <v>0</v>
      </c>
      <c r="Q697">
        <v>2030</v>
      </c>
      <c r="R697" t="s">
        <v>2025</v>
      </c>
      <c r="S697" s="16">
        <v>73440</v>
      </c>
      <c r="T697" t="s">
        <v>2236</v>
      </c>
      <c r="U697" t="s">
        <v>874</v>
      </c>
      <c r="V697" s="12" t="s">
        <v>2696</v>
      </c>
    </row>
    <row r="698" spans="1:22" x14ac:dyDescent="0.35">
      <c r="A698" t="s">
        <v>2085</v>
      </c>
      <c r="B698" t="s">
        <v>864</v>
      </c>
      <c r="C698">
        <v>0</v>
      </c>
      <c r="D698" t="s">
        <v>865</v>
      </c>
      <c r="E698" t="s">
        <v>783</v>
      </c>
      <c r="F698" t="s">
        <v>1123</v>
      </c>
      <c r="G698" s="1" t="str">
        <f>VLOOKUP(E698,'zoznam+stupeň prípravy'!$A$2:$W$647,2,FALSE)</f>
        <v>Uzol Bratislava (západ) fáza 1</v>
      </c>
      <c r="H698" t="s">
        <v>960</v>
      </c>
      <c r="I698" t="s">
        <v>1124</v>
      </c>
      <c r="J698" t="s">
        <v>896</v>
      </c>
      <c r="K698">
        <v>6.5</v>
      </c>
      <c r="L698" t="s">
        <v>908</v>
      </c>
      <c r="M698" t="s">
        <v>868</v>
      </c>
      <c r="N698" t="s">
        <v>860</v>
      </c>
      <c r="O698" t="s">
        <v>875</v>
      </c>
      <c r="P698">
        <v>15.885</v>
      </c>
      <c r="Q698">
        <v>2024</v>
      </c>
      <c r="R698" t="s">
        <v>1458</v>
      </c>
      <c r="S698" s="37">
        <v>70080</v>
      </c>
      <c r="T698" t="s">
        <v>2236</v>
      </c>
      <c r="U698" t="s">
        <v>874</v>
      </c>
      <c r="V698" s="12" t="s">
        <v>2696</v>
      </c>
    </row>
    <row r="699" spans="1:22" x14ac:dyDescent="0.35">
      <c r="A699" t="s">
        <v>2085</v>
      </c>
      <c r="B699" t="s">
        <v>864</v>
      </c>
      <c r="C699">
        <v>0</v>
      </c>
      <c r="D699" t="s">
        <v>865</v>
      </c>
      <c r="E699" t="s">
        <v>783</v>
      </c>
      <c r="F699" t="s">
        <v>1123</v>
      </c>
      <c r="G699" s="1" t="str">
        <f>VLOOKUP(E699,'zoznam+stupeň prípravy'!$A$2:$W$647,2,FALSE)</f>
        <v>Uzol Bratislava (západ) fáza 1</v>
      </c>
      <c r="H699" t="s">
        <v>960</v>
      </c>
      <c r="I699" t="s">
        <v>1124</v>
      </c>
      <c r="J699" t="s">
        <v>896</v>
      </c>
      <c r="K699">
        <v>6.5</v>
      </c>
      <c r="L699" t="s">
        <v>908</v>
      </c>
      <c r="M699" t="s">
        <v>868</v>
      </c>
      <c r="N699" t="s">
        <v>860</v>
      </c>
      <c r="O699" t="s">
        <v>875</v>
      </c>
      <c r="P699">
        <v>15.885</v>
      </c>
      <c r="Q699">
        <v>2026</v>
      </c>
      <c r="R699" t="s">
        <v>1458</v>
      </c>
      <c r="S699" s="16">
        <v>941088.19</v>
      </c>
      <c r="T699" t="s">
        <v>2236</v>
      </c>
      <c r="U699" t="s">
        <v>874</v>
      </c>
      <c r="V699" s="12" t="s">
        <v>2696</v>
      </c>
    </row>
    <row r="700" spans="1:22" x14ac:dyDescent="0.35">
      <c r="A700" t="s">
        <v>2086</v>
      </c>
      <c r="B700" t="s">
        <v>864</v>
      </c>
      <c r="C700">
        <v>0</v>
      </c>
      <c r="D700" t="s">
        <v>865</v>
      </c>
      <c r="E700" t="s">
        <v>783</v>
      </c>
      <c r="F700" t="s">
        <v>1123</v>
      </c>
      <c r="G700" s="1" t="str">
        <f>VLOOKUP(E700,'zoznam+stupeň prípravy'!$A$2:$W$647,2,FALSE)</f>
        <v>Uzol Bratislava (západ) fáza 1</v>
      </c>
      <c r="H700" t="s">
        <v>960</v>
      </c>
      <c r="I700" t="s">
        <v>1124</v>
      </c>
      <c r="J700" t="s">
        <v>896</v>
      </c>
      <c r="K700">
        <v>6.5</v>
      </c>
      <c r="L700" t="s">
        <v>908</v>
      </c>
      <c r="M700" t="s">
        <v>868</v>
      </c>
      <c r="N700" t="s">
        <v>861</v>
      </c>
      <c r="O700" t="s">
        <v>875</v>
      </c>
      <c r="P700">
        <v>15.885</v>
      </c>
      <c r="Q700">
        <v>2030</v>
      </c>
      <c r="R700" t="s">
        <v>1458</v>
      </c>
      <c r="S700" s="16">
        <v>139000000</v>
      </c>
      <c r="T700" t="s">
        <v>2236</v>
      </c>
      <c r="U700" t="s">
        <v>874</v>
      </c>
      <c r="V700" s="12" t="s">
        <v>2696</v>
      </c>
    </row>
    <row r="701" spans="1:22" x14ac:dyDescent="0.35">
      <c r="A701" t="s">
        <v>2086</v>
      </c>
      <c r="B701" t="s">
        <v>864</v>
      </c>
      <c r="C701">
        <v>0</v>
      </c>
      <c r="D701" t="s">
        <v>865</v>
      </c>
      <c r="E701" t="s">
        <v>783</v>
      </c>
      <c r="F701" t="s">
        <v>1123</v>
      </c>
      <c r="G701" s="1" t="str">
        <f>VLOOKUP(E701,'zoznam+stupeň prípravy'!$A$2:$W$647,2,FALSE)</f>
        <v>Uzol Bratislava (západ) fáza 1</v>
      </c>
      <c r="H701" t="s">
        <v>960</v>
      </c>
      <c r="I701" t="s">
        <v>1124</v>
      </c>
      <c r="J701" t="s">
        <v>896</v>
      </c>
      <c r="K701">
        <v>6.5</v>
      </c>
      <c r="L701" t="s">
        <v>908</v>
      </c>
      <c r="M701" t="s">
        <v>868</v>
      </c>
      <c r="N701" t="s">
        <v>861</v>
      </c>
      <c r="O701" t="s">
        <v>875</v>
      </c>
      <c r="P701">
        <v>15.885</v>
      </c>
      <c r="Q701">
        <v>2031</v>
      </c>
      <c r="R701" t="s">
        <v>1458</v>
      </c>
      <c r="S701" s="16">
        <v>139000000</v>
      </c>
      <c r="T701" t="s">
        <v>2236</v>
      </c>
      <c r="U701" t="s">
        <v>874</v>
      </c>
      <c r="V701" s="12" t="s">
        <v>2696</v>
      </c>
    </row>
    <row r="702" spans="1:22" x14ac:dyDescent="0.35">
      <c r="A702" t="s">
        <v>2086</v>
      </c>
      <c r="B702" t="s">
        <v>864</v>
      </c>
      <c r="C702">
        <v>0</v>
      </c>
      <c r="D702" t="s">
        <v>865</v>
      </c>
      <c r="E702" t="s">
        <v>783</v>
      </c>
      <c r="F702" t="s">
        <v>1123</v>
      </c>
      <c r="G702" s="1" t="str">
        <f>VLOOKUP(E702,'zoznam+stupeň prípravy'!$A$2:$W$647,2,FALSE)</f>
        <v>Uzol Bratislava (západ) fáza 1</v>
      </c>
      <c r="H702" t="s">
        <v>960</v>
      </c>
      <c r="I702" t="s">
        <v>1124</v>
      </c>
      <c r="J702" t="s">
        <v>896</v>
      </c>
      <c r="K702">
        <v>6.5</v>
      </c>
      <c r="L702" t="s">
        <v>908</v>
      </c>
      <c r="M702" t="s">
        <v>868</v>
      </c>
      <c r="N702" t="s">
        <v>861</v>
      </c>
      <c r="O702" t="s">
        <v>875</v>
      </c>
      <c r="P702">
        <v>15.885</v>
      </c>
      <c r="Q702">
        <v>2032</v>
      </c>
      <c r="R702" t="s">
        <v>1458</v>
      </c>
      <c r="S702" s="16">
        <v>139000000</v>
      </c>
      <c r="T702" t="s">
        <v>2236</v>
      </c>
      <c r="U702" t="s">
        <v>874</v>
      </c>
      <c r="V702" s="12" t="s">
        <v>2696</v>
      </c>
    </row>
    <row r="703" spans="1:22" x14ac:dyDescent="0.35">
      <c r="A703" t="s">
        <v>2087</v>
      </c>
      <c r="B703" t="s">
        <v>864</v>
      </c>
      <c r="C703">
        <v>0</v>
      </c>
      <c r="D703" t="s">
        <v>865</v>
      </c>
      <c r="E703" t="s">
        <v>779</v>
      </c>
      <c r="F703" t="s">
        <v>1125</v>
      </c>
      <c r="G703" s="1" t="str">
        <f>VLOOKUP(E703,'zoznam+stupeň prípravy'!$A$2:$W$647,2,FALSE)</f>
        <v>Uzol Bratislava (východ) fáza 1</v>
      </c>
      <c r="H703" t="s">
        <v>1112</v>
      </c>
      <c r="I703" t="s">
        <v>1126</v>
      </c>
      <c r="J703" t="s">
        <v>896</v>
      </c>
      <c r="K703">
        <v>8.1999999999999993</v>
      </c>
      <c r="L703" t="s">
        <v>908</v>
      </c>
      <c r="M703" t="s">
        <v>868</v>
      </c>
      <c r="N703" t="s">
        <v>860</v>
      </c>
      <c r="O703" t="s">
        <v>874</v>
      </c>
      <c r="P703">
        <v>26.14</v>
      </c>
      <c r="Q703">
        <v>2024</v>
      </c>
      <c r="R703" t="s">
        <v>1458</v>
      </c>
      <c r="S703" s="37">
        <v>156000</v>
      </c>
      <c r="T703" t="s">
        <v>2236</v>
      </c>
      <c r="U703" t="s">
        <v>875</v>
      </c>
      <c r="V703" s="12" t="s">
        <v>2696</v>
      </c>
    </row>
    <row r="704" spans="1:22" x14ac:dyDescent="0.35">
      <c r="A704" t="s">
        <v>2087</v>
      </c>
      <c r="B704" t="s">
        <v>864</v>
      </c>
      <c r="C704">
        <v>0</v>
      </c>
      <c r="D704" t="s">
        <v>865</v>
      </c>
      <c r="E704" t="s">
        <v>779</v>
      </c>
      <c r="F704" t="s">
        <v>1125</v>
      </c>
      <c r="G704" s="1" t="str">
        <f>VLOOKUP(E704,'zoznam+stupeň prípravy'!$A$2:$W$647,2,FALSE)</f>
        <v>Uzol Bratislava (východ) fáza 1</v>
      </c>
      <c r="H704" t="s">
        <v>1112</v>
      </c>
      <c r="I704" t="s">
        <v>1126</v>
      </c>
      <c r="J704" t="s">
        <v>896</v>
      </c>
      <c r="K704">
        <v>8.1999999999999993</v>
      </c>
      <c r="L704" t="s">
        <v>908</v>
      </c>
      <c r="M704" t="s">
        <v>868</v>
      </c>
      <c r="N704" t="s">
        <v>860</v>
      </c>
      <c r="O704" t="s">
        <v>875</v>
      </c>
      <c r="P704">
        <v>26.14</v>
      </c>
      <c r="Q704">
        <v>2026</v>
      </c>
      <c r="R704" t="s">
        <v>1458</v>
      </c>
      <c r="S704" s="16">
        <v>951547.17</v>
      </c>
      <c r="T704" t="s">
        <v>2236</v>
      </c>
      <c r="U704" t="s">
        <v>874</v>
      </c>
      <c r="V704" s="12" t="s">
        <v>2696</v>
      </c>
    </row>
    <row r="705" spans="1:22" x14ac:dyDescent="0.35">
      <c r="A705" t="s">
        <v>2088</v>
      </c>
      <c r="B705" t="s">
        <v>864</v>
      </c>
      <c r="C705">
        <v>0</v>
      </c>
      <c r="D705" t="s">
        <v>865</v>
      </c>
      <c r="E705" t="s">
        <v>779</v>
      </c>
      <c r="F705" t="s">
        <v>1125</v>
      </c>
      <c r="G705" s="1" t="str">
        <f>VLOOKUP(E705,'zoznam+stupeň prípravy'!$A$2:$W$647,2,FALSE)</f>
        <v>Uzol Bratislava (východ) fáza 1</v>
      </c>
      <c r="H705" t="s">
        <v>1112</v>
      </c>
      <c r="I705" t="s">
        <v>1126</v>
      </c>
      <c r="J705" t="s">
        <v>896</v>
      </c>
      <c r="K705">
        <v>8.1999999999999993</v>
      </c>
      <c r="L705" t="s">
        <v>908</v>
      </c>
      <c r="M705" t="s">
        <v>868</v>
      </c>
      <c r="N705" t="s">
        <v>861</v>
      </c>
      <c r="O705" t="s">
        <v>875</v>
      </c>
      <c r="P705">
        <v>26.14</v>
      </c>
      <c r="Q705">
        <v>2030</v>
      </c>
      <c r="R705" t="s">
        <v>1458</v>
      </c>
      <c r="S705" s="16">
        <v>83000000</v>
      </c>
      <c r="T705" t="s">
        <v>2236</v>
      </c>
      <c r="U705" t="s">
        <v>874</v>
      </c>
      <c r="V705" s="12" t="s">
        <v>2696</v>
      </c>
    </row>
    <row r="706" spans="1:22" x14ac:dyDescent="0.35">
      <c r="A706" t="s">
        <v>2088</v>
      </c>
      <c r="B706" t="s">
        <v>864</v>
      </c>
      <c r="C706">
        <v>0</v>
      </c>
      <c r="D706" t="s">
        <v>865</v>
      </c>
      <c r="E706" t="s">
        <v>779</v>
      </c>
      <c r="F706" t="s">
        <v>1125</v>
      </c>
      <c r="G706" s="1" t="str">
        <f>VLOOKUP(E706,'zoznam+stupeň prípravy'!$A$2:$W$647,2,FALSE)</f>
        <v>Uzol Bratislava (východ) fáza 1</v>
      </c>
      <c r="H706" t="s">
        <v>1112</v>
      </c>
      <c r="I706" t="s">
        <v>1126</v>
      </c>
      <c r="J706" t="s">
        <v>896</v>
      </c>
      <c r="K706">
        <v>8.1999999999999993</v>
      </c>
      <c r="L706" t="s">
        <v>908</v>
      </c>
      <c r="M706" t="s">
        <v>868</v>
      </c>
      <c r="N706" t="s">
        <v>861</v>
      </c>
      <c r="O706" t="s">
        <v>875</v>
      </c>
      <c r="P706">
        <v>26.14</v>
      </c>
      <c r="Q706">
        <v>2031</v>
      </c>
      <c r="R706" t="s">
        <v>1458</v>
      </c>
      <c r="S706" s="16">
        <v>83000000</v>
      </c>
      <c r="T706" t="s">
        <v>2236</v>
      </c>
      <c r="U706" t="s">
        <v>874</v>
      </c>
      <c r="V706" s="12" t="s">
        <v>2696</v>
      </c>
    </row>
    <row r="707" spans="1:22" x14ac:dyDescent="0.35">
      <c r="A707" t="s">
        <v>2088</v>
      </c>
      <c r="B707" t="s">
        <v>864</v>
      </c>
      <c r="C707">
        <v>0</v>
      </c>
      <c r="D707" t="s">
        <v>865</v>
      </c>
      <c r="E707" t="s">
        <v>779</v>
      </c>
      <c r="F707" t="s">
        <v>1125</v>
      </c>
      <c r="G707" s="1" t="str">
        <f>VLOOKUP(E707,'zoznam+stupeň prípravy'!$A$2:$W$647,2,FALSE)</f>
        <v>Uzol Bratislava (východ) fáza 1</v>
      </c>
      <c r="H707" t="s">
        <v>1112</v>
      </c>
      <c r="I707" t="s">
        <v>1126</v>
      </c>
      <c r="J707" t="s">
        <v>896</v>
      </c>
      <c r="K707">
        <v>8.1999999999999993</v>
      </c>
      <c r="L707" t="s">
        <v>908</v>
      </c>
      <c r="M707" t="s">
        <v>868</v>
      </c>
      <c r="N707" t="s">
        <v>861</v>
      </c>
      <c r="O707" t="s">
        <v>875</v>
      </c>
      <c r="P707">
        <v>26.14</v>
      </c>
      <c r="Q707">
        <v>2032</v>
      </c>
      <c r="R707" t="s">
        <v>1458</v>
      </c>
      <c r="S707" s="16">
        <v>83000000</v>
      </c>
      <c r="T707" t="s">
        <v>2236</v>
      </c>
      <c r="U707" t="s">
        <v>874</v>
      </c>
      <c r="V707" s="12" t="s">
        <v>2696</v>
      </c>
    </row>
    <row r="708" spans="1:22" x14ac:dyDescent="0.35">
      <c r="A708" t="s">
        <v>875</v>
      </c>
      <c r="B708" t="s">
        <v>864</v>
      </c>
      <c r="C708">
        <v>0</v>
      </c>
      <c r="D708" t="s">
        <v>865</v>
      </c>
      <c r="E708" t="s">
        <v>95</v>
      </c>
      <c r="F708">
        <v>0</v>
      </c>
      <c r="G708" s="1" t="str">
        <f>VLOOKUP(E708,'zoznam+stupeň prípravy'!$A$2:$W$647,2,FALSE)</f>
        <v xml:space="preserve">KR mosta Košice - Žilina km 302,191 (Šútovo) </v>
      </c>
      <c r="H708" t="s">
        <v>987</v>
      </c>
      <c r="I708" t="s">
        <v>2236</v>
      </c>
      <c r="J708" t="s">
        <v>2236</v>
      </c>
      <c r="K708">
        <v>0</v>
      </c>
      <c r="L708" t="s">
        <v>912</v>
      </c>
      <c r="M708" t="s">
        <v>868</v>
      </c>
      <c r="N708" t="s">
        <v>860</v>
      </c>
      <c r="O708" t="s">
        <v>875</v>
      </c>
      <c r="P708">
        <v>0</v>
      </c>
      <c r="Q708">
        <v>2028</v>
      </c>
      <c r="R708" t="s">
        <v>2025</v>
      </c>
      <c r="S708" s="16">
        <v>250000</v>
      </c>
      <c r="T708" t="s">
        <v>2236</v>
      </c>
      <c r="U708" t="s">
        <v>874</v>
      </c>
      <c r="V708" s="12" t="s">
        <v>2698</v>
      </c>
    </row>
    <row r="709" spans="1:22" x14ac:dyDescent="0.35">
      <c r="A709" t="s">
        <v>2003</v>
      </c>
      <c r="B709" t="s">
        <v>864</v>
      </c>
      <c r="C709">
        <v>0</v>
      </c>
      <c r="D709" t="s">
        <v>865</v>
      </c>
      <c r="E709" t="s">
        <v>95</v>
      </c>
      <c r="F709">
        <v>0</v>
      </c>
      <c r="G709" s="1" t="str">
        <f>VLOOKUP(E709,'zoznam+stupeň prípravy'!$A$2:$W$647,2,FALSE)</f>
        <v xml:space="preserve">KR mosta Košice - Žilina km 302,191 (Šútovo) </v>
      </c>
      <c r="H709" t="s">
        <v>987</v>
      </c>
      <c r="I709" t="s">
        <v>2236</v>
      </c>
      <c r="J709" t="s">
        <v>2236</v>
      </c>
      <c r="K709">
        <v>0</v>
      </c>
      <c r="L709" t="s">
        <v>912</v>
      </c>
      <c r="M709" t="s">
        <v>868</v>
      </c>
      <c r="N709" t="s">
        <v>861</v>
      </c>
      <c r="O709" t="s">
        <v>875</v>
      </c>
      <c r="P709">
        <v>0</v>
      </c>
      <c r="Q709">
        <v>2031</v>
      </c>
      <c r="R709" t="s">
        <v>2025</v>
      </c>
      <c r="S709" s="16">
        <v>2250000</v>
      </c>
      <c r="T709" t="s">
        <v>2236</v>
      </c>
      <c r="U709" t="s">
        <v>874</v>
      </c>
      <c r="V709" s="12" t="s">
        <v>2698</v>
      </c>
    </row>
    <row r="710" spans="1:22" x14ac:dyDescent="0.35">
      <c r="A710" t="s">
        <v>1796</v>
      </c>
      <c r="B710" t="s">
        <v>864</v>
      </c>
      <c r="C710">
        <v>0</v>
      </c>
      <c r="D710" t="s">
        <v>865</v>
      </c>
      <c r="E710" t="s">
        <v>97</v>
      </c>
      <c r="F710">
        <v>0</v>
      </c>
      <c r="G710" s="1" t="str">
        <f>VLOOKUP(E710,'zoznam+stupeň prípravy'!$A$2:$W$647,2,FALSE)</f>
        <v>NŽST Tornaľa - vybudovanie EOV</v>
      </c>
      <c r="H710" t="s">
        <v>923</v>
      </c>
      <c r="I710" t="s">
        <v>2236</v>
      </c>
      <c r="J710" t="s">
        <v>2236</v>
      </c>
      <c r="K710">
        <v>0</v>
      </c>
      <c r="L710" t="s">
        <v>912</v>
      </c>
      <c r="M710" t="s">
        <v>868</v>
      </c>
      <c r="N710" t="s">
        <v>860</v>
      </c>
      <c r="O710" t="s">
        <v>875</v>
      </c>
      <c r="P710">
        <v>0</v>
      </c>
      <c r="Q710">
        <v>2027</v>
      </c>
      <c r="R710" t="s">
        <v>2025</v>
      </c>
      <c r="S710" s="16">
        <v>30000</v>
      </c>
      <c r="T710" t="s">
        <v>2236</v>
      </c>
      <c r="U710" t="s">
        <v>874</v>
      </c>
      <c r="V710" s="12" t="s">
        <v>2698</v>
      </c>
    </row>
    <row r="711" spans="1:22" x14ac:dyDescent="0.35">
      <c r="A711" t="s">
        <v>1924</v>
      </c>
      <c r="B711" t="s">
        <v>864</v>
      </c>
      <c r="C711">
        <v>0</v>
      </c>
      <c r="D711" t="s">
        <v>865</v>
      </c>
      <c r="E711" t="s">
        <v>97</v>
      </c>
      <c r="F711">
        <v>0</v>
      </c>
      <c r="G711" s="1" t="str">
        <f>VLOOKUP(E711,'zoznam+stupeň prípravy'!$A$2:$W$647,2,FALSE)</f>
        <v>NŽST Tornaľa - vybudovanie EOV</v>
      </c>
      <c r="H711" t="s">
        <v>923</v>
      </c>
      <c r="I711" t="s">
        <v>2236</v>
      </c>
      <c r="J711" t="s">
        <v>2236</v>
      </c>
      <c r="K711">
        <v>0</v>
      </c>
      <c r="L711" t="s">
        <v>912</v>
      </c>
      <c r="M711" t="s">
        <v>868</v>
      </c>
      <c r="N711" t="s">
        <v>861</v>
      </c>
      <c r="O711" t="s">
        <v>875</v>
      </c>
      <c r="P711">
        <v>0</v>
      </c>
      <c r="Q711">
        <v>2029</v>
      </c>
      <c r="R711" t="s">
        <v>2025</v>
      </c>
      <c r="S711" s="16">
        <v>270000</v>
      </c>
      <c r="T711" t="s">
        <v>2236</v>
      </c>
      <c r="U711" t="s">
        <v>874</v>
      </c>
      <c r="V711" s="12" t="s">
        <v>2698</v>
      </c>
    </row>
    <row r="712" spans="1:22" x14ac:dyDescent="0.35">
      <c r="A712" t="s">
        <v>2089</v>
      </c>
      <c r="B712" t="s">
        <v>864</v>
      </c>
      <c r="C712">
        <v>0</v>
      </c>
      <c r="D712" t="s">
        <v>865</v>
      </c>
      <c r="E712" t="s">
        <v>823</v>
      </c>
      <c r="F712">
        <v>0</v>
      </c>
      <c r="G712" s="1" t="str">
        <f>VLOOKUP(E712,'zoznam+stupeň prípravy'!$A$2:$W$647,2,FALSE)</f>
        <v>ŽST Hliník nad Hronom – vybudovanie EOV</v>
      </c>
      <c r="H712" t="s">
        <v>1048</v>
      </c>
      <c r="I712" t="s">
        <v>2236</v>
      </c>
      <c r="J712" t="s">
        <v>2236</v>
      </c>
      <c r="K712">
        <v>0</v>
      </c>
      <c r="L712" t="s">
        <v>900</v>
      </c>
      <c r="M712" t="s">
        <v>868</v>
      </c>
      <c r="N712" t="s">
        <v>860</v>
      </c>
      <c r="O712" t="s">
        <v>874</v>
      </c>
      <c r="P712">
        <v>0</v>
      </c>
      <c r="Q712">
        <v>2024</v>
      </c>
      <c r="R712" t="s">
        <v>2025</v>
      </c>
      <c r="S712" s="16">
        <v>5084.99</v>
      </c>
      <c r="T712" t="s">
        <v>2236</v>
      </c>
      <c r="U712" t="s">
        <v>875</v>
      </c>
      <c r="V712" s="12" t="s">
        <v>2708</v>
      </c>
    </row>
    <row r="713" spans="1:22" x14ac:dyDescent="0.35">
      <c r="A713" t="s">
        <v>2089</v>
      </c>
      <c r="B713" t="s">
        <v>864</v>
      </c>
      <c r="C713">
        <v>0</v>
      </c>
      <c r="D713" t="s">
        <v>865</v>
      </c>
      <c r="E713" t="s">
        <v>823</v>
      </c>
      <c r="F713">
        <v>0</v>
      </c>
      <c r="G713" s="1" t="str">
        <f>VLOOKUP(E713,'zoznam+stupeň prípravy'!$A$2:$W$647,2,FALSE)</f>
        <v>ŽST Hliník nad Hronom – vybudovanie EOV</v>
      </c>
      <c r="H713" t="s">
        <v>1048</v>
      </c>
      <c r="I713" t="s">
        <v>2236</v>
      </c>
      <c r="J713" t="s">
        <v>2236</v>
      </c>
      <c r="K713">
        <v>0</v>
      </c>
      <c r="L713" t="s">
        <v>900</v>
      </c>
      <c r="M713" t="s">
        <v>868</v>
      </c>
      <c r="N713" t="s">
        <v>861</v>
      </c>
      <c r="O713" t="s">
        <v>874</v>
      </c>
      <c r="P713">
        <v>0</v>
      </c>
      <c r="Q713">
        <v>2029</v>
      </c>
      <c r="R713" t="s">
        <v>2025</v>
      </c>
      <c r="S713" s="16">
        <v>629690.14</v>
      </c>
      <c r="T713" t="s">
        <v>2236</v>
      </c>
      <c r="U713" t="s">
        <v>875</v>
      </c>
      <c r="V713" s="12" t="s">
        <v>2708</v>
      </c>
    </row>
    <row r="714" spans="1:22" x14ac:dyDescent="0.35">
      <c r="A714" t="s">
        <v>1797</v>
      </c>
      <c r="B714" t="s">
        <v>864</v>
      </c>
      <c r="C714">
        <v>0</v>
      </c>
      <c r="D714" t="s">
        <v>865</v>
      </c>
      <c r="E714" t="s">
        <v>99</v>
      </c>
      <c r="F714">
        <v>0</v>
      </c>
      <c r="G714" s="1" t="str">
        <f>VLOOKUP(E714,'zoznam+stupeň prípravy'!$A$2:$W$647,2,FALSE)</f>
        <v>Výhybňa Štrkovec - vybudovanie EOV</v>
      </c>
      <c r="H714" t="s">
        <v>923</v>
      </c>
      <c r="I714" t="s">
        <v>2236</v>
      </c>
      <c r="J714" t="s">
        <v>2236</v>
      </c>
      <c r="K714">
        <v>0</v>
      </c>
      <c r="L714" t="s">
        <v>912</v>
      </c>
      <c r="M714" t="s">
        <v>868</v>
      </c>
      <c r="N714" t="s">
        <v>860</v>
      </c>
      <c r="O714" t="s">
        <v>875</v>
      </c>
      <c r="P714">
        <v>0</v>
      </c>
      <c r="Q714">
        <v>2029</v>
      </c>
      <c r="R714" t="s">
        <v>2025</v>
      </c>
      <c r="S714" s="16">
        <v>20000</v>
      </c>
      <c r="T714" t="s">
        <v>2236</v>
      </c>
      <c r="U714" t="s">
        <v>874</v>
      </c>
      <c r="V714" s="12" t="s">
        <v>2698</v>
      </c>
    </row>
    <row r="715" spans="1:22" x14ac:dyDescent="0.35">
      <c r="A715" t="s">
        <v>1925</v>
      </c>
      <c r="B715" t="s">
        <v>864</v>
      </c>
      <c r="C715">
        <v>0</v>
      </c>
      <c r="D715" t="s">
        <v>865</v>
      </c>
      <c r="E715" t="s">
        <v>99</v>
      </c>
      <c r="F715">
        <v>0</v>
      </c>
      <c r="G715" s="1" t="str">
        <f>VLOOKUP(E715,'zoznam+stupeň prípravy'!$A$2:$W$647,2,FALSE)</f>
        <v>Výhybňa Štrkovec - vybudovanie EOV</v>
      </c>
      <c r="H715" t="s">
        <v>923</v>
      </c>
      <c r="I715" t="s">
        <v>2236</v>
      </c>
      <c r="J715" t="s">
        <v>2236</v>
      </c>
      <c r="K715">
        <v>0</v>
      </c>
      <c r="L715" t="s">
        <v>912</v>
      </c>
      <c r="M715" t="s">
        <v>868</v>
      </c>
      <c r="N715" t="s">
        <v>861</v>
      </c>
      <c r="O715" t="s">
        <v>875</v>
      </c>
      <c r="P715">
        <v>0</v>
      </c>
      <c r="Q715">
        <v>2029</v>
      </c>
      <c r="R715" t="s">
        <v>2025</v>
      </c>
      <c r="S715" s="16">
        <v>180000</v>
      </c>
      <c r="T715" t="s">
        <v>2236</v>
      </c>
      <c r="U715" t="s">
        <v>874</v>
      </c>
      <c r="V715" s="12" t="s">
        <v>2698</v>
      </c>
    </row>
    <row r="716" spans="1:22" x14ac:dyDescent="0.35">
      <c r="A716" t="s">
        <v>1809</v>
      </c>
      <c r="B716" t="s">
        <v>864</v>
      </c>
      <c r="C716">
        <v>0</v>
      </c>
      <c r="D716" t="s">
        <v>865</v>
      </c>
      <c r="E716" t="s">
        <v>101</v>
      </c>
      <c r="F716">
        <v>0</v>
      </c>
      <c r="G716" s="1" t="str">
        <f>VLOOKUP(E716,'zoznam+stupeň prípravy'!$A$2:$W$647,2,FALSE)</f>
        <v>ŽST Štúrovo, KR ostrovných nástupíšť</v>
      </c>
      <c r="H716" t="s">
        <v>2236</v>
      </c>
      <c r="I716" t="s">
        <v>2236</v>
      </c>
      <c r="J716" t="s">
        <v>2236</v>
      </c>
      <c r="K716">
        <v>0</v>
      </c>
      <c r="L716" t="s">
        <v>912</v>
      </c>
      <c r="M716" t="s">
        <v>868</v>
      </c>
      <c r="N716" t="s">
        <v>860</v>
      </c>
      <c r="O716" t="s">
        <v>875</v>
      </c>
      <c r="P716">
        <v>0</v>
      </c>
      <c r="Q716">
        <v>2029</v>
      </c>
      <c r="R716" t="s">
        <v>2025</v>
      </c>
      <c r="S716" s="16">
        <v>144000</v>
      </c>
      <c r="T716" t="s">
        <v>2236</v>
      </c>
      <c r="U716" t="s">
        <v>874</v>
      </c>
      <c r="V716" s="12" t="s">
        <v>2698</v>
      </c>
    </row>
    <row r="717" spans="1:22" x14ac:dyDescent="0.35">
      <c r="A717" t="s">
        <v>1937</v>
      </c>
      <c r="B717" t="s">
        <v>864</v>
      </c>
      <c r="C717">
        <v>0</v>
      </c>
      <c r="D717" t="s">
        <v>865</v>
      </c>
      <c r="E717" t="s">
        <v>101</v>
      </c>
      <c r="F717">
        <v>0</v>
      </c>
      <c r="G717" s="1" t="str">
        <f>VLOOKUP(E717,'zoznam+stupeň prípravy'!$A$2:$W$647,2,FALSE)</f>
        <v>ŽST Štúrovo, KR ostrovných nástupíšť</v>
      </c>
      <c r="H717" t="s">
        <v>2236</v>
      </c>
      <c r="I717" t="s">
        <v>2236</v>
      </c>
      <c r="J717" t="s">
        <v>2236</v>
      </c>
      <c r="K717">
        <v>0</v>
      </c>
      <c r="L717" t="s">
        <v>912</v>
      </c>
      <c r="M717" t="s">
        <v>868</v>
      </c>
      <c r="N717" t="s">
        <v>861</v>
      </c>
      <c r="O717" t="s">
        <v>875</v>
      </c>
      <c r="P717">
        <v>0</v>
      </c>
      <c r="Q717">
        <v>2029</v>
      </c>
      <c r="R717" t="s">
        <v>2025</v>
      </c>
      <c r="S717" s="16">
        <v>1296000</v>
      </c>
      <c r="T717" t="s">
        <v>2236</v>
      </c>
      <c r="U717" t="s">
        <v>874</v>
      </c>
      <c r="V717" s="12" t="s">
        <v>2698</v>
      </c>
    </row>
    <row r="718" spans="1:22" x14ac:dyDescent="0.35">
      <c r="A718" t="s">
        <v>1810</v>
      </c>
      <c r="B718" t="s">
        <v>864</v>
      </c>
      <c r="C718">
        <v>0</v>
      </c>
      <c r="D718" t="s">
        <v>865</v>
      </c>
      <c r="E718" t="s">
        <v>103</v>
      </c>
      <c r="F718">
        <v>0</v>
      </c>
      <c r="G718" s="1" t="str">
        <f>VLOOKUP(E718,'zoznam+stupeň prípravy'!$A$2:$W$647,2,FALSE)</f>
        <v>Rekonštrukcia žel. priecestia v ŽST Bratislava Vajnory, žkm  64,889</v>
      </c>
      <c r="H718" t="s">
        <v>2236</v>
      </c>
      <c r="I718" t="s">
        <v>2236</v>
      </c>
      <c r="J718" t="s">
        <v>2236</v>
      </c>
      <c r="K718">
        <v>0</v>
      </c>
      <c r="L718" t="s">
        <v>912</v>
      </c>
      <c r="M718" t="s">
        <v>868</v>
      </c>
      <c r="N718" t="s">
        <v>860</v>
      </c>
      <c r="O718" t="s">
        <v>875</v>
      </c>
      <c r="P718">
        <v>0</v>
      </c>
      <c r="Q718">
        <v>2029</v>
      </c>
      <c r="R718" t="s">
        <v>2025</v>
      </c>
      <c r="S718" s="16">
        <v>10000</v>
      </c>
      <c r="T718" t="s">
        <v>2236</v>
      </c>
      <c r="U718" t="s">
        <v>874</v>
      </c>
      <c r="V718" s="12" t="s">
        <v>2698</v>
      </c>
    </row>
    <row r="719" spans="1:22" x14ac:dyDescent="0.35">
      <c r="A719" t="s">
        <v>1938</v>
      </c>
      <c r="B719" t="s">
        <v>864</v>
      </c>
      <c r="C719">
        <v>0</v>
      </c>
      <c r="D719" t="s">
        <v>865</v>
      </c>
      <c r="E719" t="s">
        <v>103</v>
      </c>
      <c r="F719">
        <v>0</v>
      </c>
      <c r="G719" s="1" t="str">
        <f>VLOOKUP(E719,'zoznam+stupeň prípravy'!$A$2:$W$647,2,FALSE)</f>
        <v>Rekonštrukcia žel. priecestia v ŽST Bratislava Vajnory, žkm  64,889</v>
      </c>
      <c r="H719" t="s">
        <v>2236</v>
      </c>
      <c r="I719" t="s">
        <v>2236</v>
      </c>
      <c r="J719" t="s">
        <v>2236</v>
      </c>
      <c r="K719">
        <v>0</v>
      </c>
      <c r="L719" t="s">
        <v>912</v>
      </c>
      <c r="M719" t="s">
        <v>868</v>
      </c>
      <c r="N719" t="s">
        <v>861</v>
      </c>
      <c r="O719" t="s">
        <v>875</v>
      </c>
      <c r="P719">
        <v>0</v>
      </c>
      <c r="Q719">
        <v>2029</v>
      </c>
      <c r="R719" t="s">
        <v>2025</v>
      </c>
      <c r="S719" s="16">
        <v>90000</v>
      </c>
      <c r="T719" t="s">
        <v>2236</v>
      </c>
      <c r="U719" t="s">
        <v>874</v>
      </c>
      <c r="V719" s="12" t="s">
        <v>2698</v>
      </c>
    </row>
    <row r="720" spans="1:22" x14ac:dyDescent="0.35">
      <c r="A720" t="s">
        <v>1811</v>
      </c>
      <c r="B720" t="s">
        <v>864</v>
      </c>
      <c r="C720">
        <v>0</v>
      </c>
      <c r="D720" t="s">
        <v>865</v>
      </c>
      <c r="E720" t="s">
        <v>105</v>
      </c>
      <c r="F720">
        <v>0</v>
      </c>
      <c r="G720" s="1" t="str">
        <f>VLOOKUP(E720,'zoznam+stupeň prípravy'!$A$2:$W$647,2,FALSE)</f>
        <v>Rekonštrukcia žel. priecestia v úseku trate  Hlohovec - Leopoldov, žkm 27,077</v>
      </c>
      <c r="H720" t="s">
        <v>1047</v>
      </c>
      <c r="I720" t="s">
        <v>2236</v>
      </c>
      <c r="J720" t="s">
        <v>2236</v>
      </c>
      <c r="K720">
        <v>0</v>
      </c>
      <c r="L720" t="s">
        <v>912</v>
      </c>
      <c r="M720" t="s">
        <v>868</v>
      </c>
      <c r="N720" t="s">
        <v>860</v>
      </c>
      <c r="O720" t="s">
        <v>875</v>
      </c>
      <c r="P720">
        <v>0</v>
      </c>
      <c r="Q720">
        <v>2029</v>
      </c>
      <c r="R720" t="s">
        <v>2025</v>
      </c>
      <c r="S720" s="16">
        <v>12000</v>
      </c>
      <c r="T720" t="s">
        <v>2236</v>
      </c>
      <c r="U720" t="s">
        <v>874</v>
      </c>
      <c r="V720" s="12" t="s">
        <v>2698</v>
      </c>
    </row>
    <row r="721" spans="1:22" x14ac:dyDescent="0.35">
      <c r="A721" t="s">
        <v>1939</v>
      </c>
      <c r="B721" t="s">
        <v>864</v>
      </c>
      <c r="C721">
        <v>0</v>
      </c>
      <c r="D721" t="s">
        <v>865</v>
      </c>
      <c r="E721" t="s">
        <v>105</v>
      </c>
      <c r="F721">
        <v>0</v>
      </c>
      <c r="G721" s="1" t="str">
        <f>VLOOKUP(E721,'zoznam+stupeň prípravy'!$A$2:$W$647,2,FALSE)</f>
        <v>Rekonštrukcia žel. priecestia v úseku trate  Hlohovec - Leopoldov, žkm 27,077</v>
      </c>
      <c r="H721" t="s">
        <v>1047</v>
      </c>
      <c r="I721" t="s">
        <v>2236</v>
      </c>
      <c r="J721" t="s">
        <v>2236</v>
      </c>
      <c r="K721">
        <v>0</v>
      </c>
      <c r="L721" t="s">
        <v>912</v>
      </c>
      <c r="M721" t="s">
        <v>868</v>
      </c>
      <c r="N721" t="s">
        <v>861</v>
      </c>
      <c r="O721" t="s">
        <v>875</v>
      </c>
      <c r="P721">
        <v>0</v>
      </c>
      <c r="Q721">
        <v>2029</v>
      </c>
      <c r="R721" t="s">
        <v>2025</v>
      </c>
      <c r="S721" s="16">
        <v>108000</v>
      </c>
      <c r="T721" t="s">
        <v>2236</v>
      </c>
      <c r="U721" t="s">
        <v>874</v>
      </c>
      <c r="V721" s="12" t="s">
        <v>2698</v>
      </c>
    </row>
    <row r="722" spans="1:22" x14ac:dyDescent="0.35">
      <c r="A722" t="s">
        <v>1940</v>
      </c>
      <c r="B722" t="s">
        <v>864</v>
      </c>
      <c r="C722">
        <v>0</v>
      </c>
      <c r="D722" t="s">
        <v>865</v>
      </c>
      <c r="E722" t="s">
        <v>1127</v>
      </c>
      <c r="F722">
        <v>0</v>
      </c>
      <c r="G722" s="1" t="str">
        <f>VLOOKUP(E722,'zoznam+stupeň prípravy'!$A$2:$W$647,2,FALSE)</f>
        <v>Rekonštrukcia žel.priecestia v ŽST Šaľa, žkm 114,666</v>
      </c>
      <c r="H722" t="s">
        <v>866</v>
      </c>
      <c r="I722" t="s">
        <v>2236</v>
      </c>
      <c r="J722" t="s">
        <v>2236</v>
      </c>
      <c r="K722">
        <v>0</v>
      </c>
      <c r="L722" t="s">
        <v>912</v>
      </c>
      <c r="M722" t="s">
        <v>868</v>
      </c>
      <c r="N722" t="s">
        <v>861</v>
      </c>
      <c r="O722" t="s">
        <v>874</v>
      </c>
      <c r="P722">
        <v>0</v>
      </c>
      <c r="Q722">
        <v>2026</v>
      </c>
      <c r="R722" t="s">
        <v>1458</v>
      </c>
      <c r="S722" s="16">
        <v>1496954.86</v>
      </c>
      <c r="T722" t="s">
        <v>2236</v>
      </c>
      <c r="U722" t="s">
        <v>874</v>
      </c>
      <c r="V722" s="12" t="s">
        <v>2709</v>
      </c>
    </row>
    <row r="723" spans="1:22" x14ac:dyDescent="0.35">
      <c r="A723" t="s">
        <v>1812</v>
      </c>
      <c r="B723" t="s">
        <v>864</v>
      </c>
      <c r="C723">
        <v>0</v>
      </c>
      <c r="D723" t="s">
        <v>865</v>
      </c>
      <c r="E723" t="s">
        <v>107</v>
      </c>
      <c r="F723">
        <v>0</v>
      </c>
      <c r="G723" s="1" t="str">
        <f>VLOOKUP(E723,'zoznam+stupeň prípravy'!$A$2:$W$647,2,FALSE)</f>
        <v>ŽST Stará Turá, KR koľají č. 1,2 a 3 a rekonštrukcia nástupíšť</v>
      </c>
      <c r="H723" t="s">
        <v>965</v>
      </c>
      <c r="I723" t="s">
        <v>2236</v>
      </c>
      <c r="J723" t="s">
        <v>2236</v>
      </c>
      <c r="K723">
        <v>0</v>
      </c>
      <c r="L723" t="s">
        <v>912</v>
      </c>
      <c r="M723" t="s">
        <v>868</v>
      </c>
      <c r="N723" t="s">
        <v>860</v>
      </c>
      <c r="O723" t="s">
        <v>875</v>
      </c>
      <c r="P723">
        <v>0</v>
      </c>
      <c r="Q723">
        <v>2030</v>
      </c>
      <c r="R723" t="s">
        <v>2025</v>
      </c>
      <c r="S723" s="16">
        <v>232000</v>
      </c>
      <c r="T723" t="s">
        <v>2236</v>
      </c>
      <c r="U723" t="s">
        <v>874</v>
      </c>
      <c r="V723" s="12" t="s">
        <v>2698</v>
      </c>
    </row>
    <row r="724" spans="1:22" x14ac:dyDescent="0.35">
      <c r="A724" t="s">
        <v>1941</v>
      </c>
      <c r="B724" t="s">
        <v>864</v>
      </c>
      <c r="C724">
        <v>0</v>
      </c>
      <c r="D724" t="s">
        <v>865</v>
      </c>
      <c r="E724" t="s">
        <v>107</v>
      </c>
      <c r="F724">
        <v>0</v>
      </c>
      <c r="G724" s="1" t="str">
        <f>VLOOKUP(E724,'zoznam+stupeň prípravy'!$A$2:$W$647,2,FALSE)</f>
        <v>ŽST Stará Turá, KR koľají č. 1,2 a 3 a rekonštrukcia nástupíšť</v>
      </c>
      <c r="H724" t="s">
        <v>965</v>
      </c>
      <c r="I724" t="s">
        <v>2236</v>
      </c>
      <c r="J724" t="s">
        <v>2236</v>
      </c>
      <c r="K724">
        <v>0</v>
      </c>
      <c r="L724" t="s">
        <v>912</v>
      </c>
      <c r="M724" t="s">
        <v>868</v>
      </c>
      <c r="N724" t="s">
        <v>861</v>
      </c>
      <c r="O724" t="s">
        <v>875</v>
      </c>
      <c r="P724">
        <v>0</v>
      </c>
      <c r="Q724">
        <v>2029</v>
      </c>
      <c r="R724" t="s">
        <v>2025</v>
      </c>
      <c r="S724" s="16">
        <v>2088000</v>
      </c>
      <c r="T724" t="s">
        <v>2236</v>
      </c>
      <c r="U724" t="s">
        <v>874</v>
      </c>
      <c r="V724" s="12" t="s">
        <v>2698</v>
      </c>
    </row>
    <row r="725" spans="1:22" x14ac:dyDescent="0.35">
      <c r="A725" t="s">
        <v>1943</v>
      </c>
      <c r="B725" t="s">
        <v>864</v>
      </c>
      <c r="C725">
        <v>0</v>
      </c>
      <c r="D725" t="s">
        <v>865</v>
      </c>
      <c r="E725" t="s">
        <v>830</v>
      </c>
      <c r="F725">
        <v>0</v>
      </c>
      <c r="G725" s="1" t="str">
        <f>VLOOKUP(E725,'zoznam+stupeň prípravy'!$A$2:$W$647,2,FALSE)</f>
        <v>ŽST Lužianky, predĺženie nástupišťa pri koľaji č. 3, 5</v>
      </c>
      <c r="H725" t="s">
        <v>1023</v>
      </c>
      <c r="I725" t="s">
        <v>2236</v>
      </c>
      <c r="J725" t="s">
        <v>2236</v>
      </c>
      <c r="K725">
        <v>0</v>
      </c>
      <c r="L725" t="s">
        <v>912</v>
      </c>
      <c r="M725" t="s">
        <v>868</v>
      </c>
      <c r="N725" t="s">
        <v>861</v>
      </c>
      <c r="O725" t="s">
        <v>875</v>
      </c>
      <c r="P725">
        <v>0</v>
      </c>
      <c r="Q725">
        <v>2030</v>
      </c>
      <c r="R725" t="s">
        <v>2025</v>
      </c>
      <c r="S725" s="16">
        <v>1500000</v>
      </c>
      <c r="T725" t="s">
        <v>2236</v>
      </c>
      <c r="U725" t="s">
        <v>874</v>
      </c>
      <c r="V725" s="12" t="s">
        <v>2705</v>
      </c>
    </row>
    <row r="726" spans="1:22" x14ac:dyDescent="0.35">
      <c r="A726" t="s">
        <v>2090</v>
      </c>
      <c r="B726" t="s">
        <v>864</v>
      </c>
      <c r="C726">
        <v>0</v>
      </c>
      <c r="D726" t="s">
        <v>865</v>
      </c>
      <c r="E726" t="s">
        <v>111</v>
      </c>
      <c r="F726">
        <v>0</v>
      </c>
      <c r="G726" s="1" t="str">
        <f>VLOOKUP(E726,'zoznam+stupeň prípravy'!$A$2:$W$647,2,FALSE)</f>
        <v>Rekonštrukcia výmenníkovej stanice v budove ATU Žilina - PD+realizácia</v>
      </c>
      <c r="H726" t="s">
        <v>2236</v>
      </c>
      <c r="I726" t="s">
        <v>2236</v>
      </c>
      <c r="J726" t="s">
        <v>2236</v>
      </c>
      <c r="K726" t="s">
        <v>949</v>
      </c>
      <c r="L726" t="s">
        <v>912</v>
      </c>
      <c r="M726" t="s">
        <v>868</v>
      </c>
      <c r="N726" t="s">
        <v>861</v>
      </c>
      <c r="O726" t="s">
        <v>874</v>
      </c>
      <c r="P726">
        <v>0</v>
      </c>
      <c r="Q726">
        <v>2029</v>
      </c>
      <c r="R726" t="s">
        <v>2025</v>
      </c>
      <c r="S726" s="16">
        <v>120000</v>
      </c>
      <c r="T726" t="s">
        <v>2236</v>
      </c>
      <c r="U726" t="s">
        <v>875</v>
      </c>
      <c r="V726" s="12" t="s">
        <v>2698</v>
      </c>
    </row>
    <row r="727" spans="1:22" x14ac:dyDescent="0.35">
      <c r="A727" t="s">
        <v>1648</v>
      </c>
      <c r="B727" t="s">
        <v>864</v>
      </c>
      <c r="C727">
        <v>0</v>
      </c>
      <c r="D727" t="s">
        <v>865</v>
      </c>
      <c r="E727" t="s">
        <v>793</v>
      </c>
      <c r="F727">
        <v>0</v>
      </c>
      <c r="G727" s="1" t="str">
        <f>VLOOKUP(E727,'zoznam+stupeň prípravy'!$A$2:$W$647,2,FALSE)</f>
        <v>ŽST Trenčianska Teplá, KR vnútorných priestorov VB - realizácia</v>
      </c>
      <c r="H727" t="s">
        <v>899</v>
      </c>
      <c r="I727" t="s">
        <v>2236</v>
      </c>
      <c r="J727" t="s">
        <v>2236</v>
      </c>
      <c r="K727">
        <v>0</v>
      </c>
      <c r="L727" t="s">
        <v>867</v>
      </c>
      <c r="M727" t="s">
        <v>868</v>
      </c>
      <c r="N727" t="s">
        <v>861</v>
      </c>
      <c r="O727" t="s">
        <v>874</v>
      </c>
      <c r="P727">
        <v>0</v>
      </c>
      <c r="Q727">
        <v>2023</v>
      </c>
      <c r="R727" t="s">
        <v>1467</v>
      </c>
      <c r="S727" s="16">
        <v>529515.41</v>
      </c>
      <c r="T727" t="s">
        <v>2236</v>
      </c>
      <c r="U727" t="s">
        <v>2236</v>
      </c>
      <c r="V727" s="12" t="s">
        <v>2699</v>
      </c>
    </row>
    <row r="728" spans="1:22" x14ac:dyDescent="0.35">
      <c r="A728" t="s">
        <v>1727</v>
      </c>
      <c r="B728" t="s">
        <v>864</v>
      </c>
      <c r="C728">
        <v>0</v>
      </c>
      <c r="D728" t="s">
        <v>865</v>
      </c>
      <c r="E728" t="s">
        <v>793</v>
      </c>
      <c r="F728">
        <v>0</v>
      </c>
      <c r="G728" s="1" t="str">
        <f>VLOOKUP(E728,'zoznam+stupeň prípravy'!$A$2:$W$647,2,FALSE)</f>
        <v>ŽST Trenčianska Teplá, KR vnútorných priestorov VB - realizácia</v>
      </c>
      <c r="H728" t="s">
        <v>899</v>
      </c>
      <c r="I728" t="s">
        <v>2236</v>
      </c>
      <c r="J728" t="s">
        <v>2236</v>
      </c>
      <c r="K728">
        <v>0</v>
      </c>
      <c r="L728" t="s">
        <v>867</v>
      </c>
      <c r="M728" t="s">
        <v>868</v>
      </c>
      <c r="N728" t="s">
        <v>860</v>
      </c>
      <c r="O728" t="s">
        <v>874</v>
      </c>
      <c r="P728">
        <v>0</v>
      </c>
      <c r="Q728" t="s">
        <v>1464</v>
      </c>
      <c r="R728" t="s">
        <v>1467</v>
      </c>
      <c r="S728" s="16">
        <v>15343.33</v>
      </c>
      <c r="T728" t="s">
        <v>2236</v>
      </c>
      <c r="U728" t="s">
        <v>875</v>
      </c>
      <c r="V728" s="12" t="s">
        <v>2699</v>
      </c>
    </row>
    <row r="729" spans="1:22" x14ac:dyDescent="0.35">
      <c r="A729" t="s">
        <v>2091</v>
      </c>
      <c r="B729" t="s">
        <v>864</v>
      </c>
      <c r="C729">
        <v>0</v>
      </c>
      <c r="D729" t="s">
        <v>865</v>
      </c>
      <c r="E729" t="s">
        <v>113</v>
      </c>
      <c r="F729">
        <v>0</v>
      </c>
      <c r="G729" s="1" t="str">
        <f>VLOOKUP(E729,'zoznam+stupeň prípravy'!$A$2:$W$647,2,FALSE)</f>
        <v>ŽST Margecany - komplexná rekonštrukcia VO + TS</v>
      </c>
      <c r="H729" t="s">
        <v>987</v>
      </c>
      <c r="I729" t="s">
        <v>2236</v>
      </c>
      <c r="J729" t="s">
        <v>2236</v>
      </c>
      <c r="K729" t="s">
        <v>949</v>
      </c>
      <c r="L729" t="s">
        <v>912</v>
      </c>
      <c r="M729" t="s">
        <v>868</v>
      </c>
      <c r="N729" t="s">
        <v>861</v>
      </c>
      <c r="O729" t="s">
        <v>874</v>
      </c>
      <c r="P729">
        <v>0</v>
      </c>
      <c r="Q729">
        <v>2030</v>
      </c>
      <c r="R729" t="s">
        <v>2025</v>
      </c>
      <c r="S729" s="16">
        <v>1951000</v>
      </c>
      <c r="T729" t="s">
        <v>2236</v>
      </c>
      <c r="U729" t="s">
        <v>875</v>
      </c>
      <c r="V729" s="12" t="s">
        <v>2698</v>
      </c>
    </row>
    <row r="730" spans="1:22" x14ac:dyDescent="0.35">
      <c r="A730" t="s">
        <v>1795</v>
      </c>
      <c r="B730" t="s">
        <v>864</v>
      </c>
      <c r="C730">
        <v>0</v>
      </c>
      <c r="D730" t="s">
        <v>865</v>
      </c>
      <c r="E730" t="s">
        <v>115</v>
      </c>
      <c r="F730">
        <v>0</v>
      </c>
      <c r="G730" s="1" t="str">
        <f>VLOOKUP(E730,'zoznam+stupeň prípravy'!$A$2:$W$647,2,FALSE)</f>
        <v>ŽST Čierna nad Tisou - diaľkové riadenie trafostaníc</v>
      </c>
      <c r="H730" t="s">
        <v>989</v>
      </c>
      <c r="I730" t="s">
        <v>2236</v>
      </c>
      <c r="J730" t="s">
        <v>2236</v>
      </c>
      <c r="K730">
        <v>0</v>
      </c>
      <c r="L730" t="s">
        <v>912</v>
      </c>
      <c r="M730" t="s">
        <v>868</v>
      </c>
      <c r="N730" t="s">
        <v>860</v>
      </c>
      <c r="O730" t="s">
        <v>875</v>
      </c>
      <c r="P730">
        <v>0</v>
      </c>
      <c r="Q730">
        <v>2030</v>
      </c>
      <c r="R730" t="s">
        <v>2025</v>
      </c>
      <c r="S730" s="16">
        <v>600000</v>
      </c>
      <c r="T730" t="s">
        <v>2236</v>
      </c>
      <c r="U730" t="s">
        <v>874</v>
      </c>
      <c r="V730" s="12" t="s">
        <v>2698</v>
      </c>
    </row>
    <row r="731" spans="1:22" x14ac:dyDescent="0.35">
      <c r="A731" t="s">
        <v>1923</v>
      </c>
      <c r="B731" t="s">
        <v>864</v>
      </c>
      <c r="C731">
        <v>0</v>
      </c>
      <c r="D731" t="s">
        <v>865</v>
      </c>
      <c r="E731" t="s">
        <v>115</v>
      </c>
      <c r="F731">
        <v>0</v>
      </c>
      <c r="G731" s="1" t="str">
        <f>VLOOKUP(E731,'zoznam+stupeň prípravy'!$A$2:$W$647,2,FALSE)</f>
        <v>ŽST Čierna nad Tisou - diaľkové riadenie trafostaníc</v>
      </c>
      <c r="H731" t="s">
        <v>989</v>
      </c>
      <c r="I731" t="s">
        <v>2236</v>
      </c>
      <c r="J731" t="s">
        <v>2236</v>
      </c>
      <c r="K731">
        <v>0</v>
      </c>
      <c r="L731" t="s">
        <v>912</v>
      </c>
      <c r="M731" t="s">
        <v>868</v>
      </c>
      <c r="N731" t="s">
        <v>861</v>
      </c>
      <c r="O731" t="s">
        <v>875</v>
      </c>
      <c r="P731">
        <v>0</v>
      </c>
      <c r="Q731">
        <v>2029</v>
      </c>
      <c r="R731" t="s">
        <v>2025</v>
      </c>
      <c r="S731" s="16">
        <v>5400000</v>
      </c>
      <c r="T731" t="s">
        <v>2236</v>
      </c>
      <c r="U731" t="s">
        <v>874</v>
      </c>
      <c r="V731" s="12" t="s">
        <v>2698</v>
      </c>
    </row>
    <row r="732" spans="1:22" x14ac:dyDescent="0.35">
      <c r="A732" t="s">
        <v>2092</v>
      </c>
      <c r="B732" t="s">
        <v>864</v>
      </c>
      <c r="C732">
        <v>0</v>
      </c>
      <c r="D732" t="s">
        <v>865</v>
      </c>
      <c r="E732" t="s">
        <v>117</v>
      </c>
      <c r="F732">
        <v>0</v>
      </c>
      <c r="G732" s="1" t="str">
        <f>VLOOKUP(E732,'zoznam+stupeň prípravy'!$A$2:$W$647,2,FALSE)</f>
        <v>ŽST Margecany, tunelový obvod - komplexná rekonštrukcia budovy+plynofikácia</v>
      </c>
      <c r="H732" t="s">
        <v>987</v>
      </c>
      <c r="I732" t="s">
        <v>2236</v>
      </c>
      <c r="J732" t="s">
        <v>2236</v>
      </c>
      <c r="K732" t="s">
        <v>949</v>
      </c>
      <c r="L732" t="s">
        <v>1000</v>
      </c>
      <c r="M732" t="s">
        <v>868</v>
      </c>
      <c r="N732" t="s">
        <v>861</v>
      </c>
      <c r="O732" t="s">
        <v>874</v>
      </c>
      <c r="P732">
        <v>0</v>
      </c>
      <c r="Q732">
        <v>2029</v>
      </c>
      <c r="R732" t="s">
        <v>2025</v>
      </c>
      <c r="S732" s="16">
        <v>275000</v>
      </c>
      <c r="T732" t="s">
        <v>2236</v>
      </c>
      <c r="U732" t="s">
        <v>875</v>
      </c>
      <c r="V732" s="12" t="s">
        <v>2698</v>
      </c>
    </row>
    <row r="733" spans="1:22" x14ac:dyDescent="0.35">
      <c r="A733" t="s">
        <v>2093</v>
      </c>
      <c r="B733" t="s">
        <v>864</v>
      </c>
      <c r="C733">
        <v>0</v>
      </c>
      <c r="D733" t="s">
        <v>865</v>
      </c>
      <c r="E733" t="s">
        <v>119</v>
      </c>
      <c r="F733">
        <v>0</v>
      </c>
      <c r="G733" s="1" t="str">
        <f>VLOOKUP(E733,'zoznam+stupeň prípravy'!$A$2:$W$647,2,FALSE)</f>
        <v>ŽST Michaľany, KR objektov areálu MDS+BO</v>
      </c>
      <c r="H733" t="s">
        <v>989</v>
      </c>
      <c r="I733" t="s">
        <v>2236</v>
      </c>
      <c r="J733" t="s">
        <v>2236</v>
      </c>
      <c r="K733" t="s">
        <v>949</v>
      </c>
      <c r="L733" t="s">
        <v>912</v>
      </c>
      <c r="M733" t="s">
        <v>868</v>
      </c>
      <c r="N733" t="s">
        <v>861</v>
      </c>
      <c r="O733" t="s">
        <v>874</v>
      </c>
      <c r="P733">
        <v>0</v>
      </c>
      <c r="Q733">
        <v>2030</v>
      </c>
      <c r="R733" t="s">
        <v>2025</v>
      </c>
      <c r="S733" s="16">
        <v>450000</v>
      </c>
      <c r="T733" t="s">
        <v>2236</v>
      </c>
      <c r="U733" t="s">
        <v>875</v>
      </c>
      <c r="V733" s="12" t="s">
        <v>2698</v>
      </c>
    </row>
    <row r="734" spans="1:22" x14ac:dyDescent="0.35">
      <c r="A734" t="s">
        <v>2038</v>
      </c>
      <c r="B734" t="s">
        <v>864</v>
      </c>
      <c r="C734">
        <v>0</v>
      </c>
      <c r="D734" t="s">
        <v>865</v>
      </c>
      <c r="E734" t="s">
        <v>1129</v>
      </c>
      <c r="F734" t="s">
        <v>973</v>
      </c>
      <c r="G734" s="1" t="str">
        <f>VLOOKUP(E734,'zoznam+stupeň prípravy'!$A$2:$W$647,2,FALSE)</f>
        <v>Nižná Myšľa - Ruskov, modernizácia koľaje č. 2</v>
      </c>
      <c r="H734" t="s">
        <v>974</v>
      </c>
      <c r="I734" t="s">
        <v>2236</v>
      </c>
      <c r="J734" t="s">
        <v>896</v>
      </c>
      <c r="K734">
        <v>0</v>
      </c>
      <c r="L734" t="s">
        <v>912</v>
      </c>
      <c r="M734" t="s">
        <v>868</v>
      </c>
      <c r="N734" t="s">
        <v>861</v>
      </c>
      <c r="O734" t="s">
        <v>875</v>
      </c>
      <c r="P734">
        <v>6.5960000000000001</v>
      </c>
      <c r="Q734">
        <v>2026</v>
      </c>
      <c r="R734" t="s">
        <v>1558</v>
      </c>
      <c r="S734" s="16">
        <v>5520770.5800000001</v>
      </c>
      <c r="T734" t="s">
        <v>2236</v>
      </c>
      <c r="U734" t="s">
        <v>874</v>
      </c>
      <c r="V734" s="12" t="s">
        <v>2705</v>
      </c>
    </row>
    <row r="735" spans="1:22" x14ac:dyDescent="0.35">
      <c r="A735" t="s">
        <v>1645</v>
      </c>
      <c r="B735" t="s">
        <v>864</v>
      </c>
      <c r="C735">
        <v>0</v>
      </c>
      <c r="D735" t="s">
        <v>865</v>
      </c>
      <c r="E735" t="s">
        <v>1129</v>
      </c>
      <c r="F735" t="s">
        <v>973</v>
      </c>
      <c r="G735" s="1" t="str">
        <f>VLOOKUP(E735,'zoznam+stupeň prípravy'!$A$2:$W$647,2,FALSE)</f>
        <v>Nižná Myšľa - Ruskov, modernizácia koľaje č. 2</v>
      </c>
      <c r="H735" t="s">
        <v>974</v>
      </c>
      <c r="I735" t="s">
        <v>2236</v>
      </c>
      <c r="J735" t="s">
        <v>896</v>
      </c>
      <c r="K735">
        <v>0</v>
      </c>
      <c r="L735" t="s">
        <v>912</v>
      </c>
      <c r="M735" t="s">
        <v>868</v>
      </c>
      <c r="N735" t="s">
        <v>861</v>
      </c>
      <c r="O735" t="s">
        <v>875</v>
      </c>
      <c r="P735">
        <v>6.5960000000000001</v>
      </c>
      <c r="Q735">
        <v>2025</v>
      </c>
      <c r="R735" t="s">
        <v>1558</v>
      </c>
      <c r="S735" s="16">
        <v>21870296.23</v>
      </c>
      <c r="T735" t="s">
        <v>2236</v>
      </c>
      <c r="U735" t="s">
        <v>874</v>
      </c>
      <c r="V735" s="12" t="s">
        <v>2705</v>
      </c>
    </row>
    <row r="736" spans="1:22" x14ac:dyDescent="0.35">
      <c r="A736" t="s">
        <v>1609</v>
      </c>
      <c r="B736" t="s">
        <v>864</v>
      </c>
      <c r="C736">
        <v>0</v>
      </c>
      <c r="D736" t="s">
        <v>865</v>
      </c>
      <c r="E736" t="s">
        <v>1129</v>
      </c>
      <c r="F736" t="s">
        <v>973</v>
      </c>
      <c r="G736" s="1" t="str">
        <f>VLOOKUP(E736,'zoznam+stupeň prípravy'!$A$2:$W$647,2,FALSE)</f>
        <v>Nižná Myšľa - Ruskov, modernizácia koľaje č. 2</v>
      </c>
      <c r="H736" t="s">
        <v>974</v>
      </c>
      <c r="I736" t="s">
        <v>2236</v>
      </c>
      <c r="J736" t="s">
        <v>896</v>
      </c>
      <c r="K736">
        <v>0</v>
      </c>
      <c r="L736" t="s">
        <v>912</v>
      </c>
      <c r="M736" t="s">
        <v>868</v>
      </c>
      <c r="N736" t="s">
        <v>860</v>
      </c>
      <c r="O736" t="s">
        <v>874</v>
      </c>
      <c r="P736">
        <v>6.5960000000000001</v>
      </c>
      <c r="Q736" t="s">
        <v>1464</v>
      </c>
      <c r="R736" t="s">
        <v>1467</v>
      </c>
      <c r="S736" s="16">
        <v>292814</v>
      </c>
      <c r="T736" t="s">
        <v>2236</v>
      </c>
      <c r="U736" t="s">
        <v>874</v>
      </c>
      <c r="V736" s="12" t="s">
        <v>2705</v>
      </c>
    </row>
    <row r="737" spans="1:22" x14ac:dyDescent="0.35">
      <c r="A737" t="s">
        <v>1585</v>
      </c>
      <c r="B737" t="s">
        <v>864</v>
      </c>
      <c r="C737">
        <v>0</v>
      </c>
      <c r="D737" t="s">
        <v>865</v>
      </c>
      <c r="E737" t="s">
        <v>1131</v>
      </c>
      <c r="F737" t="s">
        <v>1015</v>
      </c>
      <c r="G737" s="1" t="str">
        <f>VLOOKUP(E737,'zoznam+stupeň prípravy'!$A$2:$W$647,2,FALSE)</f>
        <v>Barca, OV č.21 - 34</v>
      </c>
      <c r="H737" t="s">
        <v>1036</v>
      </c>
      <c r="I737" t="s">
        <v>2236</v>
      </c>
      <c r="J737" t="s">
        <v>896</v>
      </c>
      <c r="K737" t="s">
        <v>1133</v>
      </c>
      <c r="L737" t="s">
        <v>912</v>
      </c>
      <c r="M737" t="s">
        <v>868</v>
      </c>
      <c r="N737" t="s">
        <v>861</v>
      </c>
      <c r="O737" t="s">
        <v>875</v>
      </c>
      <c r="P737" t="s">
        <v>913</v>
      </c>
      <c r="Q737">
        <v>2026</v>
      </c>
      <c r="R737" t="s">
        <v>2028</v>
      </c>
      <c r="S737" s="16">
        <v>722500</v>
      </c>
      <c r="T737" t="s">
        <v>2236</v>
      </c>
      <c r="U737" t="s">
        <v>874</v>
      </c>
      <c r="V737" s="12" t="s">
        <v>2711</v>
      </c>
    </row>
    <row r="738" spans="1:22" x14ac:dyDescent="0.35">
      <c r="A738" t="s">
        <v>1585</v>
      </c>
      <c r="B738" t="s">
        <v>864</v>
      </c>
      <c r="C738">
        <v>0</v>
      </c>
      <c r="D738" t="s">
        <v>865</v>
      </c>
      <c r="E738" t="s">
        <v>1131</v>
      </c>
      <c r="F738" t="s">
        <v>1015</v>
      </c>
      <c r="G738" s="1" t="str">
        <f>VLOOKUP(E738,'zoznam+stupeň prípravy'!$A$2:$W$647,2,FALSE)</f>
        <v>Barca, OV č.21 - 34</v>
      </c>
      <c r="H738" t="s">
        <v>1036</v>
      </c>
      <c r="I738" t="s">
        <v>2236</v>
      </c>
      <c r="J738" t="s">
        <v>896</v>
      </c>
      <c r="K738" t="s">
        <v>1133</v>
      </c>
      <c r="L738" t="s">
        <v>912</v>
      </c>
      <c r="M738" t="s">
        <v>868</v>
      </c>
      <c r="N738" t="s">
        <v>861</v>
      </c>
      <c r="O738" t="s">
        <v>875</v>
      </c>
      <c r="P738" t="s">
        <v>913</v>
      </c>
      <c r="Q738">
        <v>2026</v>
      </c>
      <c r="R738" t="s">
        <v>1557</v>
      </c>
      <c r="S738" s="16">
        <v>255000</v>
      </c>
      <c r="T738" t="s">
        <v>2236</v>
      </c>
      <c r="U738" t="s">
        <v>874</v>
      </c>
      <c r="V738" s="12" t="s">
        <v>2711</v>
      </c>
    </row>
    <row r="739" spans="1:22" x14ac:dyDescent="0.35">
      <c r="A739" t="s">
        <v>1584</v>
      </c>
      <c r="B739" t="s">
        <v>864</v>
      </c>
      <c r="C739">
        <v>0</v>
      </c>
      <c r="D739" t="s">
        <v>865</v>
      </c>
      <c r="E739" t="s">
        <v>1131</v>
      </c>
      <c r="F739" t="s">
        <v>1015</v>
      </c>
      <c r="G739" s="1" t="str">
        <f>VLOOKUP(E739,'zoznam+stupeň prípravy'!$A$2:$W$647,2,FALSE)</f>
        <v>Barca, OV č.21 - 34</v>
      </c>
      <c r="H739" t="s">
        <v>1036</v>
      </c>
      <c r="I739" t="s">
        <v>2236</v>
      </c>
      <c r="J739" t="s">
        <v>896</v>
      </c>
      <c r="K739" t="s">
        <v>1133</v>
      </c>
      <c r="L739" t="s">
        <v>912</v>
      </c>
      <c r="M739" t="s">
        <v>868</v>
      </c>
      <c r="N739" t="s">
        <v>860</v>
      </c>
      <c r="O739" t="s">
        <v>874</v>
      </c>
      <c r="P739" t="s">
        <v>913</v>
      </c>
      <c r="Q739" t="s">
        <v>1464</v>
      </c>
      <c r="R739" t="s">
        <v>1467</v>
      </c>
      <c r="S739" s="16">
        <v>223000</v>
      </c>
      <c r="T739" t="s">
        <v>2236</v>
      </c>
      <c r="U739" t="s">
        <v>874</v>
      </c>
      <c r="V739" s="12" t="s">
        <v>2711</v>
      </c>
    </row>
    <row r="740" spans="1:22" ht="29" x14ac:dyDescent="0.35">
      <c r="A740" t="s">
        <v>1700</v>
      </c>
      <c r="B740" t="s">
        <v>864</v>
      </c>
      <c r="C740">
        <v>0</v>
      </c>
      <c r="D740" t="s">
        <v>865</v>
      </c>
      <c r="E740" t="s">
        <v>597</v>
      </c>
      <c r="F740">
        <v>0</v>
      </c>
      <c r="G740" s="1" t="str">
        <f>VLOOKUP(E740,'zoznam+stupeň prípravy'!$A$2:$W$647,2,FALSE)</f>
        <v>Prešov - Veľký Šariš km 17,313 (zv č.1 PO) - 22,220, koľaj č.1</v>
      </c>
      <c r="H740" t="s">
        <v>1134</v>
      </c>
      <c r="I740" t="s">
        <v>2236</v>
      </c>
      <c r="J740" t="s">
        <v>2236</v>
      </c>
      <c r="K740">
        <v>0</v>
      </c>
      <c r="L740" t="s">
        <v>912</v>
      </c>
      <c r="M740" t="s">
        <v>868</v>
      </c>
      <c r="N740" t="s">
        <v>860</v>
      </c>
      <c r="O740" t="s">
        <v>874</v>
      </c>
      <c r="P740">
        <v>0</v>
      </c>
      <c r="Q740">
        <v>2023</v>
      </c>
      <c r="R740" t="s">
        <v>1467</v>
      </c>
      <c r="S740" s="16">
        <v>270540</v>
      </c>
      <c r="T740" t="s">
        <v>2236</v>
      </c>
      <c r="U740" t="s">
        <v>874</v>
      </c>
      <c r="V740" s="12" t="s">
        <v>2707</v>
      </c>
    </row>
    <row r="741" spans="1:22" ht="29" x14ac:dyDescent="0.35">
      <c r="A741" t="s">
        <v>1701</v>
      </c>
      <c r="B741" t="s">
        <v>864</v>
      </c>
      <c r="C741">
        <v>0</v>
      </c>
      <c r="D741" t="s">
        <v>865</v>
      </c>
      <c r="E741" t="s">
        <v>597</v>
      </c>
      <c r="F741">
        <v>0</v>
      </c>
      <c r="G741" s="1" t="str">
        <f>VLOOKUP(E741,'zoznam+stupeň prípravy'!$A$2:$W$647,2,FALSE)</f>
        <v>Prešov - Veľký Šariš km 17,313 (zv č.1 PO) - 22,220, koľaj č.1</v>
      </c>
      <c r="H741" t="s">
        <v>1134</v>
      </c>
      <c r="I741" t="s">
        <v>2236</v>
      </c>
      <c r="J741" t="s">
        <v>2236</v>
      </c>
      <c r="K741">
        <v>0</v>
      </c>
      <c r="L741" t="s">
        <v>912</v>
      </c>
      <c r="M741" t="s">
        <v>868</v>
      </c>
      <c r="N741" t="s">
        <v>861</v>
      </c>
      <c r="O741" t="s">
        <v>875</v>
      </c>
      <c r="P741">
        <v>0</v>
      </c>
      <c r="Q741">
        <v>2029</v>
      </c>
      <c r="R741" t="s">
        <v>1458</v>
      </c>
      <c r="S741" s="16">
        <v>5000000</v>
      </c>
      <c r="T741" t="s">
        <v>2236</v>
      </c>
      <c r="U741" t="s">
        <v>874</v>
      </c>
      <c r="V741" s="12" t="s">
        <v>2707</v>
      </c>
    </row>
    <row r="742" spans="1:22" ht="29" x14ac:dyDescent="0.35">
      <c r="A742" t="s">
        <v>1701</v>
      </c>
      <c r="B742" t="s">
        <v>864</v>
      </c>
      <c r="C742">
        <v>0</v>
      </c>
      <c r="D742" t="s">
        <v>865</v>
      </c>
      <c r="E742" t="s">
        <v>597</v>
      </c>
      <c r="F742">
        <v>0</v>
      </c>
      <c r="G742" s="1" t="str">
        <f>VLOOKUP(E742,'zoznam+stupeň prípravy'!$A$2:$W$647,2,FALSE)</f>
        <v>Prešov - Veľký Šariš km 17,313 (zv č.1 PO) - 22,220, koľaj č.1</v>
      </c>
      <c r="H742" t="s">
        <v>1134</v>
      </c>
      <c r="I742" t="s">
        <v>2236</v>
      </c>
      <c r="J742" t="s">
        <v>2236</v>
      </c>
      <c r="K742">
        <v>0</v>
      </c>
      <c r="L742" t="s">
        <v>912</v>
      </c>
      <c r="M742" t="s">
        <v>868</v>
      </c>
      <c r="N742" t="s">
        <v>861</v>
      </c>
      <c r="O742" t="s">
        <v>875</v>
      </c>
      <c r="P742">
        <v>0</v>
      </c>
      <c r="Q742">
        <v>2030</v>
      </c>
      <c r="R742" t="s">
        <v>1458</v>
      </c>
      <c r="S742" s="16">
        <v>10100000</v>
      </c>
      <c r="T742" t="s">
        <v>2236</v>
      </c>
      <c r="U742" t="s">
        <v>874</v>
      </c>
      <c r="V742" s="12" t="s">
        <v>2707</v>
      </c>
    </row>
    <row r="743" spans="1:22" ht="29" x14ac:dyDescent="0.35">
      <c r="A743" t="s">
        <v>1700</v>
      </c>
      <c r="B743" t="s">
        <v>864</v>
      </c>
      <c r="C743">
        <v>0</v>
      </c>
      <c r="D743" t="s">
        <v>865</v>
      </c>
      <c r="E743" t="s">
        <v>597</v>
      </c>
      <c r="F743">
        <v>0</v>
      </c>
      <c r="G743" s="1" t="str">
        <f>VLOOKUP(E743,'zoznam+stupeň prípravy'!$A$2:$W$647,2,FALSE)</f>
        <v>Prešov - Veľký Šariš km 17,313 (zv č.1 PO) - 22,220, koľaj č.1</v>
      </c>
      <c r="H743" t="s">
        <v>1134</v>
      </c>
      <c r="I743" t="s">
        <v>2236</v>
      </c>
      <c r="J743" t="s">
        <v>2236</v>
      </c>
      <c r="K743">
        <v>0</v>
      </c>
      <c r="L743" t="s">
        <v>912</v>
      </c>
      <c r="M743" t="s">
        <v>868</v>
      </c>
      <c r="N743" t="s">
        <v>860</v>
      </c>
      <c r="O743" t="s">
        <v>874</v>
      </c>
      <c r="P743">
        <v>0</v>
      </c>
      <c r="Q743" t="s">
        <v>1464</v>
      </c>
      <c r="R743" t="s">
        <v>1467</v>
      </c>
      <c r="S743" s="16">
        <v>33000</v>
      </c>
      <c r="T743" t="s">
        <v>2236</v>
      </c>
      <c r="U743" t="s">
        <v>874</v>
      </c>
      <c r="V743" s="12" t="s">
        <v>2707</v>
      </c>
    </row>
    <row r="744" spans="1:22" ht="29" x14ac:dyDescent="0.35">
      <c r="A744" t="s">
        <v>1804</v>
      </c>
      <c r="B744" t="s">
        <v>864</v>
      </c>
      <c r="C744">
        <v>0</v>
      </c>
      <c r="D744" t="s">
        <v>865</v>
      </c>
      <c r="E744" t="s">
        <v>121</v>
      </c>
      <c r="F744">
        <v>0</v>
      </c>
      <c r="G744" s="1" t="str">
        <f>VLOOKUP(E744,'zoznam+stupeň prípravy'!$A$2:$W$647,2,FALSE)</f>
        <v>ŽST Košice, obnova výhybiek č.176,178ab,186ab,188ab,194,197,198,197XA,198XA,182,185,187,199</v>
      </c>
      <c r="H744" t="s">
        <v>989</v>
      </c>
      <c r="I744" t="s">
        <v>2236</v>
      </c>
      <c r="J744" t="s">
        <v>2236</v>
      </c>
      <c r="K744">
        <v>0</v>
      </c>
      <c r="L744" t="s">
        <v>912</v>
      </c>
      <c r="M744" t="s">
        <v>868</v>
      </c>
      <c r="N744" t="s">
        <v>860</v>
      </c>
      <c r="O744" t="s">
        <v>875</v>
      </c>
      <c r="P744">
        <v>0</v>
      </c>
      <c r="Q744">
        <v>2028</v>
      </c>
      <c r="R744" t="s">
        <v>2025</v>
      </c>
      <c r="S744" s="16">
        <v>255100</v>
      </c>
      <c r="T744" t="s">
        <v>2236</v>
      </c>
      <c r="U744" t="s">
        <v>874</v>
      </c>
      <c r="V744" s="12" t="s">
        <v>2698</v>
      </c>
    </row>
    <row r="745" spans="1:22" ht="29" x14ac:dyDescent="0.35">
      <c r="A745" t="s">
        <v>1932</v>
      </c>
      <c r="B745" t="s">
        <v>864</v>
      </c>
      <c r="C745">
        <v>0</v>
      </c>
      <c r="D745" t="s">
        <v>865</v>
      </c>
      <c r="E745" t="s">
        <v>121</v>
      </c>
      <c r="F745">
        <v>0</v>
      </c>
      <c r="G745" s="1" t="str">
        <f>VLOOKUP(E745,'zoznam+stupeň prípravy'!$A$2:$W$647,2,FALSE)</f>
        <v>ŽST Košice, obnova výhybiek č.176,178ab,186ab,188ab,194,197,198,197XA,198XA,182,185,187,199</v>
      </c>
      <c r="H745" t="s">
        <v>989</v>
      </c>
      <c r="I745" t="s">
        <v>2236</v>
      </c>
      <c r="J745" t="s">
        <v>2236</v>
      </c>
      <c r="K745">
        <v>0</v>
      </c>
      <c r="L745" t="s">
        <v>912</v>
      </c>
      <c r="M745" t="s">
        <v>868</v>
      </c>
      <c r="N745" t="s">
        <v>861</v>
      </c>
      <c r="O745" t="s">
        <v>875</v>
      </c>
      <c r="P745">
        <v>0</v>
      </c>
      <c r="Q745">
        <v>2029</v>
      </c>
      <c r="R745" t="s">
        <v>2025</v>
      </c>
      <c r="S745" s="16">
        <v>2295900</v>
      </c>
      <c r="T745" t="s">
        <v>2236</v>
      </c>
      <c r="U745" t="s">
        <v>874</v>
      </c>
      <c r="V745" s="12" t="s">
        <v>2698</v>
      </c>
    </row>
    <row r="746" spans="1:22" x14ac:dyDescent="0.35">
      <c r="A746" t="s">
        <v>1634</v>
      </c>
      <c r="B746" t="s">
        <v>864</v>
      </c>
      <c r="C746">
        <v>0</v>
      </c>
      <c r="D746" t="s">
        <v>865</v>
      </c>
      <c r="E746" t="s">
        <v>827</v>
      </c>
      <c r="F746" t="s">
        <v>1135</v>
      </c>
      <c r="G746" s="1" t="str">
        <f>VLOOKUP(E746,'zoznam+stupeň prípravy'!$A$2:$W$647,2,FALSE)</f>
        <v>ŽST Kysak, obnova výhybiek č. 23,25ab,27,29,30ab,31,32,33,34</v>
      </c>
      <c r="H746" t="s">
        <v>1136</v>
      </c>
      <c r="I746" t="s">
        <v>2236</v>
      </c>
      <c r="J746" t="s">
        <v>896</v>
      </c>
      <c r="K746" t="s">
        <v>1137</v>
      </c>
      <c r="L746" t="s">
        <v>908</v>
      </c>
      <c r="M746" t="s">
        <v>868</v>
      </c>
      <c r="N746" t="s">
        <v>860</v>
      </c>
      <c r="O746" t="s">
        <v>874</v>
      </c>
      <c r="P746" t="s">
        <v>1138</v>
      </c>
      <c r="Q746" t="s">
        <v>1464</v>
      </c>
      <c r="R746" t="s">
        <v>1467</v>
      </c>
      <c r="S746" s="16">
        <v>222948.16</v>
      </c>
      <c r="T746" t="s">
        <v>2236</v>
      </c>
      <c r="U746" t="s">
        <v>874</v>
      </c>
      <c r="V746" s="12" t="s">
        <v>2708</v>
      </c>
    </row>
    <row r="747" spans="1:22" x14ac:dyDescent="0.35">
      <c r="A747" t="s">
        <v>1601</v>
      </c>
      <c r="B747" t="s">
        <v>864</v>
      </c>
      <c r="C747">
        <v>0</v>
      </c>
      <c r="D747" t="s">
        <v>865</v>
      </c>
      <c r="E747" t="s">
        <v>1139</v>
      </c>
      <c r="F747" t="s">
        <v>1141</v>
      </c>
      <c r="G747" s="1" t="str">
        <f>VLOOKUP(E747,'zoznam+stupeň prípravy'!$A$2:$W$647,2,FALSE)</f>
        <v>Margecany - Červená Skala, modernizácia železničného zvršku</v>
      </c>
      <c r="H747" t="s">
        <v>1142</v>
      </c>
      <c r="I747" t="s">
        <v>2236</v>
      </c>
      <c r="J747" t="s">
        <v>896</v>
      </c>
      <c r="K747">
        <v>0</v>
      </c>
      <c r="L747" t="s">
        <v>912</v>
      </c>
      <c r="M747" t="s">
        <v>868</v>
      </c>
      <c r="N747" t="s">
        <v>861</v>
      </c>
      <c r="O747" t="s">
        <v>875</v>
      </c>
      <c r="P747" t="s">
        <v>1143</v>
      </c>
      <c r="Q747">
        <v>2025</v>
      </c>
      <c r="R747" t="s">
        <v>1558</v>
      </c>
      <c r="S747" s="16">
        <v>3214362.26</v>
      </c>
      <c r="T747" t="s">
        <v>2236</v>
      </c>
      <c r="U747" t="s">
        <v>874</v>
      </c>
      <c r="V747" s="12" t="s">
        <v>2705</v>
      </c>
    </row>
    <row r="748" spans="1:22" x14ac:dyDescent="0.35">
      <c r="A748" t="s">
        <v>1601</v>
      </c>
      <c r="B748" t="s">
        <v>864</v>
      </c>
      <c r="C748">
        <v>0</v>
      </c>
      <c r="D748" t="s">
        <v>865</v>
      </c>
      <c r="E748" t="s">
        <v>1139</v>
      </c>
      <c r="F748" t="s">
        <v>1141</v>
      </c>
      <c r="G748" s="1" t="str">
        <f>VLOOKUP(E748,'zoznam+stupeň prípravy'!$A$2:$W$647,2,FALSE)</f>
        <v>Margecany - Červená Skala, modernizácia železničného zvršku</v>
      </c>
      <c r="H748" t="s">
        <v>1142</v>
      </c>
      <c r="I748" t="s">
        <v>2236</v>
      </c>
      <c r="J748" t="s">
        <v>896</v>
      </c>
      <c r="K748">
        <v>0</v>
      </c>
      <c r="L748" t="s">
        <v>912</v>
      </c>
      <c r="M748" t="s">
        <v>868</v>
      </c>
      <c r="N748" t="s">
        <v>861</v>
      </c>
      <c r="O748" t="s">
        <v>875</v>
      </c>
      <c r="P748" t="s">
        <v>1143</v>
      </c>
      <c r="Q748">
        <v>2026</v>
      </c>
      <c r="R748" t="s">
        <v>1558</v>
      </c>
      <c r="S748" s="16">
        <v>6632340.4400000004</v>
      </c>
      <c r="T748" t="s">
        <v>2236</v>
      </c>
      <c r="U748" t="s">
        <v>874</v>
      </c>
      <c r="V748" s="12" t="s">
        <v>2705</v>
      </c>
    </row>
    <row r="749" spans="1:22" x14ac:dyDescent="0.35">
      <c r="A749" t="s">
        <v>1600</v>
      </c>
      <c r="B749" t="s">
        <v>864</v>
      </c>
      <c r="C749">
        <v>0</v>
      </c>
      <c r="D749" t="s">
        <v>865</v>
      </c>
      <c r="E749" t="s">
        <v>1139</v>
      </c>
      <c r="F749" t="s">
        <v>1141</v>
      </c>
      <c r="G749" s="1" t="str">
        <f>VLOOKUP(E749,'zoznam+stupeň prípravy'!$A$2:$W$647,2,FALSE)</f>
        <v>Margecany - Červená Skala, modernizácia železničného zvršku</v>
      </c>
      <c r="H749" t="s">
        <v>1142</v>
      </c>
      <c r="I749" t="s">
        <v>2236</v>
      </c>
      <c r="J749" t="s">
        <v>896</v>
      </c>
      <c r="K749">
        <v>0</v>
      </c>
      <c r="L749" t="s">
        <v>912</v>
      </c>
      <c r="M749" t="s">
        <v>868</v>
      </c>
      <c r="N749" t="s">
        <v>860</v>
      </c>
      <c r="O749" t="s">
        <v>874</v>
      </c>
      <c r="P749" t="s">
        <v>1143</v>
      </c>
      <c r="Q749" t="s">
        <v>1464</v>
      </c>
      <c r="R749" t="s">
        <v>1467</v>
      </c>
      <c r="S749" s="16">
        <v>203700</v>
      </c>
      <c r="T749" t="s">
        <v>2236</v>
      </c>
      <c r="U749" t="s">
        <v>874</v>
      </c>
      <c r="V749" s="12" t="s">
        <v>2705</v>
      </c>
    </row>
    <row r="750" spans="1:22" x14ac:dyDescent="0.35">
      <c r="A750" t="s">
        <v>1790</v>
      </c>
      <c r="B750" t="s">
        <v>864</v>
      </c>
      <c r="C750">
        <v>0</v>
      </c>
      <c r="D750" t="s">
        <v>865</v>
      </c>
      <c r="E750" t="s">
        <v>123</v>
      </c>
      <c r="F750">
        <v>0</v>
      </c>
      <c r="G750" s="1" t="str">
        <f>VLOOKUP(E750,'zoznam+stupeň prípravy'!$A$2:$W$647,2,FALSE)</f>
        <v>Spišské Vlachy - staničné zabezpečovacie zariadenie</v>
      </c>
      <c r="H750" t="s">
        <v>987</v>
      </c>
      <c r="I750" t="s">
        <v>2236</v>
      </c>
      <c r="J750" t="s">
        <v>2236</v>
      </c>
      <c r="K750">
        <v>0</v>
      </c>
      <c r="L750" t="s">
        <v>912</v>
      </c>
      <c r="M750" t="s">
        <v>868</v>
      </c>
      <c r="N750" t="s">
        <v>860</v>
      </c>
      <c r="O750" t="s">
        <v>875</v>
      </c>
      <c r="P750">
        <v>0</v>
      </c>
      <c r="Q750">
        <v>2028</v>
      </c>
      <c r="R750" t="s">
        <v>2025</v>
      </c>
      <c r="S750" s="16">
        <v>700000</v>
      </c>
      <c r="T750" t="s">
        <v>2236</v>
      </c>
      <c r="U750" t="s">
        <v>874</v>
      </c>
      <c r="V750" s="12" t="s">
        <v>2698</v>
      </c>
    </row>
    <row r="751" spans="1:22" x14ac:dyDescent="0.35">
      <c r="A751" t="s">
        <v>1917</v>
      </c>
      <c r="B751" t="s">
        <v>864</v>
      </c>
      <c r="C751">
        <v>0</v>
      </c>
      <c r="D751" t="s">
        <v>865</v>
      </c>
      <c r="E751" t="s">
        <v>123</v>
      </c>
      <c r="F751">
        <v>0</v>
      </c>
      <c r="G751" s="1" t="str">
        <f>VLOOKUP(E751,'zoznam+stupeň prípravy'!$A$2:$W$647,2,FALSE)</f>
        <v>Spišské Vlachy - staničné zabezpečovacie zariadenie</v>
      </c>
      <c r="H751" t="s">
        <v>987</v>
      </c>
      <c r="I751" t="s">
        <v>2236</v>
      </c>
      <c r="J751" t="s">
        <v>2236</v>
      </c>
      <c r="K751">
        <v>0</v>
      </c>
      <c r="L751" t="s">
        <v>912</v>
      </c>
      <c r="M751" t="s">
        <v>868</v>
      </c>
      <c r="N751" t="s">
        <v>861</v>
      </c>
      <c r="O751" t="s">
        <v>875</v>
      </c>
      <c r="P751">
        <v>0</v>
      </c>
      <c r="Q751">
        <v>2029</v>
      </c>
      <c r="R751" t="s">
        <v>2025</v>
      </c>
      <c r="S751" s="16">
        <v>6300000</v>
      </c>
      <c r="T751" t="s">
        <v>2236</v>
      </c>
      <c r="U751" t="s">
        <v>874</v>
      </c>
      <c r="V751" s="12" t="s">
        <v>2698</v>
      </c>
    </row>
    <row r="752" spans="1:22" x14ac:dyDescent="0.35">
      <c r="A752" t="s">
        <v>1786</v>
      </c>
      <c r="B752" t="s">
        <v>864</v>
      </c>
      <c r="C752">
        <v>0</v>
      </c>
      <c r="D752" t="s">
        <v>865</v>
      </c>
      <c r="E752" t="s">
        <v>125</v>
      </c>
      <c r="F752">
        <v>0</v>
      </c>
      <c r="G752" s="1" t="str">
        <f>VLOOKUP(E752,'zoznam+stupeň prípravy'!$A$2:$W$647,2,FALSE)</f>
        <v>Komplexná rekonštrukcia PZZ typu VÚD a ZSSR - OR Košice</v>
      </c>
      <c r="H752" t="s">
        <v>2236</v>
      </c>
      <c r="I752" t="s">
        <v>2236</v>
      </c>
      <c r="J752" t="s">
        <v>2236</v>
      </c>
      <c r="K752">
        <v>0</v>
      </c>
      <c r="L752" t="s">
        <v>912</v>
      </c>
      <c r="M752" t="s">
        <v>868</v>
      </c>
      <c r="N752" t="s">
        <v>860</v>
      </c>
      <c r="O752" t="s">
        <v>875</v>
      </c>
      <c r="P752">
        <v>0</v>
      </c>
      <c r="Q752">
        <v>2029</v>
      </c>
      <c r="R752" t="s">
        <v>2025</v>
      </c>
      <c r="S752" s="16">
        <v>20000</v>
      </c>
      <c r="T752" t="s">
        <v>2236</v>
      </c>
      <c r="U752" t="s">
        <v>874</v>
      </c>
      <c r="V752" s="12" t="s">
        <v>2698</v>
      </c>
    </row>
    <row r="753" spans="1:22" x14ac:dyDescent="0.35">
      <c r="A753" t="s">
        <v>1913</v>
      </c>
      <c r="B753" t="s">
        <v>864</v>
      </c>
      <c r="C753">
        <v>0</v>
      </c>
      <c r="D753" t="s">
        <v>865</v>
      </c>
      <c r="E753" t="s">
        <v>125</v>
      </c>
      <c r="F753">
        <v>0</v>
      </c>
      <c r="G753" s="1" t="str">
        <f>VLOOKUP(E753,'zoznam+stupeň prípravy'!$A$2:$W$647,2,FALSE)</f>
        <v>Komplexná rekonštrukcia PZZ typu VÚD a ZSSR - OR Košice</v>
      </c>
      <c r="H753" t="s">
        <v>2236</v>
      </c>
      <c r="I753" t="s">
        <v>2236</v>
      </c>
      <c r="J753" t="s">
        <v>2236</v>
      </c>
      <c r="K753">
        <v>0</v>
      </c>
      <c r="L753" t="s">
        <v>912</v>
      </c>
      <c r="M753" t="s">
        <v>868</v>
      </c>
      <c r="N753" t="s">
        <v>861</v>
      </c>
      <c r="O753" t="s">
        <v>875</v>
      </c>
      <c r="P753">
        <v>0</v>
      </c>
      <c r="Q753">
        <v>2029</v>
      </c>
      <c r="R753" t="s">
        <v>2025</v>
      </c>
      <c r="S753" s="16">
        <v>180000</v>
      </c>
      <c r="T753" t="s">
        <v>2236</v>
      </c>
      <c r="U753" t="s">
        <v>874</v>
      </c>
      <c r="V753" s="12" t="s">
        <v>2698</v>
      </c>
    </row>
    <row r="754" spans="1:22" x14ac:dyDescent="0.35">
      <c r="A754" t="s">
        <v>1787</v>
      </c>
      <c r="B754" t="s">
        <v>864</v>
      </c>
      <c r="C754">
        <v>0</v>
      </c>
      <c r="D754" t="s">
        <v>865</v>
      </c>
      <c r="E754" t="s">
        <v>127</v>
      </c>
      <c r="F754">
        <v>0</v>
      </c>
      <c r="G754" s="1" t="str">
        <f>VLOOKUP(E754,'zoznam+stupeň prípravy'!$A$2:$W$647,2,FALSE)</f>
        <v>Komplexná rekonštrukcia PZZ typu VÚD a ZSSR - OR Zvolen</v>
      </c>
      <c r="H754" t="s">
        <v>2236</v>
      </c>
      <c r="I754" t="s">
        <v>2236</v>
      </c>
      <c r="J754" t="s">
        <v>2236</v>
      </c>
      <c r="K754">
        <v>0</v>
      </c>
      <c r="L754" t="s">
        <v>912</v>
      </c>
      <c r="M754" t="s">
        <v>868</v>
      </c>
      <c r="N754" t="s">
        <v>860</v>
      </c>
      <c r="O754" t="s">
        <v>875</v>
      </c>
      <c r="P754">
        <v>0</v>
      </c>
      <c r="Q754">
        <v>2029</v>
      </c>
      <c r="R754" t="s">
        <v>2025</v>
      </c>
      <c r="S754" s="16">
        <v>20000</v>
      </c>
      <c r="T754" t="s">
        <v>2236</v>
      </c>
      <c r="U754" t="s">
        <v>874</v>
      </c>
      <c r="V754" s="12" t="s">
        <v>2698</v>
      </c>
    </row>
    <row r="755" spans="1:22" x14ac:dyDescent="0.35">
      <c r="A755" t="s">
        <v>1914</v>
      </c>
      <c r="B755" t="s">
        <v>864</v>
      </c>
      <c r="C755">
        <v>0</v>
      </c>
      <c r="D755" t="s">
        <v>865</v>
      </c>
      <c r="E755" t="s">
        <v>127</v>
      </c>
      <c r="F755">
        <v>0</v>
      </c>
      <c r="G755" s="1" t="str">
        <f>VLOOKUP(E755,'zoznam+stupeň prípravy'!$A$2:$W$647,2,FALSE)</f>
        <v>Komplexná rekonštrukcia PZZ typu VÚD a ZSSR - OR Zvolen</v>
      </c>
      <c r="H755" t="s">
        <v>2236</v>
      </c>
      <c r="I755" t="s">
        <v>2236</v>
      </c>
      <c r="J755" t="s">
        <v>2236</v>
      </c>
      <c r="K755">
        <v>0</v>
      </c>
      <c r="L755" t="s">
        <v>912</v>
      </c>
      <c r="M755" t="s">
        <v>868</v>
      </c>
      <c r="N755" t="s">
        <v>861</v>
      </c>
      <c r="O755" t="s">
        <v>875</v>
      </c>
      <c r="P755">
        <v>0</v>
      </c>
      <c r="Q755">
        <v>2029</v>
      </c>
      <c r="R755" t="s">
        <v>2025</v>
      </c>
      <c r="S755" s="16">
        <v>180000</v>
      </c>
      <c r="T755" t="s">
        <v>2236</v>
      </c>
      <c r="U755" t="s">
        <v>874</v>
      </c>
      <c r="V755" s="12" t="s">
        <v>2698</v>
      </c>
    </row>
    <row r="756" spans="1:22" x14ac:dyDescent="0.35">
      <c r="A756" t="s">
        <v>1788</v>
      </c>
      <c r="B756" t="s">
        <v>864</v>
      </c>
      <c r="C756">
        <v>0</v>
      </c>
      <c r="D756" t="s">
        <v>865</v>
      </c>
      <c r="E756" t="s">
        <v>129</v>
      </c>
      <c r="F756">
        <v>0</v>
      </c>
      <c r="G756" s="1" t="str">
        <f>VLOOKUP(E756,'zoznam+stupeň prípravy'!$A$2:$W$647,2,FALSE)</f>
        <v>Komplexná rekonštrukcia PZZ typu VÚD a ZSSR - OR Žilina</v>
      </c>
      <c r="H756" t="s">
        <v>2236</v>
      </c>
      <c r="I756" t="s">
        <v>2236</v>
      </c>
      <c r="J756" t="s">
        <v>2236</v>
      </c>
      <c r="K756">
        <v>0</v>
      </c>
      <c r="L756" t="s">
        <v>912</v>
      </c>
      <c r="M756" t="s">
        <v>868</v>
      </c>
      <c r="N756" t="s">
        <v>860</v>
      </c>
      <c r="O756" t="s">
        <v>875</v>
      </c>
      <c r="P756">
        <v>0</v>
      </c>
      <c r="Q756">
        <v>2029</v>
      </c>
      <c r="R756" t="s">
        <v>2025</v>
      </c>
      <c r="S756" s="16">
        <v>20000</v>
      </c>
      <c r="T756" t="s">
        <v>2236</v>
      </c>
      <c r="U756" t="s">
        <v>874</v>
      </c>
      <c r="V756" s="12" t="s">
        <v>2698</v>
      </c>
    </row>
    <row r="757" spans="1:22" x14ac:dyDescent="0.35">
      <c r="A757" t="s">
        <v>1915</v>
      </c>
      <c r="B757" t="s">
        <v>864</v>
      </c>
      <c r="C757">
        <v>0</v>
      </c>
      <c r="D757" t="s">
        <v>865</v>
      </c>
      <c r="E757" t="s">
        <v>129</v>
      </c>
      <c r="F757">
        <v>0</v>
      </c>
      <c r="G757" s="1" t="str">
        <f>VLOOKUP(E757,'zoznam+stupeň prípravy'!$A$2:$W$647,2,FALSE)</f>
        <v>Komplexná rekonštrukcia PZZ typu VÚD a ZSSR - OR Žilina</v>
      </c>
      <c r="H757" t="s">
        <v>2236</v>
      </c>
      <c r="I757" t="s">
        <v>2236</v>
      </c>
      <c r="J757" t="s">
        <v>2236</v>
      </c>
      <c r="K757">
        <v>0</v>
      </c>
      <c r="L757" t="s">
        <v>912</v>
      </c>
      <c r="M757" t="s">
        <v>868</v>
      </c>
      <c r="N757" t="s">
        <v>861</v>
      </c>
      <c r="O757" t="s">
        <v>875</v>
      </c>
      <c r="P757">
        <v>0</v>
      </c>
      <c r="Q757">
        <v>2029</v>
      </c>
      <c r="R757" t="s">
        <v>2025</v>
      </c>
      <c r="S757" s="16">
        <v>180000</v>
      </c>
      <c r="T757" t="s">
        <v>2236</v>
      </c>
      <c r="U757" t="s">
        <v>874</v>
      </c>
      <c r="V757" s="12" t="s">
        <v>2698</v>
      </c>
    </row>
    <row r="758" spans="1:22" x14ac:dyDescent="0.35">
      <c r="A758" t="s">
        <v>1789</v>
      </c>
      <c r="B758" t="s">
        <v>864</v>
      </c>
      <c r="C758">
        <v>0</v>
      </c>
      <c r="D758" t="s">
        <v>865</v>
      </c>
      <c r="E758" t="s">
        <v>131</v>
      </c>
      <c r="F758">
        <v>0</v>
      </c>
      <c r="G758" s="1" t="str">
        <f>VLOOKUP(E758,'zoznam+stupeň prípravy'!$A$2:$W$647,2,FALSE)</f>
        <v>Komplexná rekonštrukcia PZZ typu VÚD a ZSSR - OR Trnava</v>
      </c>
      <c r="H758" t="s">
        <v>2236</v>
      </c>
      <c r="I758" t="s">
        <v>2236</v>
      </c>
      <c r="J758" t="s">
        <v>2236</v>
      </c>
      <c r="K758">
        <v>0</v>
      </c>
      <c r="L758" t="s">
        <v>912</v>
      </c>
      <c r="M758" t="s">
        <v>868</v>
      </c>
      <c r="N758" t="s">
        <v>860</v>
      </c>
      <c r="O758" t="s">
        <v>875</v>
      </c>
      <c r="P758">
        <v>0</v>
      </c>
      <c r="Q758">
        <v>2029</v>
      </c>
      <c r="R758" t="s">
        <v>2025</v>
      </c>
      <c r="S758" s="16">
        <v>23100</v>
      </c>
      <c r="T758" t="s">
        <v>2236</v>
      </c>
      <c r="U758" t="s">
        <v>874</v>
      </c>
      <c r="V758" s="12" t="s">
        <v>2698</v>
      </c>
    </row>
    <row r="759" spans="1:22" x14ac:dyDescent="0.35">
      <c r="A759" t="s">
        <v>1916</v>
      </c>
      <c r="B759" t="s">
        <v>864</v>
      </c>
      <c r="C759">
        <v>0</v>
      </c>
      <c r="D759" t="s">
        <v>865</v>
      </c>
      <c r="E759" t="s">
        <v>131</v>
      </c>
      <c r="F759">
        <v>0</v>
      </c>
      <c r="G759" s="1" t="str">
        <f>VLOOKUP(E759,'zoznam+stupeň prípravy'!$A$2:$W$647,2,FALSE)</f>
        <v>Komplexná rekonštrukcia PZZ typu VÚD a ZSSR - OR Trnava</v>
      </c>
      <c r="H759" t="s">
        <v>2236</v>
      </c>
      <c r="I759" t="s">
        <v>2236</v>
      </c>
      <c r="J759" t="s">
        <v>2236</v>
      </c>
      <c r="K759">
        <v>0</v>
      </c>
      <c r="L759" t="s">
        <v>912</v>
      </c>
      <c r="M759" t="s">
        <v>868</v>
      </c>
      <c r="N759" t="s">
        <v>861</v>
      </c>
      <c r="O759" t="s">
        <v>875</v>
      </c>
      <c r="P759">
        <v>0</v>
      </c>
      <c r="Q759">
        <v>2029</v>
      </c>
      <c r="R759" t="s">
        <v>2025</v>
      </c>
      <c r="S759" s="16">
        <v>207900</v>
      </c>
      <c r="T759" t="s">
        <v>2236</v>
      </c>
      <c r="U759" t="s">
        <v>874</v>
      </c>
      <c r="V759" s="12" t="s">
        <v>2698</v>
      </c>
    </row>
    <row r="760" spans="1:22" ht="29" x14ac:dyDescent="0.35">
      <c r="A760" t="s">
        <v>1791</v>
      </c>
      <c r="B760" t="s">
        <v>864</v>
      </c>
      <c r="C760">
        <v>0</v>
      </c>
      <c r="D760" t="s">
        <v>865</v>
      </c>
      <c r="E760" t="s">
        <v>133</v>
      </c>
      <c r="F760">
        <v>0</v>
      </c>
      <c r="G760" s="1" t="str">
        <f>VLOOKUP(E760,'zoznam+stupeň prípravy'!$A$2:$W$647,2,FALSE)</f>
        <v>Komplexná rekonštrukcia napájania výstražných svetiel na PZZ typu AŽD 71 -OR Trnava</v>
      </c>
      <c r="H760" t="s">
        <v>2236</v>
      </c>
      <c r="I760" t="s">
        <v>2236</v>
      </c>
      <c r="J760" t="s">
        <v>2236</v>
      </c>
      <c r="K760">
        <v>0</v>
      </c>
      <c r="L760" t="s">
        <v>912</v>
      </c>
      <c r="M760" t="s">
        <v>868</v>
      </c>
      <c r="N760" t="s">
        <v>860</v>
      </c>
      <c r="O760" t="s">
        <v>874</v>
      </c>
      <c r="P760">
        <v>0</v>
      </c>
      <c r="Q760">
        <v>2029</v>
      </c>
      <c r="R760" t="s">
        <v>2025</v>
      </c>
      <c r="S760" s="16">
        <v>17550</v>
      </c>
      <c r="T760" t="s">
        <v>2236</v>
      </c>
      <c r="U760" t="s">
        <v>874</v>
      </c>
      <c r="V760" s="12" t="s">
        <v>2698</v>
      </c>
    </row>
    <row r="761" spans="1:22" ht="29" x14ac:dyDescent="0.35">
      <c r="A761" t="s">
        <v>1919</v>
      </c>
      <c r="B761" t="s">
        <v>864</v>
      </c>
      <c r="C761">
        <v>0</v>
      </c>
      <c r="D761" t="s">
        <v>865</v>
      </c>
      <c r="E761" t="s">
        <v>133</v>
      </c>
      <c r="F761">
        <v>0</v>
      </c>
      <c r="G761" s="1" t="str">
        <f>VLOOKUP(E761,'zoznam+stupeň prípravy'!$A$2:$W$647,2,FALSE)</f>
        <v>Komplexná rekonštrukcia napájania výstražných svetiel na PZZ typu AŽD 71 -OR Trnava</v>
      </c>
      <c r="H761" t="s">
        <v>2236</v>
      </c>
      <c r="I761" t="s">
        <v>2236</v>
      </c>
      <c r="J761" t="s">
        <v>2236</v>
      </c>
      <c r="K761">
        <v>0</v>
      </c>
      <c r="L761" t="s">
        <v>912</v>
      </c>
      <c r="M761" t="s">
        <v>868</v>
      </c>
      <c r="N761" t="s">
        <v>861</v>
      </c>
      <c r="O761" t="s">
        <v>874</v>
      </c>
      <c r="P761">
        <v>0</v>
      </c>
      <c r="Q761">
        <v>2029</v>
      </c>
      <c r="R761" t="s">
        <v>2025</v>
      </c>
      <c r="S761" s="16">
        <v>157950</v>
      </c>
      <c r="T761" t="s">
        <v>2236</v>
      </c>
      <c r="U761" t="s">
        <v>874</v>
      </c>
      <c r="V761" s="12" t="s">
        <v>2698</v>
      </c>
    </row>
    <row r="762" spans="1:22" ht="29" x14ac:dyDescent="0.35">
      <c r="A762" t="s">
        <v>1792</v>
      </c>
      <c r="B762" t="s">
        <v>864</v>
      </c>
      <c r="C762">
        <v>0</v>
      </c>
      <c r="D762" t="s">
        <v>865</v>
      </c>
      <c r="E762" t="s">
        <v>135</v>
      </c>
      <c r="F762">
        <v>0</v>
      </c>
      <c r="G762" s="1" t="str">
        <f>VLOOKUP(E762,'zoznam+stupeň prípravy'!$A$2:$W$647,2,FALSE)</f>
        <v>Komplexná rekonštrukcia napájania výstražných svetiel na PZZ typu AŽD 71 -OR Zvolen</v>
      </c>
      <c r="H762" t="s">
        <v>2236</v>
      </c>
      <c r="I762" t="s">
        <v>2236</v>
      </c>
      <c r="J762" t="s">
        <v>2236</v>
      </c>
      <c r="K762">
        <v>0</v>
      </c>
      <c r="L762" t="s">
        <v>912</v>
      </c>
      <c r="M762" t="s">
        <v>868</v>
      </c>
      <c r="N762" t="s">
        <v>860</v>
      </c>
      <c r="O762" t="s">
        <v>874</v>
      </c>
      <c r="P762">
        <v>0</v>
      </c>
      <c r="Q762">
        <v>2029</v>
      </c>
      <c r="R762" t="s">
        <v>2025</v>
      </c>
      <c r="S762" s="16">
        <v>25040</v>
      </c>
      <c r="T762" t="s">
        <v>2236</v>
      </c>
      <c r="U762" t="s">
        <v>874</v>
      </c>
      <c r="V762" s="12" t="s">
        <v>2698</v>
      </c>
    </row>
    <row r="763" spans="1:22" ht="29" x14ac:dyDescent="0.35">
      <c r="A763" t="s">
        <v>1920</v>
      </c>
      <c r="B763" t="s">
        <v>864</v>
      </c>
      <c r="C763">
        <v>0</v>
      </c>
      <c r="D763" t="s">
        <v>865</v>
      </c>
      <c r="E763" t="s">
        <v>135</v>
      </c>
      <c r="F763">
        <v>0</v>
      </c>
      <c r="G763" s="1" t="str">
        <f>VLOOKUP(E763,'zoznam+stupeň prípravy'!$A$2:$W$647,2,FALSE)</f>
        <v>Komplexná rekonštrukcia napájania výstražných svetiel na PZZ typu AŽD 71 -OR Zvolen</v>
      </c>
      <c r="H763" t="s">
        <v>2236</v>
      </c>
      <c r="I763" t="s">
        <v>2236</v>
      </c>
      <c r="J763" t="s">
        <v>2236</v>
      </c>
      <c r="K763">
        <v>0</v>
      </c>
      <c r="L763" t="s">
        <v>912</v>
      </c>
      <c r="M763" t="s">
        <v>868</v>
      </c>
      <c r="N763" t="s">
        <v>861</v>
      </c>
      <c r="O763" t="s">
        <v>874</v>
      </c>
      <c r="P763">
        <v>0</v>
      </c>
      <c r="Q763">
        <v>2029</v>
      </c>
      <c r="R763" t="s">
        <v>2025</v>
      </c>
      <c r="S763" s="16">
        <v>225360</v>
      </c>
      <c r="T763" t="s">
        <v>2236</v>
      </c>
      <c r="U763" t="s">
        <v>874</v>
      </c>
      <c r="V763" s="12" t="s">
        <v>2698</v>
      </c>
    </row>
    <row r="764" spans="1:22" ht="29" x14ac:dyDescent="0.35">
      <c r="A764" t="s">
        <v>1793</v>
      </c>
      <c r="B764" t="s">
        <v>864</v>
      </c>
      <c r="C764">
        <v>0</v>
      </c>
      <c r="D764" t="s">
        <v>865</v>
      </c>
      <c r="E764" t="s">
        <v>137</v>
      </c>
      <c r="F764">
        <v>0</v>
      </c>
      <c r="G764" s="1" t="str">
        <f>VLOOKUP(E764,'zoznam+stupeň prípravy'!$A$2:$W$647,2,FALSE)</f>
        <v>Komplexná rekonštrukcia napájania výstražných svetiel na PZZ typu AŽD 71 -OR Žilina</v>
      </c>
      <c r="H764" t="s">
        <v>2236</v>
      </c>
      <c r="I764" t="s">
        <v>2236</v>
      </c>
      <c r="J764" t="s">
        <v>2236</v>
      </c>
      <c r="K764">
        <v>0</v>
      </c>
      <c r="L764" t="s">
        <v>912</v>
      </c>
      <c r="M764" t="s">
        <v>868</v>
      </c>
      <c r="N764" t="s">
        <v>860</v>
      </c>
      <c r="O764" t="s">
        <v>874</v>
      </c>
      <c r="P764">
        <v>0</v>
      </c>
      <c r="Q764">
        <v>2029</v>
      </c>
      <c r="R764" t="s">
        <v>2025</v>
      </c>
      <c r="S764" s="16">
        <v>8280</v>
      </c>
      <c r="T764" t="s">
        <v>2236</v>
      </c>
      <c r="U764" t="s">
        <v>874</v>
      </c>
      <c r="V764" s="12" t="s">
        <v>2698</v>
      </c>
    </row>
    <row r="765" spans="1:22" ht="29" x14ac:dyDescent="0.35">
      <c r="A765" t="s">
        <v>1921</v>
      </c>
      <c r="B765" t="s">
        <v>864</v>
      </c>
      <c r="C765">
        <v>0</v>
      </c>
      <c r="D765" t="s">
        <v>865</v>
      </c>
      <c r="E765" t="s">
        <v>137</v>
      </c>
      <c r="F765">
        <v>0</v>
      </c>
      <c r="G765" s="1" t="str">
        <f>VLOOKUP(E765,'zoznam+stupeň prípravy'!$A$2:$W$647,2,FALSE)</f>
        <v>Komplexná rekonštrukcia napájania výstražných svetiel na PZZ typu AŽD 71 -OR Žilina</v>
      </c>
      <c r="H765" t="s">
        <v>2236</v>
      </c>
      <c r="I765" t="s">
        <v>2236</v>
      </c>
      <c r="J765" t="s">
        <v>2236</v>
      </c>
      <c r="K765">
        <v>0</v>
      </c>
      <c r="L765" t="s">
        <v>912</v>
      </c>
      <c r="M765" t="s">
        <v>868</v>
      </c>
      <c r="N765" t="s">
        <v>861</v>
      </c>
      <c r="O765" t="s">
        <v>874</v>
      </c>
      <c r="P765">
        <v>0</v>
      </c>
      <c r="Q765">
        <v>2029</v>
      </c>
      <c r="R765" t="s">
        <v>2025</v>
      </c>
      <c r="S765" s="16">
        <v>74520</v>
      </c>
      <c r="T765" t="s">
        <v>2236</v>
      </c>
      <c r="U765" t="s">
        <v>874</v>
      </c>
      <c r="V765" s="12" t="s">
        <v>2698</v>
      </c>
    </row>
    <row r="766" spans="1:22" ht="29" x14ac:dyDescent="0.35">
      <c r="A766" t="s">
        <v>1794</v>
      </c>
      <c r="B766" t="s">
        <v>864</v>
      </c>
      <c r="C766">
        <v>0</v>
      </c>
      <c r="D766" t="s">
        <v>865</v>
      </c>
      <c r="E766" t="s">
        <v>139</v>
      </c>
      <c r="F766">
        <v>0</v>
      </c>
      <c r="G766" s="1" t="str">
        <f>VLOOKUP(E766,'zoznam+stupeň prípravy'!$A$2:$W$647,2,FALSE)</f>
        <v>Komplexná rekonštrukcia napájania výstražných svetiel na PZZ typu AŽD 71 - OR Košice</v>
      </c>
      <c r="H766" t="s">
        <v>2236</v>
      </c>
      <c r="I766" t="s">
        <v>2236</v>
      </c>
      <c r="J766" t="s">
        <v>2236</v>
      </c>
      <c r="K766">
        <v>0</v>
      </c>
      <c r="L766" t="s">
        <v>912</v>
      </c>
      <c r="M766" t="s">
        <v>868</v>
      </c>
      <c r="N766" t="s">
        <v>860</v>
      </c>
      <c r="O766" t="s">
        <v>874</v>
      </c>
      <c r="P766">
        <v>0</v>
      </c>
      <c r="Q766">
        <v>2029</v>
      </c>
      <c r="R766" t="s">
        <v>2025</v>
      </c>
      <c r="S766" s="16">
        <v>28350</v>
      </c>
      <c r="T766" t="s">
        <v>2236</v>
      </c>
      <c r="U766" t="s">
        <v>874</v>
      </c>
      <c r="V766" s="12" t="s">
        <v>2698</v>
      </c>
    </row>
    <row r="767" spans="1:22" ht="29" x14ac:dyDescent="0.35">
      <c r="A767" t="s">
        <v>1922</v>
      </c>
      <c r="B767" t="s">
        <v>864</v>
      </c>
      <c r="C767">
        <v>0</v>
      </c>
      <c r="D767" t="s">
        <v>865</v>
      </c>
      <c r="E767" t="s">
        <v>139</v>
      </c>
      <c r="F767">
        <v>0</v>
      </c>
      <c r="G767" s="1" t="str">
        <f>VLOOKUP(E767,'zoznam+stupeň prípravy'!$A$2:$W$647,2,FALSE)</f>
        <v>Komplexná rekonštrukcia napájania výstražných svetiel na PZZ typu AŽD 71 - OR Košice</v>
      </c>
      <c r="H767" t="s">
        <v>2236</v>
      </c>
      <c r="I767" t="s">
        <v>2236</v>
      </c>
      <c r="J767" t="s">
        <v>2236</v>
      </c>
      <c r="K767">
        <v>0</v>
      </c>
      <c r="L767" t="s">
        <v>912</v>
      </c>
      <c r="M767" t="s">
        <v>868</v>
      </c>
      <c r="N767" t="s">
        <v>861</v>
      </c>
      <c r="O767" t="s">
        <v>874</v>
      </c>
      <c r="P767">
        <v>0</v>
      </c>
      <c r="Q767">
        <v>2029</v>
      </c>
      <c r="R767" t="s">
        <v>2025</v>
      </c>
      <c r="S767" s="16">
        <v>255150</v>
      </c>
      <c r="T767" t="s">
        <v>2236</v>
      </c>
      <c r="U767" t="s">
        <v>874</v>
      </c>
      <c r="V767" s="12" t="s">
        <v>2698</v>
      </c>
    </row>
    <row r="768" spans="1:22" x14ac:dyDescent="0.35">
      <c r="A768" t="s">
        <v>1723</v>
      </c>
      <c r="B768" t="s">
        <v>864</v>
      </c>
      <c r="C768">
        <v>0</v>
      </c>
      <c r="D768" t="s">
        <v>865</v>
      </c>
      <c r="E768" t="s">
        <v>487</v>
      </c>
      <c r="F768">
        <v>0</v>
      </c>
      <c r="G768" s="1" t="str">
        <f>VLOOKUP(E768,'zoznam+stupeň prípravy'!$A$2:$W$647,2,FALSE)</f>
        <v xml:space="preserve">Automatická stabilizácia parametrov prostredia v technologických miestnostiach ŽI </v>
      </c>
      <c r="H768" t="s">
        <v>2236</v>
      </c>
      <c r="I768" t="s">
        <v>2236</v>
      </c>
      <c r="J768" t="s">
        <v>2236</v>
      </c>
      <c r="K768">
        <v>0</v>
      </c>
      <c r="L768" t="s">
        <v>867</v>
      </c>
      <c r="M768" t="s">
        <v>868</v>
      </c>
      <c r="N768" t="s">
        <v>1670</v>
      </c>
      <c r="O768" t="s">
        <v>874</v>
      </c>
      <c r="P768">
        <v>0</v>
      </c>
      <c r="Q768">
        <v>2023</v>
      </c>
      <c r="R768" t="s">
        <v>1467</v>
      </c>
      <c r="S768" s="16">
        <v>41621.1</v>
      </c>
      <c r="T768" t="s">
        <v>2236</v>
      </c>
      <c r="U768" t="s">
        <v>875</v>
      </c>
      <c r="V768" s="12" t="s">
        <v>2699</v>
      </c>
    </row>
    <row r="769" spans="1:22" x14ac:dyDescent="0.35">
      <c r="A769" t="s">
        <v>1742</v>
      </c>
      <c r="B769" t="s">
        <v>864</v>
      </c>
      <c r="C769">
        <v>0</v>
      </c>
      <c r="D769" t="s">
        <v>865</v>
      </c>
      <c r="E769" t="s">
        <v>487</v>
      </c>
      <c r="F769">
        <v>0</v>
      </c>
      <c r="G769" s="1" t="str">
        <f>VLOOKUP(E769,'zoznam+stupeň prípravy'!$A$2:$W$647,2,FALSE)</f>
        <v xml:space="preserve">Automatická stabilizácia parametrov prostredia v technologických miestnostiach ŽI </v>
      </c>
      <c r="H769" t="s">
        <v>2236</v>
      </c>
      <c r="I769" t="s">
        <v>2236</v>
      </c>
      <c r="J769" t="s">
        <v>2236</v>
      </c>
      <c r="K769">
        <v>0</v>
      </c>
      <c r="L769" t="s">
        <v>867</v>
      </c>
      <c r="M769" t="s">
        <v>868</v>
      </c>
      <c r="N769" t="s">
        <v>861</v>
      </c>
      <c r="O769" t="s">
        <v>874</v>
      </c>
      <c r="P769">
        <v>0</v>
      </c>
      <c r="Q769">
        <v>2024</v>
      </c>
      <c r="R769" t="s">
        <v>2025</v>
      </c>
      <c r="S769" s="16">
        <v>279086.08999999997</v>
      </c>
      <c r="T769" t="s">
        <v>2236</v>
      </c>
      <c r="U769" t="s">
        <v>875</v>
      </c>
      <c r="V769" s="12" t="s">
        <v>2699</v>
      </c>
    </row>
    <row r="770" spans="1:22" x14ac:dyDescent="0.35">
      <c r="A770" t="s">
        <v>1742</v>
      </c>
      <c r="B770" t="s">
        <v>864</v>
      </c>
      <c r="C770">
        <v>0</v>
      </c>
      <c r="D770" t="s">
        <v>865</v>
      </c>
      <c r="E770" t="s">
        <v>487</v>
      </c>
      <c r="F770">
        <v>0</v>
      </c>
      <c r="G770" s="1" t="str">
        <f>VLOOKUP(E770,'zoznam+stupeň prípravy'!$A$2:$W$647,2,FALSE)</f>
        <v xml:space="preserve">Automatická stabilizácia parametrov prostredia v technologických miestnostiach ŽI </v>
      </c>
      <c r="H770" t="s">
        <v>2236</v>
      </c>
      <c r="I770" t="s">
        <v>2236</v>
      </c>
      <c r="J770" t="s">
        <v>2236</v>
      </c>
      <c r="K770">
        <v>0</v>
      </c>
      <c r="L770" t="s">
        <v>867</v>
      </c>
      <c r="M770" t="s">
        <v>868</v>
      </c>
      <c r="N770" t="s">
        <v>861</v>
      </c>
      <c r="O770" t="s">
        <v>874</v>
      </c>
      <c r="P770">
        <v>0</v>
      </c>
      <c r="Q770" t="s">
        <v>1464</v>
      </c>
      <c r="R770" t="s">
        <v>1467</v>
      </c>
      <c r="S770" s="16">
        <v>5424323.5300000003</v>
      </c>
      <c r="T770" t="s">
        <v>2236</v>
      </c>
      <c r="U770" t="s">
        <v>875</v>
      </c>
      <c r="V770" s="12" t="s">
        <v>2699</v>
      </c>
    </row>
    <row r="771" spans="1:22" x14ac:dyDescent="0.35">
      <c r="A771" t="s">
        <v>1918</v>
      </c>
      <c r="B771" t="s">
        <v>864</v>
      </c>
      <c r="C771">
        <v>0</v>
      </c>
      <c r="D771" t="s">
        <v>865</v>
      </c>
      <c r="E771" t="s">
        <v>1144</v>
      </c>
      <c r="F771">
        <v>0</v>
      </c>
      <c r="G771" s="1" t="str">
        <f>VLOOKUP(E771,'zoznam+stupeň prípravy'!$A$2:$W$647,2,FALSE)</f>
        <v>Komplexná rekonštrukcia KB B1, B2 vrátane ich ovládania v ŽST Žilina-Teplička</v>
      </c>
      <c r="H771" t="s">
        <v>987</v>
      </c>
      <c r="I771" t="s">
        <v>2236</v>
      </c>
      <c r="J771" t="s">
        <v>2236</v>
      </c>
      <c r="K771">
        <v>0</v>
      </c>
      <c r="L771" t="s">
        <v>912</v>
      </c>
      <c r="M771" t="s">
        <v>868</v>
      </c>
      <c r="N771" t="s">
        <v>861</v>
      </c>
      <c r="O771" t="s">
        <v>875</v>
      </c>
      <c r="P771">
        <v>0</v>
      </c>
      <c r="Q771">
        <v>2029</v>
      </c>
      <c r="R771" t="s">
        <v>2025</v>
      </c>
      <c r="S771" s="16">
        <v>1067400</v>
      </c>
      <c r="T771" t="s">
        <v>2236</v>
      </c>
      <c r="U771" t="s">
        <v>874</v>
      </c>
      <c r="V771" s="12" t="s">
        <v>2708</v>
      </c>
    </row>
    <row r="772" spans="1:22" x14ac:dyDescent="0.35">
      <c r="A772" t="s">
        <v>1798</v>
      </c>
      <c r="B772" t="s">
        <v>864</v>
      </c>
      <c r="C772">
        <v>0</v>
      </c>
      <c r="D772" t="s">
        <v>865</v>
      </c>
      <c r="E772" t="s">
        <v>141</v>
      </c>
      <c r="F772">
        <v>0</v>
      </c>
      <c r="G772" s="1" t="str">
        <f>VLOOKUP(E772,'zoznam+stupeň prípravy'!$A$2:$W$647,2,FALSE)</f>
        <v>KRŽZ výhybky č. 10ab v ŽST Ružomberok + prípojné polia</v>
      </c>
      <c r="H772" t="s">
        <v>987</v>
      </c>
      <c r="I772" t="s">
        <v>2236</v>
      </c>
      <c r="J772" t="s">
        <v>2236</v>
      </c>
      <c r="K772">
        <v>0</v>
      </c>
      <c r="L772" t="s">
        <v>912</v>
      </c>
      <c r="M772" t="s">
        <v>868</v>
      </c>
      <c r="N772" t="s">
        <v>860</v>
      </c>
      <c r="O772" t="s">
        <v>875</v>
      </c>
      <c r="P772">
        <v>0</v>
      </c>
      <c r="Q772">
        <v>2029</v>
      </c>
      <c r="R772" t="s">
        <v>2025</v>
      </c>
      <c r="S772" s="16">
        <v>100000</v>
      </c>
      <c r="T772" t="s">
        <v>2236</v>
      </c>
      <c r="U772" t="s">
        <v>874</v>
      </c>
      <c r="V772" s="12" t="s">
        <v>2698</v>
      </c>
    </row>
    <row r="773" spans="1:22" x14ac:dyDescent="0.35">
      <c r="A773" t="s">
        <v>1926</v>
      </c>
      <c r="B773" t="s">
        <v>864</v>
      </c>
      <c r="C773">
        <v>0</v>
      </c>
      <c r="D773" t="s">
        <v>865</v>
      </c>
      <c r="E773" t="s">
        <v>141</v>
      </c>
      <c r="F773">
        <v>0</v>
      </c>
      <c r="G773" s="1" t="str">
        <f>VLOOKUP(E773,'zoznam+stupeň prípravy'!$A$2:$W$647,2,FALSE)</f>
        <v>KRŽZ výhybky č. 10ab v ŽST Ružomberok + prípojné polia</v>
      </c>
      <c r="H773" t="s">
        <v>987</v>
      </c>
      <c r="I773" t="s">
        <v>2236</v>
      </c>
      <c r="J773" t="s">
        <v>2236</v>
      </c>
      <c r="K773">
        <v>0</v>
      </c>
      <c r="L773" t="s">
        <v>912</v>
      </c>
      <c r="M773" t="s">
        <v>868</v>
      </c>
      <c r="N773" t="s">
        <v>861</v>
      </c>
      <c r="O773" t="s">
        <v>875</v>
      </c>
      <c r="P773">
        <v>0</v>
      </c>
      <c r="Q773">
        <v>2029</v>
      </c>
      <c r="R773" t="s">
        <v>2025</v>
      </c>
      <c r="S773" s="16">
        <v>900000</v>
      </c>
      <c r="T773" t="s">
        <v>2236</v>
      </c>
      <c r="U773" t="s">
        <v>874</v>
      </c>
      <c r="V773" s="12" t="s">
        <v>2698</v>
      </c>
    </row>
    <row r="774" spans="1:22" x14ac:dyDescent="0.35">
      <c r="A774" t="s">
        <v>2094</v>
      </c>
      <c r="B774" t="s">
        <v>864</v>
      </c>
      <c r="C774">
        <v>0</v>
      </c>
      <c r="D774" t="s">
        <v>865</v>
      </c>
      <c r="E774" t="s">
        <v>143</v>
      </c>
      <c r="F774">
        <v>0</v>
      </c>
      <c r="G774" s="1" t="str">
        <f>VLOOKUP(E774,'zoznam+stupeň prípravy'!$A$2:$W$647,2,FALSE)</f>
        <v>Výstavba montovanej haly - PD+prehliadkový kanál+realizácia</v>
      </c>
      <c r="H774" t="s">
        <v>2236</v>
      </c>
      <c r="I774" t="s">
        <v>2236</v>
      </c>
      <c r="J774" t="s">
        <v>2236</v>
      </c>
      <c r="K774" t="s">
        <v>949</v>
      </c>
      <c r="L774" t="s">
        <v>1000</v>
      </c>
      <c r="M774" t="s">
        <v>868</v>
      </c>
      <c r="N774" t="s">
        <v>861</v>
      </c>
      <c r="O774" t="s">
        <v>874</v>
      </c>
      <c r="P774">
        <v>0</v>
      </c>
      <c r="Q774">
        <v>2027</v>
      </c>
      <c r="R774" t="s">
        <v>2025</v>
      </c>
      <c r="S774" s="16">
        <v>630000</v>
      </c>
      <c r="T774" t="s">
        <v>2236</v>
      </c>
      <c r="U774" t="s">
        <v>875</v>
      </c>
      <c r="V774" s="12" t="s">
        <v>2698</v>
      </c>
    </row>
    <row r="775" spans="1:22" x14ac:dyDescent="0.35">
      <c r="A775" t="s">
        <v>1805</v>
      </c>
      <c r="B775" t="s">
        <v>864</v>
      </c>
      <c r="C775">
        <v>0</v>
      </c>
      <c r="D775" t="s">
        <v>865</v>
      </c>
      <c r="E775" t="s">
        <v>145</v>
      </c>
      <c r="F775">
        <v>0</v>
      </c>
      <c r="G775" s="1" t="str">
        <f>VLOOKUP(E775,'zoznam+stupeň prípravy'!$A$2:$W$647,2,FALSE)</f>
        <v>priecestie Bánovce n/O -Michalovce km 37,497</v>
      </c>
      <c r="H775" t="s">
        <v>2236</v>
      </c>
      <c r="I775" t="s">
        <v>2236</v>
      </c>
      <c r="J775" t="s">
        <v>2236</v>
      </c>
      <c r="K775">
        <v>0</v>
      </c>
      <c r="L775" t="s">
        <v>912</v>
      </c>
      <c r="M775" t="s">
        <v>868</v>
      </c>
      <c r="N775" t="s">
        <v>860</v>
      </c>
      <c r="O775" t="s">
        <v>875</v>
      </c>
      <c r="P775">
        <v>0</v>
      </c>
      <c r="Q775">
        <v>2029</v>
      </c>
      <c r="R775" t="s">
        <v>2025</v>
      </c>
      <c r="S775" s="16">
        <v>10000</v>
      </c>
      <c r="T775" t="s">
        <v>2236</v>
      </c>
      <c r="U775" t="s">
        <v>874</v>
      </c>
      <c r="V775" s="12" t="s">
        <v>2698</v>
      </c>
    </row>
    <row r="776" spans="1:22" x14ac:dyDescent="0.35">
      <c r="A776" t="s">
        <v>1933</v>
      </c>
      <c r="B776" t="s">
        <v>864</v>
      </c>
      <c r="C776">
        <v>0</v>
      </c>
      <c r="D776" t="s">
        <v>865</v>
      </c>
      <c r="E776" t="s">
        <v>145</v>
      </c>
      <c r="F776">
        <v>0</v>
      </c>
      <c r="G776" s="1" t="str">
        <f>VLOOKUP(E776,'zoznam+stupeň prípravy'!$A$2:$W$647,2,FALSE)</f>
        <v>priecestie Bánovce n/O -Michalovce km 37,497</v>
      </c>
      <c r="H776" t="s">
        <v>2236</v>
      </c>
      <c r="I776" t="s">
        <v>2236</v>
      </c>
      <c r="J776" t="s">
        <v>2236</v>
      </c>
      <c r="K776">
        <v>0</v>
      </c>
      <c r="L776" t="s">
        <v>912</v>
      </c>
      <c r="M776" t="s">
        <v>868</v>
      </c>
      <c r="N776" t="s">
        <v>861</v>
      </c>
      <c r="O776" t="s">
        <v>875</v>
      </c>
      <c r="P776">
        <v>0</v>
      </c>
      <c r="Q776">
        <v>2029</v>
      </c>
      <c r="R776" t="s">
        <v>2025</v>
      </c>
      <c r="S776" s="16">
        <v>90000</v>
      </c>
      <c r="T776" t="s">
        <v>2236</v>
      </c>
      <c r="U776" t="s">
        <v>874</v>
      </c>
      <c r="V776" s="12" t="s">
        <v>2698</v>
      </c>
    </row>
    <row r="777" spans="1:22" x14ac:dyDescent="0.35">
      <c r="A777" t="s">
        <v>2095</v>
      </c>
      <c r="B777" t="s">
        <v>864</v>
      </c>
      <c r="C777">
        <v>0</v>
      </c>
      <c r="D777" t="s">
        <v>865</v>
      </c>
      <c r="E777" t="s">
        <v>147</v>
      </c>
      <c r="F777">
        <v>0</v>
      </c>
      <c r="G777" s="1" t="str">
        <f>VLOOKUP(E777,'zoznam+stupeň prípravy'!$A$2:$W$647,2,FALSE)</f>
        <v>Štandardy - ŽST Liptovská Teplá KR nástupíšť č. 1,2,3</v>
      </c>
      <c r="H777" t="s">
        <v>2236</v>
      </c>
      <c r="I777" t="s">
        <v>2236</v>
      </c>
      <c r="J777" t="s">
        <v>2236</v>
      </c>
      <c r="K777">
        <v>0</v>
      </c>
      <c r="L777" t="s">
        <v>912</v>
      </c>
      <c r="M777" t="s">
        <v>868</v>
      </c>
      <c r="N777" t="s">
        <v>861</v>
      </c>
      <c r="O777" t="s">
        <v>874</v>
      </c>
      <c r="P777">
        <v>0</v>
      </c>
      <c r="Q777">
        <v>2029</v>
      </c>
      <c r="R777" t="s">
        <v>2025</v>
      </c>
      <c r="S777" s="16">
        <v>25000</v>
      </c>
      <c r="T777" t="s">
        <v>2236</v>
      </c>
      <c r="U777" t="s">
        <v>875</v>
      </c>
      <c r="V777" s="12" t="s">
        <v>2698</v>
      </c>
    </row>
    <row r="778" spans="1:22" x14ac:dyDescent="0.35">
      <c r="A778" t="s">
        <v>2095</v>
      </c>
      <c r="B778" t="s">
        <v>864</v>
      </c>
      <c r="C778">
        <v>0</v>
      </c>
      <c r="D778" t="s">
        <v>865</v>
      </c>
      <c r="E778" t="s">
        <v>147</v>
      </c>
      <c r="F778">
        <v>0</v>
      </c>
      <c r="G778" s="1" t="str">
        <f>VLOOKUP(E778,'zoznam+stupeň prípravy'!$A$2:$W$647,2,FALSE)</f>
        <v>Štandardy - ŽST Liptovská Teplá KR nástupíšť č. 1,2,3</v>
      </c>
      <c r="H778" t="s">
        <v>2236</v>
      </c>
      <c r="I778" t="s">
        <v>2236</v>
      </c>
      <c r="J778" t="s">
        <v>2236</v>
      </c>
      <c r="K778">
        <v>0</v>
      </c>
      <c r="L778" t="s">
        <v>912</v>
      </c>
      <c r="M778" t="s">
        <v>868</v>
      </c>
      <c r="N778" t="s">
        <v>861</v>
      </c>
      <c r="O778" t="s">
        <v>874</v>
      </c>
      <c r="P778">
        <v>0</v>
      </c>
      <c r="Q778">
        <v>2029</v>
      </c>
      <c r="R778" t="s">
        <v>2025</v>
      </c>
      <c r="S778" s="16">
        <v>225000</v>
      </c>
      <c r="T778" t="s">
        <v>2236</v>
      </c>
      <c r="U778" t="s">
        <v>875</v>
      </c>
      <c r="V778" s="12" t="s">
        <v>2698</v>
      </c>
    </row>
    <row r="779" spans="1:22" x14ac:dyDescent="0.35">
      <c r="A779" t="s">
        <v>1799</v>
      </c>
      <c r="B779" t="s">
        <v>864</v>
      </c>
      <c r="C779">
        <v>0</v>
      </c>
      <c r="D779" t="s">
        <v>865</v>
      </c>
      <c r="E779" t="s">
        <v>149</v>
      </c>
      <c r="F779">
        <v>0</v>
      </c>
      <c r="G779" s="1" t="str">
        <f>VLOOKUP(E779,'zoznam+stupeň prípravy'!$A$2:$W$647,2,FALSE)</f>
        <v>ŽST Čadca, KR manipulačnej plochy pri k.č. 106 (makovské zhlavie) cca 2000 m2</v>
      </c>
      <c r="H779" t="s">
        <v>2236</v>
      </c>
      <c r="I779" t="s">
        <v>2236</v>
      </c>
      <c r="J779" t="s">
        <v>2236</v>
      </c>
      <c r="K779">
        <v>0</v>
      </c>
      <c r="L779" t="s">
        <v>912</v>
      </c>
      <c r="M779" t="s">
        <v>868</v>
      </c>
      <c r="N779" t="s">
        <v>860</v>
      </c>
      <c r="O779" t="s">
        <v>875</v>
      </c>
      <c r="P779">
        <v>0</v>
      </c>
      <c r="Q779">
        <v>2029</v>
      </c>
      <c r="R779" t="s">
        <v>2025</v>
      </c>
      <c r="S779" s="16">
        <v>19000</v>
      </c>
      <c r="T779" t="s">
        <v>2236</v>
      </c>
      <c r="U779" t="s">
        <v>874</v>
      </c>
      <c r="V779" s="12" t="s">
        <v>2698</v>
      </c>
    </row>
    <row r="780" spans="1:22" x14ac:dyDescent="0.35">
      <c r="A780" t="s">
        <v>1927</v>
      </c>
      <c r="B780" t="s">
        <v>864</v>
      </c>
      <c r="C780">
        <v>0</v>
      </c>
      <c r="D780" t="s">
        <v>865</v>
      </c>
      <c r="E780" t="s">
        <v>149</v>
      </c>
      <c r="F780">
        <v>0</v>
      </c>
      <c r="G780" s="1" t="str">
        <f>VLOOKUP(E780,'zoznam+stupeň prípravy'!$A$2:$W$647,2,FALSE)</f>
        <v>ŽST Čadca, KR manipulačnej plochy pri k.č. 106 (makovské zhlavie) cca 2000 m2</v>
      </c>
      <c r="H780" t="s">
        <v>2236</v>
      </c>
      <c r="I780" t="s">
        <v>2236</v>
      </c>
      <c r="J780" t="s">
        <v>2236</v>
      </c>
      <c r="K780">
        <v>0</v>
      </c>
      <c r="L780" t="s">
        <v>912</v>
      </c>
      <c r="M780" t="s">
        <v>868</v>
      </c>
      <c r="N780" t="s">
        <v>861</v>
      </c>
      <c r="O780" t="s">
        <v>875</v>
      </c>
      <c r="P780">
        <v>0</v>
      </c>
      <c r="Q780">
        <v>2029</v>
      </c>
      <c r="R780" t="s">
        <v>2025</v>
      </c>
      <c r="S780" s="16">
        <v>171000</v>
      </c>
      <c r="T780" t="s">
        <v>2236</v>
      </c>
      <c r="U780" t="s">
        <v>874</v>
      </c>
      <c r="V780" s="12" t="s">
        <v>2698</v>
      </c>
    </row>
    <row r="781" spans="1:22" x14ac:dyDescent="0.35">
      <c r="A781" t="s">
        <v>2096</v>
      </c>
      <c r="B781" t="s">
        <v>864</v>
      </c>
      <c r="C781">
        <v>0</v>
      </c>
      <c r="D781" t="s">
        <v>865</v>
      </c>
      <c r="E781" t="s">
        <v>1146</v>
      </c>
      <c r="F781">
        <v>0</v>
      </c>
      <c r="G781" s="1" t="str">
        <f>VLOOKUP(E781,'zoznam+stupeň prípravy'!$A$2:$W$647,2,FALSE)</f>
        <v>Prístrešky pre bicykle Klemensova 8</v>
      </c>
      <c r="H781" t="s">
        <v>2236</v>
      </c>
      <c r="I781" t="s">
        <v>2236</v>
      </c>
      <c r="J781" t="s">
        <v>2236</v>
      </c>
      <c r="K781">
        <v>0</v>
      </c>
      <c r="L781" t="s">
        <v>1000</v>
      </c>
      <c r="M781" t="s">
        <v>868</v>
      </c>
      <c r="N781" t="s">
        <v>861</v>
      </c>
      <c r="O781" t="s">
        <v>874</v>
      </c>
      <c r="P781">
        <v>0</v>
      </c>
      <c r="Q781">
        <v>2029</v>
      </c>
      <c r="R781" t="s">
        <v>2025</v>
      </c>
      <c r="S781" s="16">
        <v>81000</v>
      </c>
      <c r="T781" t="s">
        <v>2236</v>
      </c>
      <c r="U781" t="s">
        <v>875</v>
      </c>
      <c r="V781" s="12" t="s">
        <v>2708</v>
      </c>
    </row>
    <row r="782" spans="1:22" x14ac:dyDescent="0.35">
      <c r="A782" t="s">
        <v>1699</v>
      </c>
      <c r="B782" t="s">
        <v>864</v>
      </c>
      <c r="C782">
        <v>0</v>
      </c>
      <c r="D782" t="s">
        <v>865</v>
      </c>
      <c r="E782" t="s">
        <v>1148</v>
      </c>
      <c r="F782">
        <v>0</v>
      </c>
      <c r="G782" s="1" t="str">
        <f>VLOOKUP(E782,'zoznam+stupeň prípravy'!$A$2:$W$647,2,FALSE)</f>
        <v>Košice, SEE, Rampová 2 - rekonštrukcia transformátorovne</v>
      </c>
      <c r="H782" t="s">
        <v>987</v>
      </c>
      <c r="I782" t="s">
        <v>2236</v>
      </c>
      <c r="J782" t="s">
        <v>2236</v>
      </c>
      <c r="K782">
        <v>0</v>
      </c>
      <c r="L782" t="s">
        <v>873</v>
      </c>
      <c r="M782" t="s">
        <v>868</v>
      </c>
      <c r="N782" t="s">
        <v>861</v>
      </c>
      <c r="O782" t="s">
        <v>875</v>
      </c>
      <c r="P782">
        <v>0</v>
      </c>
      <c r="Q782">
        <v>2026</v>
      </c>
      <c r="R782" t="s">
        <v>2025</v>
      </c>
      <c r="S782" s="16">
        <v>2008000</v>
      </c>
      <c r="T782" t="s">
        <v>2236</v>
      </c>
      <c r="U782" t="s">
        <v>874</v>
      </c>
      <c r="V782" s="12" t="s">
        <v>2703</v>
      </c>
    </row>
    <row r="783" spans="1:22" x14ac:dyDescent="0.35">
      <c r="A783" t="s">
        <v>1698</v>
      </c>
      <c r="B783" t="s">
        <v>864</v>
      </c>
      <c r="C783">
        <v>0</v>
      </c>
      <c r="D783" t="s">
        <v>865</v>
      </c>
      <c r="E783" t="s">
        <v>1148</v>
      </c>
      <c r="F783">
        <v>0</v>
      </c>
      <c r="G783" s="1" t="str">
        <f>VLOOKUP(E783,'zoznam+stupeň prípravy'!$A$2:$W$647,2,FALSE)</f>
        <v>Košice, SEE, Rampová 2 - rekonštrukcia transformátorovne</v>
      </c>
      <c r="H783" t="s">
        <v>987</v>
      </c>
      <c r="I783" t="s">
        <v>2236</v>
      </c>
      <c r="J783" t="s">
        <v>2236</v>
      </c>
      <c r="K783">
        <v>0</v>
      </c>
      <c r="L783" t="s">
        <v>873</v>
      </c>
      <c r="M783" t="s">
        <v>868</v>
      </c>
      <c r="N783" t="s">
        <v>860</v>
      </c>
      <c r="O783" t="s">
        <v>874</v>
      </c>
      <c r="P783">
        <v>0</v>
      </c>
      <c r="Q783" t="s">
        <v>1464</v>
      </c>
      <c r="R783" t="s">
        <v>1467</v>
      </c>
      <c r="S783" s="16">
        <v>131407.98000000001</v>
      </c>
      <c r="T783" t="s">
        <v>2236</v>
      </c>
      <c r="U783" t="s">
        <v>874</v>
      </c>
      <c r="V783" s="12" t="s">
        <v>2703</v>
      </c>
    </row>
    <row r="784" spans="1:22" x14ac:dyDescent="0.35">
      <c r="A784" t="s">
        <v>1806</v>
      </c>
      <c r="B784" t="s">
        <v>864</v>
      </c>
      <c r="C784">
        <v>0</v>
      </c>
      <c r="D784" t="s">
        <v>865</v>
      </c>
      <c r="E784" t="s">
        <v>151</v>
      </c>
      <c r="F784">
        <v>0</v>
      </c>
      <c r="G784" s="1" t="str">
        <f>VLOOKUP(E784,'zoznam+stupeň prípravy'!$A$2:$W$647,2,FALSE)</f>
        <v>priecestie Michalovce -Petrovce n/L km 43,951</v>
      </c>
      <c r="H784" t="s">
        <v>2236</v>
      </c>
      <c r="I784" t="s">
        <v>2236</v>
      </c>
      <c r="J784" t="s">
        <v>2236</v>
      </c>
      <c r="K784">
        <v>0</v>
      </c>
      <c r="L784" t="s">
        <v>912</v>
      </c>
      <c r="M784" t="s">
        <v>868</v>
      </c>
      <c r="N784" t="s">
        <v>860</v>
      </c>
      <c r="O784" t="s">
        <v>875</v>
      </c>
      <c r="P784">
        <v>0</v>
      </c>
      <c r="Q784">
        <v>2030</v>
      </c>
      <c r="R784" t="s">
        <v>2025</v>
      </c>
      <c r="S784" s="16">
        <v>10000</v>
      </c>
      <c r="T784" t="s">
        <v>2236</v>
      </c>
      <c r="U784" t="s">
        <v>874</v>
      </c>
      <c r="V784" s="12" t="s">
        <v>2698</v>
      </c>
    </row>
    <row r="785" spans="1:22" x14ac:dyDescent="0.35">
      <c r="A785" t="s">
        <v>1934</v>
      </c>
      <c r="B785" t="s">
        <v>864</v>
      </c>
      <c r="C785">
        <v>0</v>
      </c>
      <c r="D785" t="s">
        <v>865</v>
      </c>
      <c r="E785" t="s">
        <v>151</v>
      </c>
      <c r="F785">
        <v>0</v>
      </c>
      <c r="G785" s="1" t="str">
        <f>VLOOKUP(E785,'zoznam+stupeň prípravy'!$A$2:$W$647,2,FALSE)</f>
        <v>priecestie Michalovce -Petrovce n/L km 43,951</v>
      </c>
      <c r="H785" t="s">
        <v>2236</v>
      </c>
      <c r="I785" t="s">
        <v>2236</v>
      </c>
      <c r="J785" t="s">
        <v>2236</v>
      </c>
      <c r="K785">
        <v>0</v>
      </c>
      <c r="L785" t="s">
        <v>912</v>
      </c>
      <c r="M785" t="s">
        <v>868</v>
      </c>
      <c r="N785" t="s">
        <v>861</v>
      </c>
      <c r="O785" t="s">
        <v>875</v>
      </c>
      <c r="P785">
        <v>0</v>
      </c>
      <c r="Q785">
        <v>2029</v>
      </c>
      <c r="R785" t="s">
        <v>2025</v>
      </c>
      <c r="S785" s="16">
        <v>90000</v>
      </c>
      <c r="T785" t="s">
        <v>2236</v>
      </c>
      <c r="U785" t="s">
        <v>874</v>
      </c>
      <c r="V785" s="12" t="s">
        <v>2698</v>
      </c>
    </row>
    <row r="786" spans="1:22" ht="29" x14ac:dyDescent="0.35">
      <c r="A786" t="s">
        <v>1813</v>
      </c>
      <c r="B786" t="s">
        <v>864</v>
      </c>
      <c r="C786">
        <v>0</v>
      </c>
      <c r="D786" t="s">
        <v>865</v>
      </c>
      <c r="E786" t="s">
        <v>153</v>
      </c>
      <c r="F786">
        <v>0</v>
      </c>
      <c r="G786" s="1" t="str">
        <f>VLOOKUP(E786,'zoznam+stupeň prípravy'!$A$2:$W$647,2,FALSE)</f>
        <v>Doplnenie optickej kabelizácie v obvode OR Trnava</v>
      </c>
      <c r="H786" t="s">
        <v>899</v>
      </c>
      <c r="I786" t="s">
        <v>2236</v>
      </c>
      <c r="J786" t="s">
        <v>2236</v>
      </c>
      <c r="K786">
        <v>0</v>
      </c>
      <c r="L786" t="s">
        <v>912</v>
      </c>
      <c r="M786" t="s">
        <v>868</v>
      </c>
      <c r="N786" t="s">
        <v>860</v>
      </c>
      <c r="O786" t="s">
        <v>875</v>
      </c>
      <c r="P786">
        <v>0</v>
      </c>
      <c r="Q786">
        <v>2030</v>
      </c>
      <c r="R786" t="s">
        <v>2025</v>
      </c>
      <c r="S786" s="16">
        <v>82000</v>
      </c>
      <c r="T786" t="s">
        <v>2236</v>
      </c>
      <c r="U786" t="s">
        <v>874</v>
      </c>
      <c r="V786" s="12" t="s">
        <v>2707</v>
      </c>
    </row>
    <row r="787" spans="1:22" ht="29" x14ac:dyDescent="0.35">
      <c r="A787" t="s">
        <v>1942</v>
      </c>
      <c r="B787" t="s">
        <v>864</v>
      </c>
      <c r="C787">
        <v>0</v>
      </c>
      <c r="D787" t="s">
        <v>865</v>
      </c>
      <c r="E787" t="s">
        <v>153</v>
      </c>
      <c r="F787">
        <v>0</v>
      </c>
      <c r="G787" s="1" t="str">
        <f>VLOOKUP(E787,'zoznam+stupeň prípravy'!$A$2:$W$647,2,FALSE)</f>
        <v>Doplnenie optickej kabelizácie v obvode OR Trnava</v>
      </c>
      <c r="H787" t="s">
        <v>899</v>
      </c>
      <c r="I787" t="s">
        <v>2236</v>
      </c>
      <c r="J787" t="s">
        <v>2236</v>
      </c>
      <c r="K787">
        <v>0</v>
      </c>
      <c r="L787" t="s">
        <v>912</v>
      </c>
      <c r="M787" t="s">
        <v>868</v>
      </c>
      <c r="N787" t="s">
        <v>861</v>
      </c>
      <c r="O787" t="s">
        <v>875</v>
      </c>
      <c r="P787">
        <v>0</v>
      </c>
      <c r="Q787">
        <v>2029</v>
      </c>
      <c r="R787" t="s">
        <v>2025</v>
      </c>
      <c r="S787" s="16">
        <v>738000</v>
      </c>
      <c r="T787" t="s">
        <v>2236</v>
      </c>
      <c r="U787" t="s">
        <v>874</v>
      </c>
      <c r="V787" s="12" t="s">
        <v>2707</v>
      </c>
    </row>
    <row r="788" spans="1:22" x14ac:dyDescent="0.35">
      <c r="A788" t="s">
        <v>2097</v>
      </c>
      <c r="B788" t="s">
        <v>864</v>
      </c>
      <c r="C788">
        <v>0</v>
      </c>
      <c r="D788" t="s">
        <v>865</v>
      </c>
      <c r="E788" t="s">
        <v>603</v>
      </c>
      <c r="F788">
        <v>0</v>
      </c>
      <c r="G788" s="1" t="str">
        <f>VLOOKUP(E788,'zoznam+stupeň prípravy'!$A$2:$W$647,2,FALSE)</f>
        <v>Rekonštrukcia informačných zariadení pre cestujúcu verejnosť v obvode OR Trnava</v>
      </c>
      <c r="H788" t="s">
        <v>1150</v>
      </c>
      <c r="I788" t="s">
        <v>2236</v>
      </c>
      <c r="J788" t="s">
        <v>2236</v>
      </c>
      <c r="K788">
        <v>0</v>
      </c>
      <c r="L788" t="s">
        <v>1000</v>
      </c>
      <c r="M788" t="s">
        <v>868</v>
      </c>
      <c r="N788" t="s">
        <v>861</v>
      </c>
      <c r="O788" t="s">
        <v>874</v>
      </c>
      <c r="P788">
        <v>0</v>
      </c>
      <c r="Q788">
        <v>2023</v>
      </c>
      <c r="R788" t="s">
        <v>1467</v>
      </c>
      <c r="S788" s="16">
        <v>10792.029999999999</v>
      </c>
      <c r="T788" t="s">
        <v>2236</v>
      </c>
      <c r="U788" t="s">
        <v>875</v>
      </c>
      <c r="V788" s="12" t="s">
        <v>2705</v>
      </c>
    </row>
    <row r="789" spans="1:22" ht="29" x14ac:dyDescent="0.35">
      <c r="A789" t="s">
        <v>1814</v>
      </c>
      <c r="B789" t="s">
        <v>864</v>
      </c>
      <c r="C789">
        <v>0</v>
      </c>
      <c r="D789" t="s">
        <v>865</v>
      </c>
      <c r="E789" t="s">
        <v>1151</v>
      </c>
      <c r="F789">
        <v>0</v>
      </c>
      <c r="G789" s="1" t="str">
        <f>VLOOKUP(E789,'zoznam+stupeň prípravy'!$A$2:$W$647,2,FALSE)</f>
        <v xml:space="preserve">KR staničného a traťového zab. zar. Bratislava Nové Mesto - Bratislava Predmestie - Bratislava Hlavná stanica (mimo) </v>
      </c>
      <c r="H789" t="s">
        <v>2236</v>
      </c>
      <c r="I789" t="s">
        <v>2236</v>
      </c>
      <c r="J789" t="s">
        <v>2236</v>
      </c>
      <c r="K789">
        <v>0</v>
      </c>
      <c r="L789" t="s">
        <v>912</v>
      </c>
      <c r="M789" t="s">
        <v>868</v>
      </c>
      <c r="N789" t="s">
        <v>861</v>
      </c>
      <c r="O789" t="s">
        <v>875</v>
      </c>
      <c r="P789">
        <v>0</v>
      </c>
      <c r="Q789">
        <v>2030</v>
      </c>
      <c r="R789" t="s">
        <v>2025</v>
      </c>
      <c r="S789" s="16">
        <v>1300000</v>
      </c>
      <c r="T789" t="s">
        <v>2236</v>
      </c>
      <c r="U789" t="s">
        <v>874</v>
      </c>
      <c r="V789" s="12" t="s">
        <v>2696</v>
      </c>
    </row>
    <row r="790" spans="1:22" ht="29" x14ac:dyDescent="0.35">
      <c r="A790" t="s">
        <v>1944</v>
      </c>
      <c r="B790" t="s">
        <v>864</v>
      </c>
      <c r="C790">
        <v>0</v>
      </c>
      <c r="D790" t="s">
        <v>865</v>
      </c>
      <c r="E790" t="s">
        <v>1151</v>
      </c>
      <c r="F790">
        <v>0</v>
      </c>
      <c r="G790" s="1" t="str">
        <f>VLOOKUP(E790,'zoznam+stupeň prípravy'!$A$2:$W$647,2,FALSE)</f>
        <v xml:space="preserve">KR staničného a traťového zab. zar. Bratislava Nové Mesto - Bratislava Predmestie - Bratislava Hlavná stanica (mimo) </v>
      </c>
      <c r="H790" t="s">
        <v>2236</v>
      </c>
      <c r="I790" t="s">
        <v>2236</v>
      </c>
      <c r="J790" t="s">
        <v>2236</v>
      </c>
      <c r="K790">
        <v>0</v>
      </c>
      <c r="L790" t="s">
        <v>912</v>
      </c>
      <c r="M790" t="s">
        <v>868</v>
      </c>
      <c r="N790" t="s">
        <v>861</v>
      </c>
      <c r="O790" t="s">
        <v>875</v>
      </c>
      <c r="P790">
        <v>0</v>
      </c>
      <c r="Q790">
        <v>2029</v>
      </c>
      <c r="R790" t="s">
        <v>2025</v>
      </c>
      <c r="S790" s="16">
        <v>11700000</v>
      </c>
      <c r="T790" t="s">
        <v>2236</v>
      </c>
      <c r="U790" t="s">
        <v>874</v>
      </c>
      <c r="V790" s="12" t="s">
        <v>2696</v>
      </c>
    </row>
    <row r="791" spans="1:22" x14ac:dyDescent="0.35">
      <c r="A791" t="s">
        <v>1807</v>
      </c>
      <c r="B791" t="s">
        <v>864</v>
      </c>
      <c r="C791">
        <v>0</v>
      </c>
      <c r="D791" t="s">
        <v>865</v>
      </c>
      <c r="E791" t="s">
        <v>155</v>
      </c>
      <c r="F791">
        <v>0</v>
      </c>
      <c r="G791" s="1" t="str">
        <f>VLOOKUP(E791,'zoznam+stupeň prípravy'!$A$2:$W$647,2,FALSE)</f>
        <v>priecestie Trebišov-Vranov n/T km 27,353 -Ortáše</v>
      </c>
      <c r="H791" t="s">
        <v>2236</v>
      </c>
      <c r="I791" t="s">
        <v>2236</v>
      </c>
      <c r="J791" t="s">
        <v>2236</v>
      </c>
      <c r="K791">
        <v>0</v>
      </c>
      <c r="L791" t="s">
        <v>912</v>
      </c>
      <c r="M791" t="s">
        <v>868</v>
      </c>
      <c r="N791" t="s">
        <v>860</v>
      </c>
      <c r="O791" t="s">
        <v>875</v>
      </c>
      <c r="P791">
        <v>0</v>
      </c>
      <c r="Q791">
        <v>2030</v>
      </c>
      <c r="R791" t="s">
        <v>2025</v>
      </c>
      <c r="S791" s="16">
        <v>10000</v>
      </c>
      <c r="T791" t="s">
        <v>2236</v>
      </c>
      <c r="U791" t="s">
        <v>874</v>
      </c>
      <c r="V791" s="12" t="s">
        <v>2698</v>
      </c>
    </row>
    <row r="792" spans="1:22" x14ac:dyDescent="0.35">
      <c r="A792" t="s">
        <v>1935</v>
      </c>
      <c r="B792" t="s">
        <v>864</v>
      </c>
      <c r="C792">
        <v>0</v>
      </c>
      <c r="D792" t="s">
        <v>865</v>
      </c>
      <c r="E792" t="s">
        <v>155</v>
      </c>
      <c r="F792">
        <v>0</v>
      </c>
      <c r="G792" s="1" t="str">
        <f>VLOOKUP(E792,'zoznam+stupeň prípravy'!$A$2:$W$647,2,FALSE)</f>
        <v>priecestie Trebišov-Vranov n/T km 27,353 -Ortáše</v>
      </c>
      <c r="H792" t="s">
        <v>2236</v>
      </c>
      <c r="I792" t="s">
        <v>2236</v>
      </c>
      <c r="J792" t="s">
        <v>2236</v>
      </c>
      <c r="K792">
        <v>0</v>
      </c>
      <c r="L792" t="s">
        <v>912</v>
      </c>
      <c r="M792" t="s">
        <v>868</v>
      </c>
      <c r="N792" t="s">
        <v>861</v>
      </c>
      <c r="O792" t="s">
        <v>875</v>
      </c>
      <c r="P792">
        <v>0</v>
      </c>
      <c r="Q792">
        <v>2029</v>
      </c>
      <c r="R792" t="s">
        <v>2025</v>
      </c>
      <c r="S792" s="16">
        <v>90000</v>
      </c>
      <c r="T792" t="s">
        <v>2236</v>
      </c>
      <c r="U792" t="s">
        <v>874</v>
      </c>
      <c r="V792" s="12" t="s">
        <v>2698</v>
      </c>
    </row>
    <row r="793" spans="1:22" x14ac:dyDescent="0.35">
      <c r="A793" t="s">
        <v>1945</v>
      </c>
      <c r="B793" t="s">
        <v>864</v>
      </c>
      <c r="C793">
        <v>0</v>
      </c>
      <c r="D793" t="s">
        <v>865</v>
      </c>
      <c r="E793" t="s">
        <v>595</v>
      </c>
      <c r="F793">
        <v>0</v>
      </c>
      <c r="G793" s="1" t="str">
        <f>VLOOKUP(E793,'zoznam+stupeň prípravy'!$A$2:$W$647,2,FALSE)</f>
        <v>KR železničného priecestia v ŽST Martin, žkm 305,230 (ul.Robotnícka)</v>
      </c>
      <c r="H793" t="s">
        <v>997</v>
      </c>
      <c r="I793" t="s">
        <v>2236</v>
      </c>
      <c r="J793" t="s">
        <v>2236</v>
      </c>
      <c r="K793">
        <v>0</v>
      </c>
      <c r="L793" t="s">
        <v>912</v>
      </c>
      <c r="M793" t="s">
        <v>868</v>
      </c>
      <c r="N793" t="s">
        <v>861</v>
      </c>
      <c r="O793" t="s">
        <v>875</v>
      </c>
      <c r="P793">
        <v>0</v>
      </c>
      <c r="Q793">
        <v>2029</v>
      </c>
      <c r="R793" t="s">
        <v>2025</v>
      </c>
      <c r="S793" s="16">
        <v>1158582.3899999999</v>
      </c>
      <c r="T793" t="s">
        <v>2236</v>
      </c>
      <c r="U793" t="s">
        <v>874</v>
      </c>
      <c r="V793" s="12" t="s">
        <v>2711</v>
      </c>
    </row>
    <row r="794" spans="1:22" x14ac:dyDescent="0.35">
      <c r="A794" t="s">
        <v>1808</v>
      </c>
      <c r="B794" t="s">
        <v>864</v>
      </c>
      <c r="C794">
        <v>0</v>
      </c>
      <c r="D794" t="s">
        <v>865</v>
      </c>
      <c r="E794" t="s">
        <v>157</v>
      </c>
      <c r="F794">
        <v>0</v>
      </c>
      <c r="G794" s="1" t="str">
        <f>VLOOKUP(E794,'zoznam+stupeň prípravy'!$A$2:$W$647,2,FALSE)</f>
        <v>priecestie Trebišov-Vranov n/T km 23,600-Sačurov</v>
      </c>
      <c r="H794" t="s">
        <v>2236</v>
      </c>
      <c r="I794" t="s">
        <v>2236</v>
      </c>
      <c r="J794" t="s">
        <v>2236</v>
      </c>
      <c r="K794">
        <v>0</v>
      </c>
      <c r="L794" t="s">
        <v>912</v>
      </c>
      <c r="M794" t="s">
        <v>868</v>
      </c>
      <c r="N794" t="s">
        <v>860</v>
      </c>
      <c r="O794" t="s">
        <v>875</v>
      </c>
      <c r="P794">
        <v>0</v>
      </c>
      <c r="Q794">
        <v>2030</v>
      </c>
      <c r="R794" t="s">
        <v>2025</v>
      </c>
      <c r="S794" s="16">
        <v>10000</v>
      </c>
      <c r="T794" t="s">
        <v>2236</v>
      </c>
      <c r="U794" t="s">
        <v>874</v>
      </c>
      <c r="V794" s="12" t="s">
        <v>2698</v>
      </c>
    </row>
    <row r="795" spans="1:22" x14ac:dyDescent="0.35">
      <c r="A795" t="s">
        <v>1936</v>
      </c>
      <c r="B795" t="s">
        <v>864</v>
      </c>
      <c r="C795">
        <v>0</v>
      </c>
      <c r="D795" t="s">
        <v>865</v>
      </c>
      <c r="E795" t="s">
        <v>157</v>
      </c>
      <c r="F795">
        <v>0</v>
      </c>
      <c r="G795" s="1" t="str">
        <f>VLOOKUP(E795,'zoznam+stupeň prípravy'!$A$2:$W$647,2,FALSE)</f>
        <v>priecestie Trebišov-Vranov n/T km 23,600-Sačurov</v>
      </c>
      <c r="H795" t="s">
        <v>2236</v>
      </c>
      <c r="I795" t="s">
        <v>2236</v>
      </c>
      <c r="J795" t="s">
        <v>2236</v>
      </c>
      <c r="K795">
        <v>0</v>
      </c>
      <c r="L795" t="s">
        <v>912</v>
      </c>
      <c r="M795" t="s">
        <v>868</v>
      </c>
      <c r="N795" t="s">
        <v>861</v>
      </c>
      <c r="O795" t="s">
        <v>875</v>
      </c>
      <c r="P795">
        <v>0</v>
      </c>
      <c r="Q795">
        <v>2029</v>
      </c>
      <c r="R795" t="s">
        <v>2025</v>
      </c>
      <c r="S795" s="16">
        <v>90000</v>
      </c>
      <c r="T795" t="s">
        <v>2236</v>
      </c>
      <c r="U795" t="s">
        <v>874</v>
      </c>
      <c r="V795" s="12" t="s">
        <v>2698</v>
      </c>
    </row>
    <row r="796" spans="1:22" x14ac:dyDescent="0.35">
      <c r="A796" t="s">
        <v>1946</v>
      </c>
      <c r="B796" t="s">
        <v>864</v>
      </c>
      <c r="C796">
        <v>0</v>
      </c>
      <c r="D796" t="s">
        <v>865</v>
      </c>
      <c r="E796" t="s">
        <v>599</v>
      </c>
      <c r="F796">
        <v>0</v>
      </c>
      <c r="G796" s="1" t="str">
        <f>VLOOKUP(E796,'zoznam+stupeň prípravy'!$A$2:$W$647,2,FALSE)</f>
        <v>KR železničného priecestia v ŽST Martin, žkm 306,077 (ul.Čsl.armády)</v>
      </c>
      <c r="H796" t="s">
        <v>997</v>
      </c>
      <c r="I796" t="s">
        <v>2236</v>
      </c>
      <c r="J796" t="s">
        <v>2236</v>
      </c>
      <c r="K796">
        <v>0</v>
      </c>
      <c r="L796" t="s">
        <v>912</v>
      </c>
      <c r="M796" t="s">
        <v>868</v>
      </c>
      <c r="N796" t="s">
        <v>861</v>
      </c>
      <c r="O796" t="s">
        <v>875</v>
      </c>
      <c r="P796">
        <v>0</v>
      </c>
      <c r="Q796">
        <v>2029</v>
      </c>
      <c r="R796" t="s">
        <v>2025</v>
      </c>
      <c r="S796" s="16">
        <v>863581.34</v>
      </c>
      <c r="T796" t="s">
        <v>2236</v>
      </c>
      <c r="U796" t="s">
        <v>874</v>
      </c>
      <c r="V796" s="12" t="s">
        <v>2711</v>
      </c>
    </row>
    <row r="797" spans="1:22" ht="29" x14ac:dyDescent="0.35">
      <c r="A797" t="s">
        <v>2038</v>
      </c>
      <c r="B797" t="s">
        <v>864</v>
      </c>
      <c r="C797">
        <v>0</v>
      </c>
      <c r="D797" t="s">
        <v>865</v>
      </c>
      <c r="E797" t="s">
        <v>159</v>
      </c>
      <c r="F797">
        <v>0</v>
      </c>
      <c r="G797" s="1" t="str">
        <f>VLOOKUP(E797,'zoznam+stupeň prípravy'!$A$2:$W$647,2,FALSE)</f>
        <v>ŽSR, Rekonštrukcia zabezpečovacieho zariadenia a doplnenie diaľkového ovládania pre dispečerizáciu trate Leopoldov – Galanta vrátane Sereď – Trnava</v>
      </c>
      <c r="H797" t="s">
        <v>2236</v>
      </c>
      <c r="I797" t="s">
        <v>2236</v>
      </c>
      <c r="J797" t="s">
        <v>2236</v>
      </c>
      <c r="K797">
        <v>0</v>
      </c>
      <c r="L797" t="s">
        <v>912</v>
      </c>
      <c r="M797" t="s">
        <v>868</v>
      </c>
      <c r="N797" t="s">
        <v>50</v>
      </c>
      <c r="O797" t="s">
        <v>875</v>
      </c>
      <c r="P797">
        <v>0</v>
      </c>
      <c r="Q797">
        <v>2029</v>
      </c>
      <c r="R797" t="s">
        <v>2025</v>
      </c>
      <c r="S797" s="16">
        <v>3400000</v>
      </c>
      <c r="T797" t="s">
        <v>2236</v>
      </c>
      <c r="U797" t="s">
        <v>874</v>
      </c>
      <c r="V797" s="12" t="s">
        <v>2698</v>
      </c>
    </row>
    <row r="798" spans="1:22" ht="29" x14ac:dyDescent="0.35">
      <c r="A798" t="s">
        <v>1947</v>
      </c>
      <c r="B798" t="s">
        <v>864</v>
      </c>
      <c r="C798">
        <v>0</v>
      </c>
      <c r="D798" t="s">
        <v>865</v>
      </c>
      <c r="E798" t="s">
        <v>159</v>
      </c>
      <c r="F798">
        <v>0</v>
      </c>
      <c r="G798" s="1" t="str">
        <f>VLOOKUP(E798,'zoznam+stupeň prípravy'!$A$2:$W$647,2,FALSE)</f>
        <v>ŽSR, Rekonštrukcia zabezpečovacieho zariadenia a doplnenie diaľkového ovládania pre dispečerizáciu trate Leopoldov – Galanta vrátane Sereď – Trnava</v>
      </c>
      <c r="H798" t="s">
        <v>2236</v>
      </c>
      <c r="I798" t="s">
        <v>2236</v>
      </c>
      <c r="J798" t="s">
        <v>2236</v>
      </c>
      <c r="K798">
        <v>0</v>
      </c>
      <c r="L798" t="s">
        <v>912</v>
      </c>
      <c r="M798" t="s">
        <v>868</v>
      </c>
      <c r="N798" t="s">
        <v>861</v>
      </c>
      <c r="O798" t="s">
        <v>875</v>
      </c>
      <c r="P798">
        <v>0</v>
      </c>
      <c r="Q798">
        <v>2029</v>
      </c>
      <c r="R798" t="s">
        <v>2025</v>
      </c>
      <c r="S798" s="16">
        <v>15300000</v>
      </c>
      <c r="T798" t="s">
        <v>2236</v>
      </c>
      <c r="U798" t="s">
        <v>874</v>
      </c>
      <c r="V798" s="12" t="s">
        <v>2698</v>
      </c>
    </row>
    <row r="799" spans="1:22" ht="29" x14ac:dyDescent="0.35">
      <c r="A799" t="s">
        <v>1947</v>
      </c>
      <c r="B799" t="s">
        <v>864</v>
      </c>
      <c r="C799">
        <v>0</v>
      </c>
      <c r="D799" t="s">
        <v>865</v>
      </c>
      <c r="E799" t="s">
        <v>159</v>
      </c>
      <c r="F799">
        <v>0</v>
      </c>
      <c r="G799" s="1" t="str">
        <f>VLOOKUP(E799,'zoznam+stupeň prípravy'!$A$2:$W$647,2,FALSE)</f>
        <v>ŽSR, Rekonštrukcia zabezpečovacieho zariadenia a doplnenie diaľkového ovládania pre dispečerizáciu trate Leopoldov – Galanta vrátane Sereď – Trnava</v>
      </c>
      <c r="H799" t="s">
        <v>2236</v>
      </c>
      <c r="I799" t="s">
        <v>2236</v>
      </c>
      <c r="J799" t="s">
        <v>2236</v>
      </c>
      <c r="K799">
        <v>0</v>
      </c>
      <c r="L799" t="s">
        <v>912</v>
      </c>
      <c r="M799" t="s">
        <v>868</v>
      </c>
      <c r="N799" t="s">
        <v>861</v>
      </c>
      <c r="O799" t="s">
        <v>875</v>
      </c>
      <c r="P799">
        <v>0</v>
      </c>
      <c r="Q799">
        <v>2030</v>
      </c>
      <c r="R799" t="s">
        <v>2025</v>
      </c>
      <c r="S799" s="16">
        <v>15300000</v>
      </c>
      <c r="T799" t="s">
        <v>2236</v>
      </c>
      <c r="U799" t="s">
        <v>874</v>
      </c>
      <c r="V799" s="12" t="s">
        <v>2698</v>
      </c>
    </row>
    <row r="800" spans="1:22" ht="29" x14ac:dyDescent="0.35">
      <c r="A800" t="s">
        <v>2098</v>
      </c>
      <c r="B800" t="s">
        <v>864</v>
      </c>
      <c r="C800">
        <v>0</v>
      </c>
      <c r="D800" t="s">
        <v>865</v>
      </c>
      <c r="E800" t="s">
        <v>1153</v>
      </c>
      <c r="F800">
        <v>0</v>
      </c>
      <c r="G800" s="1" t="str">
        <f>VLOOKUP(E800,'zoznam+stupeň prípravy'!$A$2:$W$647,2,FALSE)</f>
        <v xml:space="preserve">Bratislava Petržalka, nástupište č. 1 a 2, odstránenie nevyhovujúceho stavu objektov a zariadení slúžiacich cestujúcej verejnosti </v>
      </c>
      <c r="H800" t="s">
        <v>2236</v>
      </c>
      <c r="I800" t="s">
        <v>2236</v>
      </c>
      <c r="J800" t="s">
        <v>2236</v>
      </c>
      <c r="K800">
        <v>0</v>
      </c>
      <c r="L800" t="s">
        <v>900</v>
      </c>
      <c r="M800" t="s">
        <v>868</v>
      </c>
      <c r="N800" t="s">
        <v>861</v>
      </c>
      <c r="O800" t="s">
        <v>874</v>
      </c>
      <c r="P800">
        <v>0</v>
      </c>
      <c r="Q800">
        <v>2029</v>
      </c>
      <c r="R800" t="s">
        <v>2025</v>
      </c>
      <c r="S800" s="16">
        <v>3000</v>
      </c>
      <c r="T800" t="s">
        <v>2236</v>
      </c>
      <c r="U800" t="s">
        <v>875</v>
      </c>
      <c r="V800" s="12" t="s">
        <v>2250</v>
      </c>
    </row>
    <row r="801" spans="1:22" x14ac:dyDescent="0.35">
      <c r="A801" t="s">
        <v>1868</v>
      </c>
      <c r="B801" t="s">
        <v>864</v>
      </c>
      <c r="C801">
        <v>0</v>
      </c>
      <c r="D801" t="s">
        <v>865</v>
      </c>
      <c r="E801" t="s">
        <v>1155</v>
      </c>
      <c r="F801">
        <v>0</v>
      </c>
      <c r="G801" s="1" t="str">
        <f>VLOOKUP(E801,'zoznam+stupeň prípravy'!$A$2:$W$647,2,FALSE)</f>
        <v>KR mosta  Kraľovany - Trstená , km 16,746</v>
      </c>
      <c r="H801" t="s">
        <v>970</v>
      </c>
      <c r="I801" t="s">
        <v>2236</v>
      </c>
      <c r="J801" t="s">
        <v>2236</v>
      </c>
      <c r="K801">
        <v>0</v>
      </c>
      <c r="L801" t="s">
        <v>912</v>
      </c>
      <c r="M801" t="s">
        <v>868</v>
      </c>
      <c r="N801" t="s">
        <v>860</v>
      </c>
      <c r="O801" t="s">
        <v>875</v>
      </c>
      <c r="P801">
        <v>0</v>
      </c>
      <c r="Q801">
        <v>2029</v>
      </c>
      <c r="R801" t="s">
        <v>2025</v>
      </c>
      <c r="S801" s="16">
        <v>250000</v>
      </c>
      <c r="T801" t="s">
        <v>2236</v>
      </c>
      <c r="U801" t="s">
        <v>874</v>
      </c>
      <c r="V801" s="12" t="s">
        <v>2708</v>
      </c>
    </row>
    <row r="802" spans="1:22" x14ac:dyDescent="0.35">
      <c r="A802" t="s">
        <v>2002</v>
      </c>
      <c r="B802" t="s">
        <v>864</v>
      </c>
      <c r="C802">
        <v>0</v>
      </c>
      <c r="D802" t="s">
        <v>865</v>
      </c>
      <c r="E802" t="s">
        <v>1155</v>
      </c>
      <c r="F802">
        <v>0</v>
      </c>
      <c r="G802" s="1" t="str">
        <f>VLOOKUP(E802,'zoznam+stupeň prípravy'!$A$2:$W$647,2,FALSE)</f>
        <v>KR mosta  Kraľovany - Trstená , km 16,746</v>
      </c>
      <c r="H802" t="s">
        <v>970</v>
      </c>
      <c r="I802" t="s">
        <v>2236</v>
      </c>
      <c r="J802" t="s">
        <v>2236</v>
      </c>
      <c r="K802">
        <v>0</v>
      </c>
      <c r="L802" t="s">
        <v>912</v>
      </c>
      <c r="M802" t="s">
        <v>868</v>
      </c>
      <c r="N802" t="s">
        <v>861</v>
      </c>
      <c r="O802" t="s">
        <v>875</v>
      </c>
      <c r="P802">
        <v>0</v>
      </c>
      <c r="Q802">
        <v>2026</v>
      </c>
      <c r="R802" t="s">
        <v>2025</v>
      </c>
      <c r="S802" s="16">
        <v>1450000</v>
      </c>
      <c r="T802" t="s">
        <v>2236</v>
      </c>
      <c r="U802" t="s">
        <v>874</v>
      </c>
      <c r="V802" s="12" t="s">
        <v>2708</v>
      </c>
    </row>
    <row r="803" spans="1:22" ht="43.5" x14ac:dyDescent="0.35">
      <c r="A803" t="s">
        <v>1826</v>
      </c>
      <c r="B803" t="s">
        <v>864</v>
      </c>
      <c r="C803">
        <v>0</v>
      </c>
      <c r="D803" t="s">
        <v>865</v>
      </c>
      <c r="E803" t="s">
        <v>534</v>
      </c>
      <c r="F803">
        <v>0</v>
      </c>
      <c r="G803" s="1" t="str">
        <f>VLOOKUP(E803,'zoznam+stupeň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03" t="s">
        <v>1157</v>
      </c>
      <c r="I803" t="s">
        <v>2236</v>
      </c>
      <c r="J803" t="s">
        <v>2236</v>
      </c>
      <c r="K803">
        <v>0</v>
      </c>
      <c r="L803" t="s">
        <v>912</v>
      </c>
      <c r="M803" t="s">
        <v>868</v>
      </c>
      <c r="N803" t="s">
        <v>860</v>
      </c>
      <c r="O803" t="s">
        <v>2236</v>
      </c>
      <c r="P803" t="s">
        <v>2236</v>
      </c>
      <c r="Q803">
        <v>2023</v>
      </c>
      <c r="R803" t="s">
        <v>1467</v>
      </c>
      <c r="S803" s="16">
        <v>44530.450000000033</v>
      </c>
      <c r="T803" t="s">
        <v>2236</v>
      </c>
      <c r="U803" t="s">
        <v>874</v>
      </c>
      <c r="V803" s="12" t="s">
        <v>2705</v>
      </c>
    </row>
    <row r="804" spans="1:22" ht="43.5" x14ac:dyDescent="0.35">
      <c r="A804" t="s">
        <v>2220</v>
      </c>
      <c r="B804" t="s">
        <v>864</v>
      </c>
      <c r="C804">
        <v>0</v>
      </c>
      <c r="D804" t="s">
        <v>865</v>
      </c>
      <c r="E804" t="s">
        <v>534</v>
      </c>
      <c r="F804">
        <v>0</v>
      </c>
      <c r="G804" s="1" t="str">
        <f>VLOOKUP(E804,'zoznam+stupeň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04" t="s">
        <v>1157</v>
      </c>
      <c r="I804" t="s">
        <v>2236</v>
      </c>
      <c r="J804" t="s">
        <v>2236</v>
      </c>
      <c r="K804">
        <v>0</v>
      </c>
      <c r="L804" t="s">
        <v>912</v>
      </c>
      <c r="M804" t="s">
        <v>868</v>
      </c>
      <c r="N804" t="s">
        <v>26</v>
      </c>
      <c r="O804" t="s">
        <v>2236</v>
      </c>
      <c r="P804" t="s">
        <v>2236</v>
      </c>
      <c r="Q804">
        <v>2024</v>
      </c>
      <c r="R804" t="s">
        <v>1525</v>
      </c>
      <c r="S804" s="16">
        <v>31720.48</v>
      </c>
      <c r="T804" t="s">
        <v>2236</v>
      </c>
      <c r="U804" t="s">
        <v>874</v>
      </c>
      <c r="V804" s="12" t="s">
        <v>2705</v>
      </c>
    </row>
    <row r="805" spans="1:22" ht="43.5" x14ac:dyDescent="0.35">
      <c r="A805" t="s">
        <v>1960</v>
      </c>
      <c r="B805" t="s">
        <v>864</v>
      </c>
      <c r="C805">
        <v>0</v>
      </c>
      <c r="D805" t="s">
        <v>865</v>
      </c>
      <c r="E805" t="s">
        <v>534</v>
      </c>
      <c r="F805">
        <v>0</v>
      </c>
      <c r="G805" s="1" t="str">
        <f>VLOOKUP(E805,'zoznam+stupeň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05" t="s">
        <v>1157</v>
      </c>
      <c r="I805" t="s">
        <v>2236</v>
      </c>
      <c r="J805" t="s">
        <v>2236</v>
      </c>
      <c r="K805">
        <v>0</v>
      </c>
      <c r="L805" t="s">
        <v>912</v>
      </c>
      <c r="M805" t="s">
        <v>868</v>
      </c>
      <c r="N805" t="s">
        <v>861</v>
      </c>
      <c r="O805" t="s">
        <v>874</v>
      </c>
      <c r="P805">
        <v>0</v>
      </c>
      <c r="Q805">
        <v>2024</v>
      </c>
      <c r="R805" t="s">
        <v>2028</v>
      </c>
      <c r="S805" s="16">
        <v>2495767.4300000002</v>
      </c>
      <c r="T805" t="s">
        <v>2236</v>
      </c>
      <c r="U805" t="s">
        <v>874</v>
      </c>
      <c r="V805" s="12" t="s">
        <v>2705</v>
      </c>
    </row>
    <row r="806" spans="1:22" ht="43.5" x14ac:dyDescent="0.35">
      <c r="A806" t="s">
        <v>1960</v>
      </c>
      <c r="B806" t="s">
        <v>864</v>
      </c>
      <c r="C806">
        <v>0</v>
      </c>
      <c r="D806" t="s">
        <v>865</v>
      </c>
      <c r="E806" t="s">
        <v>534</v>
      </c>
      <c r="F806">
        <v>0</v>
      </c>
      <c r="G806" s="1" t="str">
        <f>VLOOKUP(E806,'zoznam+stupeň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06" t="s">
        <v>1157</v>
      </c>
      <c r="I806" t="s">
        <v>2236</v>
      </c>
      <c r="J806" t="s">
        <v>2236</v>
      </c>
      <c r="K806">
        <v>0</v>
      </c>
      <c r="L806" t="s">
        <v>912</v>
      </c>
      <c r="M806" t="s">
        <v>868</v>
      </c>
      <c r="N806" t="s">
        <v>861</v>
      </c>
      <c r="O806" t="s">
        <v>874</v>
      </c>
      <c r="P806">
        <v>0</v>
      </c>
      <c r="Q806">
        <v>2024</v>
      </c>
      <c r="R806" t="s">
        <v>1524</v>
      </c>
      <c r="S806" s="16">
        <v>440429.55</v>
      </c>
      <c r="T806" t="s">
        <v>2236</v>
      </c>
      <c r="U806" t="s">
        <v>874</v>
      </c>
      <c r="V806" s="12" t="s">
        <v>2705</v>
      </c>
    </row>
    <row r="807" spans="1:22" ht="43.5" x14ac:dyDescent="0.35">
      <c r="A807" t="s">
        <v>1960</v>
      </c>
      <c r="B807" t="s">
        <v>864</v>
      </c>
      <c r="C807">
        <v>0</v>
      </c>
      <c r="D807" t="s">
        <v>865</v>
      </c>
      <c r="E807" t="s">
        <v>534</v>
      </c>
      <c r="F807">
        <v>0</v>
      </c>
      <c r="G807" s="1" t="str">
        <f>VLOOKUP(E807,'zoznam+stupeň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07" t="s">
        <v>1157</v>
      </c>
      <c r="I807" t="s">
        <v>2236</v>
      </c>
      <c r="J807" t="s">
        <v>2236</v>
      </c>
      <c r="K807">
        <v>0</v>
      </c>
      <c r="L807" t="s">
        <v>912</v>
      </c>
      <c r="M807" t="s">
        <v>868</v>
      </c>
      <c r="N807" t="s">
        <v>861</v>
      </c>
      <c r="O807" t="s">
        <v>874</v>
      </c>
      <c r="P807">
        <v>0</v>
      </c>
      <c r="Q807">
        <v>2025</v>
      </c>
      <c r="R807" t="s">
        <v>2497</v>
      </c>
      <c r="S807" s="16">
        <v>866507</v>
      </c>
      <c r="T807" t="s">
        <v>2236</v>
      </c>
      <c r="U807" t="s">
        <v>874</v>
      </c>
      <c r="V807" s="12" t="s">
        <v>2705</v>
      </c>
    </row>
    <row r="808" spans="1:22" ht="43.5" x14ac:dyDescent="0.35">
      <c r="A808" t="s">
        <v>1826</v>
      </c>
      <c r="B808" t="s">
        <v>864</v>
      </c>
      <c r="C808">
        <v>0</v>
      </c>
      <c r="D808" t="s">
        <v>865</v>
      </c>
      <c r="E808" t="s">
        <v>534</v>
      </c>
      <c r="F808">
        <v>0</v>
      </c>
      <c r="G808" s="1" t="str">
        <f>VLOOKUP(E808,'zoznam+stupeň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08" t="s">
        <v>1157</v>
      </c>
      <c r="I808" t="s">
        <v>2236</v>
      </c>
      <c r="J808" t="s">
        <v>2236</v>
      </c>
      <c r="K808">
        <v>0</v>
      </c>
      <c r="L808" t="s">
        <v>912</v>
      </c>
      <c r="M808" t="s">
        <v>868</v>
      </c>
      <c r="N808" t="s">
        <v>860</v>
      </c>
      <c r="O808" t="s">
        <v>875</v>
      </c>
      <c r="P808">
        <v>0</v>
      </c>
      <c r="Q808">
        <v>2025</v>
      </c>
      <c r="R808" t="s">
        <v>1525</v>
      </c>
      <c r="S808" s="16">
        <v>32000</v>
      </c>
      <c r="T808" t="s">
        <v>2236</v>
      </c>
      <c r="U808" t="s">
        <v>874</v>
      </c>
      <c r="V808" s="12" t="s">
        <v>2705</v>
      </c>
    </row>
    <row r="809" spans="1:22" ht="43.5" x14ac:dyDescent="0.35">
      <c r="A809" t="s">
        <v>1960</v>
      </c>
      <c r="B809" t="s">
        <v>864</v>
      </c>
      <c r="C809">
        <v>0</v>
      </c>
      <c r="D809" t="s">
        <v>865</v>
      </c>
      <c r="E809" t="s">
        <v>534</v>
      </c>
      <c r="F809">
        <v>0</v>
      </c>
      <c r="G809" s="1" t="str">
        <f>VLOOKUP(E809,'zoznam+stupeň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09" t="s">
        <v>1157</v>
      </c>
      <c r="I809" t="s">
        <v>2236</v>
      </c>
      <c r="J809" t="s">
        <v>2236</v>
      </c>
      <c r="K809">
        <v>0</v>
      </c>
      <c r="L809" t="s">
        <v>912</v>
      </c>
      <c r="M809" t="s">
        <v>868</v>
      </c>
      <c r="N809" t="s">
        <v>861</v>
      </c>
      <c r="O809" t="s">
        <v>874</v>
      </c>
      <c r="P809">
        <v>0</v>
      </c>
      <c r="Q809">
        <v>2025</v>
      </c>
      <c r="R809" t="s">
        <v>1524</v>
      </c>
      <c r="S809" s="16">
        <v>1269280.6200000001</v>
      </c>
      <c r="T809" t="s">
        <v>2236</v>
      </c>
      <c r="U809" t="s">
        <v>874</v>
      </c>
      <c r="V809" s="12" t="s">
        <v>2705</v>
      </c>
    </row>
    <row r="810" spans="1:22" ht="43.5" x14ac:dyDescent="0.35">
      <c r="A810" t="str">
        <f>CONCATENATE(E810,":",N810)</f>
        <v>A18046:Výstavba</v>
      </c>
      <c r="B810" t="s">
        <v>864</v>
      </c>
      <c r="C810" t="s">
        <v>2236</v>
      </c>
      <c r="D810" t="s">
        <v>865</v>
      </c>
      <c r="E810" t="s">
        <v>534</v>
      </c>
      <c r="F810">
        <v>0</v>
      </c>
      <c r="G810" s="1" t="str">
        <f>VLOOKUP(E810,'zoznam+stupeň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H810" t="s">
        <v>1157</v>
      </c>
      <c r="I810" t="s">
        <v>2236</v>
      </c>
      <c r="J810" t="s">
        <v>2236</v>
      </c>
      <c r="K810">
        <v>0</v>
      </c>
      <c r="L810" t="s">
        <v>912</v>
      </c>
      <c r="M810" t="s">
        <v>868</v>
      </c>
      <c r="N810" t="s">
        <v>861</v>
      </c>
      <c r="O810" t="s">
        <v>874</v>
      </c>
      <c r="P810">
        <v>0</v>
      </c>
      <c r="Q810">
        <v>2025</v>
      </c>
      <c r="R810" t="s">
        <v>1525</v>
      </c>
      <c r="S810" s="16">
        <f>2082889.62-866507.6</f>
        <v>1216382.02</v>
      </c>
      <c r="T810" t="s">
        <v>2236</v>
      </c>
      <c r="U810" t="s">
        <v>874</v>
      </c>
      <c r="V810" s="12" t="s">
        <v>2705</v>
      </c>
    </row>
    <row r="811" spans="1:22" x14ac:dyDescent="0.35">
      <c r="A811" t="s">
        <v>1830</v>
      </c>
      <c r="B811" t="s">
        <v>864</v>
      </c>
      <c r="C811">
        <v>0</v>
      </c>
      <c r="D811" t="s">
        <v>865</v>
      </c>
      <c r="E811" t="s">
        <v>161</v>
      </c>
      <c r="F811">
        <v>0</v>
      </c>
      <c r="G811" s="1" t="str">
        <f>VLOOKUP(E811,'zoznam+stupeň prípravy'!$A$2:$W$647,2,FALSE)</f>
        <v>Železničné priecestie Rožňava</v>
      </c>
      <c r="H811" t="s">
        <v>2236</v>
      </c>
      <c r="I811" t="s">
        <v>2236</v>
      </c>
      <c r="J811" t="s">
        <v>2236</v>
      </c>
      <c r="K811">
        <v>0</v>
      </c>
      <c r="L811" t="s">
        <v>912</v>
      </c>
      <c r="M811" t="s">
        <v>868</v>
      </c>
      <c r="N811" t="s">
        <v>860</v>
      </c>
      <c r="O811" t="s">
        <v>875</v>
      </c>
      <c r="P811">
        <v>0</v>
      </c>
      <c r="Q811">
        <v>2027</v>
      </c>
      <c r="R811" t="s">
        <v>2025</v>
      </c>
      <c r="S811" s="16">
        <v>50000</v>
      </c>
      <c r="T811" t="s">
        <v>2236</v>
      </c>
      <c r="U811" t="s">
        <v>874</v>
      </c>
      <c r="V811" s="12" t="s">
        <v>2698</v>
      </c>
    </row>
    <row r="812" spans="1:22" x14ac:dyDescent="0.35">
      <c r="A812" t="s">
        <v>1964</v>
      </c>
      <c r="B812" t="s">
        <v>864</v>
      </c>
      <c r="C812">
        <v>0</v>
      </c>
      <c r="D812" t="s">
        <v>865</v>
      </c>
      <c r="E812" t="s">
        <v>161</v>
      </c>
      <c r="F812">
        <v>0</v>
      </c>
      <c r="G812" s="1" t="str">
        <f>VLOOKUP(E812,'zoznam+stupeň prípravy'!$A$2:$W$647,2,FALSE)</f>
        <v>Železničné priecestie Rožňava</v>
      </c>
      <c r="H812" t="s">
        <v>2236</v>
      </c>
      <c r="I812" t="s">
        <v>2236</v>
      </c>
      <c r="J812" t="s">
        <v>2236</v>
      </c>
      <c r="K812">
        <v>0</v>
      </c>
      <c r="L812" t="s">
        <v>912</v>
      </c>
      <c r="M812" t="s">
        <v>868</v>
      </c>
      <c r="N812" t="s">
        <v>861</v>
      </c>
      <c r="O812" t="s">
        <v>875</v>
      </c>
      <c r="P812">
        <v>0</v>
      </c>
      <c r="Q812">
        <v>2030</v>
      </c>
      <c r="R812" t="s">
        <v>2025</v>
      </c>
      <c r="S812" s="16">
        <v>450000</v>
      </c>
      <c r="T812" t="s">
        <v>2236</v>
      </c>
      <c r="U812" t="s">
        <v>874</v>
      </c>
      <c r="V812" s="12" t="s">
        <v>2698</v>
      </c>
    </row>
    <row r="813" spans="1:22" x14ac:dyDescent="0.35">
      <c r="A813" t="s">
        <v>2099</v>
      </c>
      <c r="B813" t="s">
        <v>864</v>
      </c>
      <c r="C813">
        <v>0</v>
      </c>
      <c r="D813" t="s">
        <v>865</v>
      </c>
      <c r="E813" t="s">
        <v>552</v>
      </c>
      <c r="F813">
        <v>0</v>
      </c>
      <c r="G813" s="1" t="str">
        <f>VLOOKUP(E813,'zoznam+stupeň prípravy'!$A$2:$W$647,2,FALSE)</f>
        <v>Modernizácia spojovacej chodby v SIP Strečno</v>
      </c>
      <c r="H813" t="s">
        <v>2236</v>
      </c>
      <c r="I813" t="s">
        <v>2236</v>
      </c>
      <c r="J813" t="s">
        <v>2236</v>
      </c>
      <c r="K813" t="s">
        <v>949</v>
      </c>
      <c r="L813" t="s">
        <v>912</v>
      </c>
      <c r="M813" t="s">
        <v>868</v>
      </c>
      <c r="N813" t="s">
        <v>860</v>
      </c>
      <c r="O813" t="s">
        <v>2236</v>
      </c>
      <c r="P813" t="s">
        <v>2236</v>
      </c>
      <c r="Q813">
        <v>2023</v>
      </c>
      <c r="R813" t="s">
        <v>1467</v>
      </c>
      <c r="S813" s="16">
        <v>300</v>
      </c>
      <c r="T813" t="s">
        <v>2236</v>
      </c>
      <c r="U813" t="s">
        <v>875</v>
      </c>
      <c r="V813" s="12" t="s">
        <v>2708</v>
      </c>
    </row>
    <row r="814" spans="1:22" ht="29" x14ac:dyDescent="0.35">
      <c r="A814" t="s">
        <v>1828</v>
      </c>
      <c r="B814" t="s">
        <v>864</v>
      </c>
      <c r="C814">
        <v>0</v>
      </c>
      <c r="D814" t="s">
        <v>865</v>
      </c>
      <c r="E814" t="s">
        <v>651</v>
      </c>
      <c r="F814">
        <v>0</v>
      </c>
      <c r="G814" s="1" t="str">
        <f>VLOOKUP(E814,'zoznam+stupeň prípravy'!$A$2:$W$647,2,FALSE)</f>
        <v>Úprava PZZ v žkm 24,544 (Bodza) a PZZ 
v žkm 29,252 (Veľký Meder), TÚ Dunajská Streda – Komárno</v>
      </c>
      <c r="H814" t="s">
        <v>1162</v>
      </c>
      <c r="I814" t="s">
        <v>2236</v>
      </c>
      <c r="J814" t="s">
        <v>2236</v>
      </c>
      <c r="K814">
        <v>0</v>
      </c>
      <c r="L814" t="s">
        <v>912</v>
      </c>
      <c r="M814" t="s">
        <v>868</v>
      </c>
      <c r="N814" t="s">
        <v>860</v>
      </c>
      <c r="O814" t="s">
        <v>2236</v>
      </c>
      <c r="P814" t="s">
        <v>2236</v>
      </c>
      <c r="Q814">
        <v>2023</v>
      </c>
      <c r="R814" t="s">
        <v>1467</v>
      </c>
      <c r="S814" s="16">
        <v>4200</v>
      </c>
      <c r="T814" t="s">
        <v>2236</v>
      </c>
      <c r="U814" t="s">
        <v>874</v>
      </c>
      <c r="V814" s="12" t="s">
        <v>2705</v>
      </c>
    </row>
    <row r="815" spans="1:22" ht="29" x14ac:dyDescent="0.35">
      <c r="A815" t="s">
        <v>1828</v>
      </c>
      <c r="B815" t="s">
        <v>864</v>
      </c>
      <c r="C815">
        <v>0</v>
      </c>
      <c r="D815" t="s">
        <v>865</v>
      </c>
      <c r="E815" t="s">
        <v>651</v>
      </c>
      <c r="F815">
        <v>0</v>
      </c>
      <c r="G815" s="1" t="str">
        <f>VLOOKUP(E815,'zoznam+stupeň prípravy'!$A$2:$W$647,2,FALSE)</f>
        <v>Úprava PZZ v žkm 24,544 (Bodza) a PZZ 
v žkm 29,252 (Veľký Meder), TÚ Dunajská Streda – Komárno</v>
      </c>
      <c r="H815" t="s">
        <v>1162</v>
      </c>
      <c r="I815" t="s">
        <v>2236</v>
      </c>
      <c r="J815" t="s">
        <v>2236</v>
      </c>
      <c r="K815">
        <v>0</v>
      </c>
      <c r="L815" t="s">
        <v>912</v>
      </c>
      <c r="M815" t="s">
        <v>868</v>
      </c>
      <c r="N815" t="s">
        <v>860</v>
      </c>
      <c r="O815" t="s">
        <v>875</v>
      </c>
      <c r="P815">
        <v>0</v>
      </c>
      <c r="Q815">
        <v>2027</v>
      </c>
      <c r="R815" t="s">
        <v>2025</v>
      </c>
      <c r="S815" s="16">
        <v>80000</v>
      </c>
      <c r="T815" t="s">
        <v>2236</v>
      </c>
      <c r="U815" t="s">
        <v>874</v>
      </c>
      <c r="V815" s="12" t="s">
        <v>2705</v>
      </c>
    </row>
    <row r="816" spans="1:22" ht="29" x14ac:dyDescent="0.35">
      <c r="A816" t="s">
        <v>1962</v>
      </c>
      <c r="B816" t="s">
        <v>864</v>
      </c>
      <c r="C816">
        <v>0</v>
      </c>
      <c r="D816" t="s">
        <v>865</v>
      </c>
      <c r="E816" t="s">
        <v>651</v>
      </c>
      <c r="F816">
        <v>0</v>
      </c>
      <c r="G816" s="1" t="str">
        <f>VLOOKUP(E816,'zoznam+stupeň prípravy'!$A$2:$W$647,2,FALSE)</f>
        <v>Úprava PZZ v žkm 24,544 (Bodza) a PZZ 
v žkm 29,252 (Veľký Meder), TÚ Dunajská Streda – Komárno</v>
      </c>
      <c r="H816" t="s">
        <v>1162</v>
      </c>
      <c r="I816" t="s">
        <v>2236</v>
      </c>
      <c r="J816" t="s">
        <v>2236</v>
      </c>
      <c r="K816">
        <v>0</v>
      </c>
      <c r="L816" t="s">
        <v>912</v>
      </c>
      <c r="M816" t="s">
        <v>868</v>
      </c>
      <c r="N816" t="s">
        <v>861</v>
      </c>
      <c r="O816" t="s">
        <v>875</v>
      </c>
      <c r="P816">
        <v>0</v>
      </c>
      <c r="Q816">
        <v>2030</v>
      </c>
      <c r="R816" t="s">
        <v>2025</v>
      </c>
      <c r="S816" s="16">
        <v>720000</v>
      </c>
      <c r="T816" t="s">
        <v>2236</v>
      </c>
      <c r="U816" t="s">
        <v>874</v>
      </c>
      <c r="V816" s="12" t="s">
        <v>2705</v>
      </c>
    </row>
    <row r="817" spans="1:22" ht="29" x14ac:dyDescent="0.35">
      <c r="A817" t="s">
        <v>1829</v>
      </c>
      <c r="B817" t="s">
        <v>864</v>
      </c>
      <c r="C817">
        <v>0</v>
      </c>
      <c r="D817" t="s">
        <v>865</v>
      </c>
      <c r="E817" t="s">
        <v>165</v>
      </c>
      <c r="F817">
        <v>0</v>
      </c>
      <c r="G817" s="1" t="str">
        <f>VLOOKUP(E817,'zoznam+stupeň prípravy'!$A$2:$W$647,2,FALSE)</f>
        <v>Bratislava Hlavná stanica - Bratislava Nové Mesto, stabilizácia systému trolejového vedenia</v>
      </c>
      <c r="H817" t="s">
        <v>2236</v>
      </c>
      <c r="I817" t="s">
        <v>2236</v>
      </c>
      <c r="J817" t="s">
        <v>2236</v>
      </c>
      <c r="K817">
        <v>0</v>
      </c>
      <c r="L817" t="s">
        <v>912</v>
      </c>
      <c r="M817" t="s">
        <v>868</v>
      </c>
      <c r="N817" t="s">
        <v>860</v>
      </c>
      <c r="O817" t="s">
        <v>875</v>
      </c>
      <c r="P817">
        <v>0</v>
      </c>
      <c r="Q817">
        <v>2027</v>
      </c>
      <c r="R817" t="s">
        <v>2025</v>
      </c>
      <c r="S817" s="16">
        <v>205000</v>
      </c>
      <c r="T817" t="s">
        <v>2236</v>
      </c>
      <c r="U817" t="s">
        <v>874</v>
      </c>
      <c r="V817" s="12" t="s">
        <v>2698</v>
      </c>
    </row>
    <row r="818" spans="1:22" ht="29" x14ac:dyDescent="0.35">
      <c r="A818" t="s">
        <v>1963</v>
      </c>
      <c r="B818" t="s">
        <v>864</v>
      </c>
      <c r="C818">
        <v>0</v>
      </c>
      <c r="D818" t="s">
        <v>865</v>
      </c>
      <c r="E818" t="s">
        <v>165</v>
      </c>
      <c r="F818">
        <v>0</v>
      </c>
      <c r="G818" s="1" t="str">
        <f>VLOOKUP(E818,'zoznam+stupeň prípravy'!$A$2:$W$647,2,FALSE)</f>
        <v>Bratislava Hlavná stanica - Bratislava Nové Mesto, stabilizácia systému trolejového vedenia</v>
      </c>
      <c r="H818" t="s">
        <v>2236</v>
      </c>
      <c r="I818" t="s">
        <v>2236</v>
      </c>
      <c r="J818" t="s">
        <v>2236</v>
      </c>
      <c r="K818">
        <v>0</v>
      </c>
      <c r="L818" t="s">
        <v>912</v>
      </c>
      <c r="M818" t="s">
        <v>868</v>
      </c>
      <c r="N818" t="s">
        <v>861</v>
      </c>
      <c r="O818" t="s">
        <v>875</v>
      </c>
      <c r="P818">
        <v>0</v>
      </c>
      <c r="Q818">
        <v>2030</v>
      </c>
      <c r="R818" t="s">
        <v>2025</v>
      </c>
      <c r="S818" s="16">
        <v>1845000</v>
      </c>
      <c r="T818" t="s">
        <v>2236</v>
      </c>
      <c r="U818" t="s">
        <v>874</v>
      </c>
      <c r="V818" s="12" t="s">
        <v>2698</v>
      </c>
    </row>
    <row r="819" spans="1:22" x14ac:dyDescent="0.35">
      <c r="A819" t="s">
        <v>1746</v>
      </c>
      <c r="B819" t="s">
        <v>864</v>
      </c>
      <c r="C819">
        <v>0</v>
      </c>
      <c r="D819" t="s">
        <v>865</v>
      </c>
      <c r="E819" t="s">
        <v>1163</v>
      </c>
      <c r="F819" t="s">
        <v>1165</v>
      </c>
      <c r="G819" s="1" t="str">
        <f>VLOOKUP(E819,'zoznam+stupeň prípravy'!$A$2:$W$647,2,FALSE)</f>
        <v>Zriadenie a prevádzkovanie kontrolných bodov (Check Points) v sieti ŽSR</v>
      </c>
      <c r="H819" t="s">
        <v>1166</v>
      </c>
      <c r="I819" t="s">
        <v>2236</v>
      </c>
      <c r="J819" t="s">
        <v>2236</v>
      </c>
      <c r="K819">
        <v>1</v>
      </c>
      <c r="L819" t="s">
        <v>912</v>
      </c>
      <c r="M819" t="s">
        <v>868</v>
      </c>
      <c r="N819" t="s">
        <v>860</v>
      </c>
      <c r="O819" t="s">
        <v>875</v>
      </c>
      <c r="P819" t="s">
        <v>1167</v>
      </c>
      <c r="Q819">
        <v>2026</v>
      </c>
      <c r="R819" t="s">
        <v>1458</v>
      </c>
      <c r="S819" s="16">
        <v>7500</v>
      </c>
      <c r="T819" t="s">
        <v>2236</v>
      </c>
      <c r="U819" t="s">
        <v>875</v>
      </c>
      <c r="V819" s="12" t="s">
        <v>2708</v>
      </c>
    </row>
    <row r="820" spans="1:22" x14ac:dyDescent="0.35">
      <c r="A820" t="s">
        <v>1746</v>
      </c>
      <c r="B820" t="s">
        <v>864</v>
      </c>
      <c r="C820">
        <v>0</v>
      </c>
      <c r="D820" t="s">
        <v>865</v>
      </c>
      <c r="E820" t="s">
        <v>1163</v>
      </c>
      <c r="F820" t="s">
        <v>1165</v>
      </c>
      <c r="G820" s="1" t="str">
        <f>VLOOKUP(E820,'zoznam+stupeň prípravy'!$A$2:$W$647,2,FALSE)</f>
        <v>Zriadenie a prevádzkovanie kontrolných bodov (Check Points) v sieti ŽSR</v>
      </c>
      <c r="H820" t="s">
        <v>1166</v>
      </c>
      <c r="I820" t="s">
        <v>2236</v>
      </c>
      <c r="J820" t="s">
        <v>2236</v>
      </c>
      <c r="K820">
        <v>1</v>
      </c>
      <c r="L820" t="s">
        <v>912</v>
      </c>
      <c r="M820" t="s">
        <v>868</v>
      </c>
      <c r="N820" t="s">
        <v>860</v>
      </c>
      <c r="O820" t="s">
        <v>875</v>
      </c>
      <c r="P820" t="s">
        <v>1167</v>
      </c>
      <c r="Q820">
        <v>2027</v>
      </c>
      <c r="R820" t="s">
        <v>1458</v>
      </c>
      <c r="S820" s="16">
        <v>285000</v>
      </c>
      <c r="T820" t="s">
        <v>2236</v>
      </c>
      <c r="U820" t="s">
        <v>875</v>
      </c>
      <c r="V820" s="12" t="s">
        <v>2708</v>
      </c>
    </row>
    <row r="821" spans="1:22" x14ac:dyDescent="0.35">
      <c r="A821" t="s">
        <v>1747</v>
      </c>
      <c r="B821" t="s">
        <v>864</v>
      </c>
      <c r="C821">
        <v>0</v>
      </c>
      <c r="D821" t="s">
        <v>865</v>
      </c>
      <c r="E821" t="s">
        <v>1163</v>
      </c>
      <c r="F821" t="s">
        <v>1165</v>
      </c>
      <c r="G821" s="1" t="str">
        <f>VLOOKUP(E821,'zoznam+stupeň prípravy'!$A$2:$W$647,2,FALSE)</f>
        <v>Zriadenie a prevádzkovanie kontrolných bodov (Check Points) v sieti ŽSR</v>
      </c>
      <c r="H821" t="s">
        <v>1166</v>
      </c>
      <c r="I821" t="s">
        <v>2236</v>
      </c>
      <c r="J821" t="s">
        <v>2236</v>
      </c>
      <c r="K821">
        <v>1</v>
      </c>
      <c r="L821" t="s">
        <v>912</v>
      </c>
      <c r="M821" t="s">
        <v>868</v>
      </c>
      <c r="N821" t="s">
        <v>861</v>
      </c>
      <c r="O821" t="s">
        <v>875</v>
      </c>
      <c r="P821" t="s">
        <v>1167</v>
      </c>
      <c r="Q821">
        <v>2028</v>
      </c>
      <c r="R821" t="s">
        <v>1458</v>
      </c>
      <c r="S821" s="16">
        <v>4701025.5</v>
      </c>
      <c r="T821" t="s">
        <v>2236</v>
      </c>
      <c r="U821" t="s">
        <v>875</v>
      </c>
      <c r="V821" s="12" t="s">
        <v>2708</v>
      </c>
    </row>
    <row r="822" spans="1:22" x14ac:dyDescent="0.35">
      <c r="A822" t="s">
        <v>1747</v>
      </c>
      <c r="B822" t="s">
        <v>864</v>
      </c>
      <c r="C822">
        <v>0</v>
      </c>
      <c r="D822" t="s">
        <v>865</v>
      </c>
      <c r="E822" t="s">
        <v>1163</v>
      </c>
      <c r="F822" t="s">
        <v>1165</v>
      </c>
      <c r="G822" s="1" t="str">
        <f>VLOOKUP(E822,'zoznam+stupeň prípravy'!$A$2:$W$647,2,FALSE)</f>
        <v>Zriadenie a prevádzkovanie kontrolných bodov (Check Points) v sieti ŽSR</v>
      </c>
      <c r="H822" t="s">
        <v>1166</v>
      </c>
      <c r="I822" t="s">
        <v>2236</v>
      </c>
      <c r="J822" t="s">
        <v>2236</v>
      </c>
      <c r="K822">
        <v>1</v>
      </c>
      <c r="L822" t="s">
        <v>912</v>
      </c>
      <c r="M822" t="s">
        <v>868</v>
      </c>
      <c r="N822" t="s">
        <v>861</v>
      </c>
      <c r="O822" t="s">
        <v>875</v>
      </c>
      <c r="P822" t="s">
        <v>1167</v>
      </c>
      <c r="Q822">
        <v>2029</v>
      </c>
      <c r="R822" t="s">
        <v>1458</v>
      </c>
      <c r="S822" s="16">
        <v>4701025.5</v>
      </c>
      <c r="T822" t="s">
        <v>2236</v>
      </c>
      <c r="U822" t="s">
        <v>875</v>
      </c>
      <c r="V822" s="12" t="s">
        <v>2708</v>
      </c>
    </row>
    <row r="823" spans="1:22" x14ac:dyDescent="0.35">
      <c r="A823" t="s">
        <v>1832</v>
      </c>
      <c r="B823" t="s">
        <v>864</v>
      </c>
      <c r="C823">
        <v>0</v>
      </c>
      <c r="D823" t="s">
        <v>865</v>
      </c>
      <c r="E823" t="s">
        <v>167</v>
      </c>
      <c r="F823">
        <v>0</v>
      </c>
      <c r="G823" s="1" t="str">
        <f>VLOOKUP(E823,'zoznam+stupeň prípravy'!$A$2:$W$647,2,FALSE)</f>
        <v>Obnova koľají v depozitári MDC</v>
      </c>
      <c r="H823" t="s">
        <v>2236</v>
      </c>
      <c r="I823" t="s">
        <v>2236</v>
      </c>
      <c r="J823" t="s">
        <v>2236</v>
      </c>
      <c r="K823">
        <v>0</v>
      </c>
      <c r="L823" t="s">
        <v>912</v>
      </c>
      <c r="M823" t="s">
        <v>868</v>
      </c>
      <c r="N823" t="s">
        <v>860</v>
      </c>
      <c r="O823" t="s">
        <v>875</v>
      </c>
      <c r="P823">
        <v>0</v>
      </c>
      <c r="Q823">
        <v>2027</v>
      </c>
      <c r="R823" t="s">
        <v>2025</v>
      </c>
      <c r="S823" s="16">
        <v>17000</v>
      </c>
      <c r="T823" t="s">
        <v>2236</v>
      </c>
      <c r="U823" t="s">
        <v>874</v>
      </c>
      <c r="V823" s="12" t="s">
        <v>2698</v>
      </c>
    </row>
    <row r="824" spans="1:22" x14ac:dyDescent="0.35">
      <c r="A824" t="s">
        <v>1966</v>
      </c>
      <c r="B824" t="s">
        <v>864</v>
      </c>
      <c r="C824">
        <v>0</v>
      </c>
      <c r="D824" t="s">
        <v>865</v>
      </c>
      <c r="E824" t="s">
        <v>167</v>
      </c>
      <c r="F824">
        <v>0</v>
      </c>
      <c r="G824" s="1" t="str">
        <f>VLOOKUP(E824,'zoznam+stupeň prípravy'!$A$2:$W$647,2,FALSE)</f>
        <v>Obnova koľají v depozitári MDC</v>
      </c>
      <c r="H824" t="s">
        <v>2236</v>
      </c>
      <c r="I824" t="s">
        <v>2236</v>
      </c>
      <c r="J824" t="s">
        <v>2236</v>
      </c>
      <c r="K824">
        <v>0</v>
      </c>
      <c r="L824" t="s">
        <v>912</v>
      </c>
      <c r="M824" t="s">
        <v>868</v>
      </c>
      <c r="N824" t="s">
        <v>861</v>
      </c>
      <c r="O824" t="s">
        <v>875</v>
      </c>
      <c r="P824">
        <v>0</v>
      </c>
      <c r="Q824">
        <v>2030</v>
      </c>
      <c r="R824" t="s">
        <v>2025</v>
      </c>
      <c r="S824" s="16">
        <v>153000</v>
      </c>
      <c r="T824" t="s">
        <v>2236</v>
      </c>
      <c r="U824" t="s">
        <v>874</v>
      </c>
      <c r="V824" s="12" t="s">
        <v>2698</v>
      </c>
    </row>
    <row r="825" spans="1:22" x14ac:dyDescent="0.35">
      <c r="A825" t="s">
        <v>2100</v>
      </c>
      <c r="B825" t="s">
        <v>864</v>
      </c>
      <c r="C825">
        <v>0</v>
      </c>
      <c r="D825" t="s">
        <v>865</v>
      </c>
      <c r="E825" t="s">
        <v>1168</v>
      </c>
      <c r="F825">
        <v>0</v>
      </c>
      <c r="G825" s="1" t="str">
        <f>VLOOKUP(E825,'zoznam+stupeň prípravy'!$A$2:$W$647,2,FALSE)</f>
        <v>Obnova oplotenia Železničného múzea</v>
      </c>
      <c r="H825" t="s">
        <v>1096</v>
      </c>
      <c r="I825" t="s">
        <v>2236</v>
      </c>
      <c r="J825" t="s">
        <v>2236</v>
      </c>
      <c r="K825" t="s">
        <v>949</v>
      </c>
      <c r="L825" t="s">
        <v>1000</v>
      </c>
      <c r="M825" t="s">
        <v>868</v>
      </c>
      <c r="N825" t="s">
        <v>861</v>
      </c>
      <c r="O825" t="s">
        <v>874</v>
      </c>
      <c r="P825">
        <v>0</v>
      </c>
      <c r="Q825">
        <v>2029</v>
      </c>
      <c r="R825" t="s">
        <v>2025</v>
      </c>
      <c r="S825" s="16">
        <v>58000</v>
      </c>
      <c r="T825" t="s">
        <v>2236</v>
      </c>
      <c r="U825" t="s">
        <v>875</v>
      </c>
      <c r="V825" s="12" t="s">
        <v>2708</v>
      </c>
    </row>
    <row r="826" spans="1:22" ht="29" x14ac:dyDescent="0.35">
      <c r="A826" t="s">
        <v>1831</v>
      </c>
      <c r="B826" t="s">
        <v>864</v>
      </c>
      <c r="C826">
        <v>0</v>
      </c>
      <c r="D826" t="s">
        <v>865</v>
      </c>
      <c r="E826" t="s">
        <v>169</v>
      </c>
      <c r="F826">
        <v>0</v>
      </c>
      <c r="G826" s="1" t="str">
        <f>VLOOKUP(E826,'zoznam+stupeň prípravy'!$A$2:$W$647,2,FALSE)</f>
        <v>ŽST Bratislava Nové Mesto – ŽST Dunajská Streda, predĺženie nástupíšť v dopravniach</v>
      </c>
      <c r="H826" t="s">
        <v>2236</v>
      </c>
      <c r="I826" t="s">
        <v>2236</v>
      </c>
      <c r="J826" t="s">
        <v>2236</v>
      </c>
      <c r="K826">
        <v>0</v>
      </c>
      <c r="L826" t="s">
        <v>912</v>
      </c>
      <c r="M826" t="s">
        <v>868</v>
      </c>
      <c r="N826" t="s">
        <v>860</v>
      </c>
      <c r="O826" t="s">
        <v>875</v>
      </c>
      <c r="P826">
        <v>0</v>
      </c>
      <c r="Q826">
        <v>2027</v>
      </c>
      <c r="R826" t="s">
        <v>2025</v>
      </c>
      <c r="S826" s="16">
        <v>252000</v>
      </c>
      <c r="T826" t="s">
        <v>2236</v>
      </c>
      <c r="U826" t="s">
        <v>874</v>
      </c>
      <c r="V826" s="12" t="s">
        <v>2698</v>
      </c>
    </row>
    <row r="827" spans="1:22" ht="29" x14ac:dyDescent="0.35">
      <c r="A827" t="s">
        <v>1965</v>
      </c>
      <c r="B827" t="s">
        <v>864</v>
      </c>
      <c r="C827">
        <v>0</v>
      </c>
      <c r="D827" t="s">
        <v>865</v>
      </c>
      <c r="E827" t="s">
        <v>169</v>
      </c>
      <c r="F827">
        <v>0</v>
      </c>
      <c r="G827" s="1" t="str">
        <f>VLOOKUP(E827,'zoznam+stupeň prípravy'!$A$2:$W$647,2,FALSE)</f>
        <v>ŽST Bratislava Nové Mesto – ŽST Dunajská Streda, predĺženie nástupíšť v dopravniach</v>
      </c>
      <c r="H827" t="s">
        <v>2236</v>
      </c>
      <c r="I827" t="s">
        <v>2236</v>
      </c>
      <c r="J827" t="s">
        <v>2236</v>
      </c>
      <c r="K827">
        <v>0</v>
      </c>
      <c r="L827" t="s">
        <v>912</v>
      </c>
      <c r="M827" t="s">
        <v>868</v>
      </c>
      <c r="N827" t="s">
        <v>861</v>
      </c>
      <c r="O827" t="s">
        <v>875</v>
      </c>
      <c r="P827">
        <v>0</v>
      </c>
      <c r="Q827">
        <v>2030</v>
      </c>
      <c r="R827" t="s">
        <v>2025</v>
      </c>
      <c r="S827" s="16">
        <v>2268000</v>
      </c>
      <c r="T827" t="s">
        <v>2236</v>
      </c>
      <c r="U827" t="s">
        <v>874</v>
      </c>
      <c r="V827" s="12" t="s">
        <v>2698</v>
      </c>
    </row>
    <row r="828" spans="1:22" x14ac:dyDescent="0.35">
      <c r="A828" t="s">
        <v>2101</v>
      </c>
      <c r="B828" t="s">
        <v>864</v>
      </c>
      <c r="C828">
        <v>0</v>
      </c>
      <c r="D828" t="s">
        <v>865</v>
      </c>
      <c r="E828" t="s">
        <v>1170</v>
      </c>
      <c r="F828" t="s">
        <v>1032</v>
      </c>
      <c r="G828" s="1" t="str">
        <f>VLOOKUP(E828,'zoznam+stupeň prípravy'!$A$2:$W$647,2,FALSE)</f>
        <v>Žst. Krompachy, sanácia podchodu v km 144,163 trate Košice - Žilina                </v>
      </c>
      <c r="H828" t="s">
        <v>1033</v>
      </c>
      <c r="I828" t="s">
        <v>2236</v>
      </c>
      <c r="J828" t="s">
        <v>896</v>
      </c>
      <c r="K828" t="s">
        <v>1172</v>
      </c>
      <c r="L828" t="s">
        <v>912</v>
      </c>
      <c r="M828" t="s">
        <v>868</v>
      </c>
      <c r="N828" t="s">
        <v>861</v>
      </c>
      <c r="O828" t="s">
        <v>874</v>
      </c>
      <c r="P828" t="s">
        <v>913</v>
      </c>
      <c r="Q828">
        <v>2029</v>
      </c>
      <c r="R828" t="s">
        <v>2025</v>
      </c>
      <c r="S828" s="16">
        <v>1500000</v>
      </c>
      <c r="T828" t="s">
        <v>2236</v>
      </c>
      <c r="U828" t="s">
        <v>874</v>
      </c>
      <c r="V828" s="12" t="s">
        <v>2711</v>
      </c>
    </row>
    <row r="829" spans="1:22" x14ac:dyDescent="0.35">
      <c r="A829" t="s">
        <v>1644</v>
      </c>
      <c r="B829" t="s">
        <v>864</v>
      </c>
      <c r="C829">
        <v>0</v>
      </c>
      <c r="D829" t="s">
        <v>865</v>
      </c>
      <c r="E829" t="s">
        <v>1170</v>
      </c>
      <c r="F829" t="s">
        <v>1032</v>
      </c>
      <c r="G829" s="1" t="str">
        <f>VLOOKUP(E829,'zoznam+stupeň prípravy'!$A$2:$W$647,2,FALSE)</f>
        <v>Žst. Krompachy, sanácia podchodu v km 144,163 trate Košice - Žilina                </v>
      </c>
      <c r="H829" t="s">
        <v>1033</v>
      </c>
      <c r="I829" t="s">
        <v>2236</v>
      </c>
      <c r="J829" t="s">
        <v>896</v>
      </c>
      <c r="K829" t="s">
        <v>1172</v>
      </c>
      <c r="L829" t="s">
        <v>912</v>
      </c>
      <c r="M829" t="s">
        <v>868</v>
      </c>
      <c r="N829" t="s">
        <v>860</v>
      </c>
      <c r="O829" t="s">
        <v>874</v>
      </c>
      <c r="P829" t="s">
        <v>913</v>
      </c>
      <c r="Q829" t="s">
        <v>1464</v>
      </c>
      <c r="R829" t="s">
        <v>1467</v>
      </c>
      <c r="S829" s="16">
        <v>28000</v>
      </c>
      <c r="T829" t="s">
        <v>2236</v>
      </c>
      <c r="U829" t="s">
        <v>874</v>
      </c>
      <c r="V829" s="12" t="s">
        <v>2711</v>
      </c>
    </row>
    <row r="830" spans="1:22" x14ac:dyDescent="0.35">
      <c r="A830" t="s">
        <v>1837</v>
      </c>
      <c r="B830" t="s">
        <v>864</v>
      </c>
      <c r="C830">
        <v>0</v>
      </c>
      <c r="D830" t="s">
        <v>865</v>
      </c>
      <c r="E830" t="s">
        <v>171</v>
      </c>
      <c r="F830">
        <v>0</v>
      </c>
      <c r="G830" s="1" t="str">
        <f>VLOOKUP(E830,'zoznam+stupeň prípravy'!$A$2:$W$647,2,FALSE)</f>
        <v xml:space="preserve">Šahy - Krupina, KR mosta v km 18,765 </v>
      </c>
      <c r="H830" t="s">
        <v>962</v>
      </c>
      <c r="I830" t="s">
        <v>2236</v>
      </c>
      <c r="J830" t="s">
        <v>2236</v>
      </c>
      <c r="K830">
        <v>0</v>
      </c>
      <c r="L830" t="s">
        <v>912</v>
      </c>
      <c r="M830" t="s">
        <v>868</v>
      </c>
      <c r="N830" t="s">
        <v>860</v>
      </c>
      <c r="O830" t="s">
        <v>875</v>
      </c>
      <c r="P830">
        <v>0</v>
      </c>
      <c r="Q830">
        <v>2027</v>
      </c>
      <c r="R830" t="s">
        <v>2025</v>
      </c>
      <c r="S830" s="16">
        <v>10000</v>
      </c>
      <c r="T830" t="s">
        <v>2236</v>
      </c>
      <c r="U830" t="s">
        <v>874</v>
      </c>
      <c r="V830" s="12" t="s">
        <v>2698</v>
      </c>
    </row>
    <row r="831" spans="1:22" x14ac:dyDescent="0.35">
      <c r="A831" t="s">
        <v>1971</v>
      </c>
      <c r="B831" t="s">
        <v>864</v>
      </c>
      <c r="C831">
        <v>0</v>
      </c>
      <c r="D831" t="s">
        <v>865</v>
      </c>
      <c r="E831" t="s">
        <v>171</v>
      </c>
      <c r="F831">
        <v>0</v>
      </c>
      <c r="G831" s="1" t="str">
        <f>VLOOKUP(E831,'zoznam+stupeň prípravy'!$A$2:$W$647,2,FALSE)</f>
        <v xml:space="preserve">Šahy - Krupina, KR mosta v km 18,765 </v>
      </c>
      <c r="H831" t="s">
        <v>962</v>
      </c>
      <c r="I831" t="s">
        <v>2236</v>
      </c>
      <c r="J831" t="s">
        <v>2236</v>
      </c>
      <c r="K831">
        <v>0</v>
      </c>
      <c r="L831" t="s">
        <v>912</v>
      </c>
      <c r="M831" t="s">
        <v>868</v>
      </c>
      <c r="N831" t="s">
        <v>861</v>
      </c>
      <c r="O831" t="s">
        <v>875</v>
      </c>
      <c r="P831">
        <v>0</v>
      </c>
      <c r="Q831">
        <v>2030</v>
      </c>
      <c r="R831" t="s">
        <v>2025</v>
      </c>
      <c r="S831" s="16">
        <v>90000</v>
      </c>
      <c r="T831" t="s">
        <v>2236</v>
      </c>
      <c r="U831" t="s">
        <v>874</v>
      </c>
      <c r="V831" s="12" t="s">
        <v>2698</v>
      </c>
    </row>
    <row r="832" spans="1:22" ht="29" x14ac:dyDescent="0.35">
      <c r="A832" t="s">
        <v>1833</v>
      </c>
      <c r="B832" t="s">
        <v>864</v>
      </c>
      <c r="C832">
        <v>0</v>
      </c>
      <c r="D832" t="s">
        <v>865</v>
      </c>
      <c r="E832" t="s">
        <v>1173</v>
      </c>
      <c r="F832">
        <v>0</v>
      </c>
      <c r="G832" s="1" t="str">
        <f>VLOOKUP(E832,'zoznam+stupeň prípravy'!$A$2:$W$647,2,FALSE)</f>
        <v>Maťovce št. hr. ŠRT - ŽST Haniska p/K  v km 67,050 - 68,100 zvýšenie únosnosti podvalového podložia</v>
      </c>
      <c r="H832" t="s">
        <v>1175</v>
      </c>
      <c r="I832" t="s">
        <v>2236</v>
      </c>
      <c r="J832" t="s">
        <v>2236</v>
      </c>
      <c r="K832">
        <v>0</v>
      </c>
      <c r="L832" t="s">
        <v>912</v>
      </c>
      <c r="M832" t="s">
        <v>868</v>
      </c>
      <c r="N832" t="s">
        <v>860</v>
      </c>
      <c r="O832" t="s">
        <v>874</v>
      </c>
      <c r="P832">
        <v>0</v>
      </c>
      <c r="Q832">
        <v>2027</v>
      </c>
      <c r="R832" t="s">
        <v>2025</v>
      </c>
      <c r="S832" s="16">
        <v>173700</v>
      </c>
      <c r="T832" t="s">
        <v>2236</v>
      </c>
      <c r="U832" t="s">
        <v>874</v>
      </c>
      <c r="V832" s="12" t="s">
        <v>2703</v>
      </c>
    </row>
    <row r="833" spans="1:22" ht="29" x14ac:dyDescent="0.35">
      <c r="A833" t="s">
        <v>1967</v>
      </c>
      <c r="B833" t="s">
        <v>864</v>
      </c>
      <c r="C833">
        <v>0</v>
      </c>
      <c r="D833" t="s">
        <v>865</v>
      </c>
      <c r="E833" t="s">
        <v>1173</v>
      </c>
      <c r="F833">
        <v>0</v>
      </c>
      <c r="G833" s="1" t="str">
        <f>VLOOKUP(E833,'zoznam+stupeň prípravy'!$A$2:$W$647,2,FALSE)</f>
        <v>Maťovce št. hr. ŠRT - ŽST Haniska p/K  v km 67,050 - 68,100 zvýšenie únosnosti podvalového podložia</v>
      </c>
      <c r="H833" t="s">
        <v>1175</v>
      </c>
      <c r="I833" t="s">
        <v>2236</v>
      </c>
      <c r="J833" t="s">
        <v>2236</v>
      </c>
      <c r="K833">
        <v>0</v>
      </c>
      <c r="L833" t="s">
        <v>912</v>
      </c>
      <c r="M833" t="s">
        <v>868</v>
      </c>
      <c r="N833" t="s">
        <v>861</v>
      </c>
      <c r="O833" t="s">
        <v>875</v>
      </c>
      <c r="P833">
        <v>0</v>
      </c>
      <c r="Q833">
        <v>2030</v>
      </c>
      <c r="R833" t="s">
        <v>2025</v>
      </c>
      <c r="S833" s="16">
        <v>1563300</v>
      </c>
      <c r="T833" t="s">
        <v>2236</v>
      </c>
      <c r="U833" t="s">
        <v>874</v>
      </c>
      <c r="V833" s="12" t="s">
        <v>2703</v>
      </c>
    </row>
    <row r="834" spans="1:22" x14ac:dyDescent="0.35">
      <c r="A834" t="s">
        <v>1836</v>
      </c>
      <c r="B834" t="s">
        <v>864</v>
      </c>
      <c r="C834">
        <v>0</v>
      </c>
      <c r="D834" t="s">
        <v>865</v>
      </c>
      <c r="E834" t="s">
        <v>1178</v>
      </c>
      <c r="F834">
        <v>0</v>
      </c>
      <c r="G834" s="1" t="str">
        <f>VLOOKUP(E834,'zoznam+stupeň prípravy'!$A$2:$W$647,2,FALSE)</f>
        <v>Prestavba priepustu v km 5,553 železničnej trate Kysak - Plaveč št. hr.</v>
      </c>
      <c r="H834" t="s">
        <v>1134</v>
      </c>
      <c r="I834" t="s">
        <v>2236</v>
      </c>
      <c r="J834" t="s">
        <v>2236</v>
      </c>
      <c r="K834">
        <v>0</v>
      </c>
      <c r="L834" t="s">
        <v>912</v>
      </c>
      <c r="M834" t="s">
        <v>868</v>
      </c>
      <c r="N834" t="s">
        <v>860</v>
      </c>
      <c r="O834" t="s">
        <v>874</v>
      </c>
      <c r="P834">
        <v>0</v>
      </c>
      <c r="Q834">
        <v>2030</v>
      </c>
      <c r="R834" t="s">
        <v>2025</v>
      </c>
      <c r="S834" s="16">
        <v>1350</v>
      </c>
      <c r="T834" t="s">
        <v>2236</v>
      </c>
      <c r="U834" t="s">
        <v>874</v>
      </c>
      <c r="V834" s="12" t="s">
        <v>2703</v>
      </c>
    </row>
    <row r="835" spans="1:22" x14ac:dyDescent="0.35">
      <c r="A835" t="s">
        <v>1970</v>
      </c>
      <c r="B835" t="s">
        <v>864</v>
      </c>
      <c r="C835">
        <v>0</v>
      </c>
      <c r="D835" t="s">
        <v>865</v>
      </c>
      <c r="E835" t="s">
        <v>1178</v>
      </c>
      <c r="F835">
        <v>0</v>
      </c>
      <c r="G835" s="1" t="str">
        <f>VLOOKUP(E835,'zoznam+stupeň prípravy'!$A$2:$W$647,2,FALSE)</f>
        <v>Prestavba priepustu v km 5,553 železničnej trate Kysak - Plaveč št. hr.</v>
      </c>
      <c r="H835" t="s">
        <v>1134</v>
      </c>
      <c r="I835" t="s">
        <v>2236</v>
      </c>
      <c r="J835" t="s">
        <v>2236</v>
      </c>
      <c r="K835">
        <v>0</v>
      </c>
      <c r="L835" t="s">
        <v>912</v>
      </c>
      <c r="M835" t="s">
        <v>868</v>
      </c>
      <c r="N835" t="s">
        <v>861</v>
      </c>
      <c r="O835" t="s">
        <v>875</v>
      </c>
      <c r="P835">
        <v>0</v>
      </c>
      <c r="Q835">
        <v>2030</v>
      </c>
      <c r="R835" t="s">
        <v>2025</v>
      </c>
      <c r="S835" s="16">
        <v>242441.74</v>
      </c>
      <c r="T835" t="s">
        <v>2236</v>
      </c>
      <c r="U835" t="s">
        <v>874</v>
      </c>
      <c r="V835" s="12" t="s">
        <v>2703</v>
      </c>
    </row>
    <row r="836" spans="1:22" x14ac:dyDescent="0.35">
      <c r="A836" t="s">
        <v>1834</v>
      </c>
      <c r="B836" t="s">
        <v>864</v>
      </c>
      <c r="C836">
        <v>0</v>
      </c>
      <c r="D836" t="s">
        <v>865</v>
      </c>
      <c r="E836" t="s">
        <v>173</v>
      </c>
      <c r="F836">
        <v>0</v>
      </c>
      <c r="G836" s="1" t="str">
        <f>VLOOKUP(E836,'zoznam+stupeň prípravy'!$A$2:$W$647,2,FALSE)</f>
        <v>Komplexná rekonštrukcia SZZ v ŽST Čierna nad Tisou</v>
      </c>
      <c r="H836" t="s">
        <v>2236</v>
      </c>
      <c r="I836" t="s">
        <v>2236</v>
      </c>
      <c r="J836" t="s">
        <v>2236</v>
      </c>
      <c r="K836">
        <v>0</v>
      </c>
      <c r="L836" t="s">
        <v>912</v>
      </c>
      <c r="M836" t="s">
        <v>868</v>
      </c>
      <c r="N836" t="s">
        <v>860</v>
      </c>
      <c r="O836" t="s">
        <v>875</v>
      </c>
      <c r="P836">
        <v>0</v>
      </c>
      <c r="Q836">
        <v>2027</v>
      </c>
      <c r="R836" t="s">
        <v>2025</v>
      </c>
      <c r="S836" s="16">
        <v>1818000</v>
      </c>
      <c r="T836" t="s">
        <v>2236</v>
      </c>
      <c r="U836" t="s">
        <v>874</v>
      </c>
      <c r="V836" s="12" t="s">
        <v>2698</v>
      </c>
    </row>
    <row r="837" spans="1:22" x14ac:dyDescent="0.35">
      <c r="A837" t="s">
        <v>1968</v>
      </c>
      <c r="B837" t="s">
        <v>864</v>
      </c>
      <c r="C837">
        <v>0</v>
      </c>
      <c r="D837" t="s">
        <v>865</v>
      </c>
      <c r="E837" t="s">
        <v>173</v>
      </c>
      <c r="F837">
        <v>0</v>
      </c>
      <c r="G837" s="1" t="str">
        <f>VLOOKUP(E837,'zoznam+stupeň prípravy'!$A$2:$W$647,2,FALSE)</f>
        <v>Komplexná rekonštrukcia SZZ v ŽST Čierna nad Tisou</v>
      </c>
      <c r="H837" t="s">
        <v>2236</v>
      </c>
      <c r="I837" t="s">
        <v>2236</v>
      </c>
      <c r="J837" t="s">
        <v>2236</v>
      </c>
      <c r="K837">
        <v>0</v>
      </c>
      <c r="L837" t="s">
        <v>912</v>
      </c>
      <c r="M837" t="s">
        <v>868</v>
      </c>
      <c r="N837" t="s">
        <v>861</v>
      </c>
      <c r="O837" t="s">
        <v>875</v>
      </c>
      <c r="P837">
        <v>0</v>
      </c>
      <c r="Q837">
        <v>2030</v>
      </c>
      <c r="R837" t="s">
        <v>2025</v>
      </c>
      <c r="S837" s="16">
        <v>16362000</v>
      </c>
      <c r="T837" t="s">
        <v>2236</v>
      </c>
      <c r="U837" t="s">
        <v>874</v>
      </c>
      <c r="V837" s="12" t="s">
        <v>2698</v>
      </c>
    </row>
    <row r="838" spans="1:22" ht="29" x14ac:dyDescent="0.35">
      <c r="A838" t="s">
        <v>1480</v>
      </c>
      <c r="B838" t="s">
        <v>864</v>
      </c>
      <c r="C838">
        <v>0</v>
      </c>
      <c r="D838" t="s">
        <v>865</v>
      </c>
      <c r="E838" t="s">
        <v>683</v>
      </c>
      <c r="F838">
        <v>0</v>
      </c>
      <c r="G838" s="1" t="str">
        <f>VLOOKUP(E838,'zoznam+stupeň prípravy'!$A$2:$W$647,2,FALSE)</f>
        <v>Zvýšenie zab. priecestí, trať.úsek ŽST Kapušany pri Prešove  – ŽST Bardejov, priecestné zabezpečovacie zariadenie v km 30,411</v>
      </c>
      <c r="H838" t="s">
        <v>2236</v>
      </c>
      <c r="I838" t="s">
        <v>2236</v>
      </c>
      <c r="J838" t="s">
        <v>2236</v>
      </c>
      <c r="K838">
        <v>0</v>
      </c>
      <c r="L838" t="s">
        <v>912</v>
      </c>
      <c r="M838" t="s">
        <v>868</v>
      </c>
      <c r="N838" t="s">
        <v>26</v>
      </c>
      <c r="O838" t="s">
        <v>874</v>
      </c>
      <c r="P838">
        <v>0</v>
      </c>
      <c r="Q838" t="s">
        <v>1464</v>
      </c>
      <c r="R838" t="s">
        <v>1458</v>
      </c>
      <c r="S838" s="16">
        <v>263.36</v>
      </c>
      <c r="T838" t="s">
        <v>2236</v>
      </c>
      <c r="U838" t="s">
        <v>874</v>
      </c>
      <c r="V838" s="12" t="s">
        <v>2705</v>
      </c>
    </row>
    <row r="839" spans="1:22" ht="29" x14ac:dyDescent="0.35">
      <c r="A839" t="s">
        <v>1481</v>
      </c>
      <c r="B839" t="s">
        <v>864</v>
      </c>
      <c r="C839">
        <v>0</v>
      </c>
      <c r="D839" t="s">
        <v>865</v>
      </c>
      <c r="E839" t="s">
        <v>683</v>
      </c>
      <c r="F839">
        <v>0</v>
      </c>
      <c r="G839" s="1" t="str">
        <f>VLOOKUP(E839,'zoznam+stupeň prípravy'!$A$2:$W$647,2,FALSE)</f>
        <v>Zvýšenie zab. priecestí, trať.úsek ŽST Kapušany pri Prešove  – ŽST Bardejov, priecestné zabezpečovacie zariadenie v km 30,411</v>
      </c>
      <c r="H839" t="s">
        <v>2236</v>
      </c>
      <c r="I839" t="s">
        <v>2236</v>
      </c>
      <c r="J839" t="s">
        <v>2236</v>
      </c>
      <c r="K839">
        <v>0</v>
      </c>
      <c r="L839" t="s">
        <v>912</v>
      </c>
      <c r="M839" t="s">
        <v>868</v>
      </c>
      <c r="N839" t="s">
        <v>860</v>
      </c>
      <c r="O839" t="s">
        <v>874</v>
      </c>
      <c r="P839">
        <v>0</v>
      </c>
      <c r="Q839" t="s">
        <v>1464</v>
      </c>
      <c r="R839" t="s">
        <v>1458</v>
      </c>
      <c r="S839" s="16">
        <v>5925</v>
      </c>
      <c r="T839" t="s">
        <v>2236</v>
      </c>
      <c r="U839" t="s">
        <v>874</v>
      </c>
      <c r="V839" s="12" t="s">
        <v>2705</v>
      </c>
    </row>
    <row r="840" spans="1:22" ht="29" x14ac:dyDescent="0.35">
      <c r="A840" t="s">
        <v>1482</v>
      </c>
      <c r="B840" t="s">
        <v>864</v>
      </c>
      <c r="C840">
        <v>0</v>
      </c>
      <c r="D840" t="s">
        <v>865</v>
      </c>
      <c r="E840" t="s">
        <v>683</v>
      </c>
      <c r="F840">
        <v>0</v>
      </c>
      <c r="G840" s="1" t="str">
        <f>VLOOKUP(E840,'zoznam+stupeň prípravy'!$A$2:$W$647,2,FALSE)</f>
        <v>Zvýšenie zab. priecestí, trať.úsek ŽST Kapušany pri Prešove  – ŽST Bardejov, priecestné zabezpečovacie zariadenie v km 30,411</v>
      </c>
      <c r="H840" t="s">
        <v>2236</v>
      </c>
      <c r="I840" t="s">
        <v>2236</v>
      </c>
      <c r="J840" t="s">
        <v>2236</v>
      </c>
      <c r="K840">
        <v>0</v>
      </c>
      <c r="L840" t="s">
        <v>912</v>
      </c>
      <c r="M840" t="s">
        <v>868</v>
      </c>
      <c r="N840" t="s">
        <v>861</v>
      </c>
      <c r="O840" t="s">
        <v>874</v>
      </c>
      <c r="P840">
        <v>0</v>
      </c>
      <c r="Q840" t="s">
        <v>1464</v>
      </c>
      <c r="R840" t="s">
        <v>1458</v>
      </c>
      <c r="S840" s="16">
        <v>463702.94</v>
      </c>
      <c r="T840" t="s">
        <v>2236</v>
      </c>
      <c r="U840" t="s">
        <v>874</v>
      </c>
      <c r="V840" s="12" t="s">
        <v>2705</v>
      </c>
    </row>
    <row r="841" spans="1:22" ht="29" x14ac:dyDescent="0.35">
      <c r="A841" t="s">
        <v>1480</v>
      </c>
      <c r="B841" t="s">
        <v>864</v>
      </c>
      <c r="C841">
        <v>0</v>
      </c>
      <c r="D841" t="s">
        <v>865</v>
      </c>
      <c r="E841" t="s">
        <v>683</v>
      </c>
      <c r="F841">
        <v>0</v>
      </c>
      <c r="G841" s="1" t="str">
        <f>VLOOKUP(E841,'zoznam+stupeň prípravy'!$A$2:$W$647,2,FALSE)</f>
        <v>Zvýšenie zab. priecestí, trať.úsek ŽST Kapušany pri Prešove  – ŽST Bardejov, priecestné zabezpečovacie zariadenie v km 30,411</v>
      </c>
      <c r="H841" t="s">
        <v>2236</v>
      </c>
      <c r="I841" t="s">
        <v>2236</v>
      </c>
      <c r="J841" t="s">
        <v>2236</v>
      </c>
      <c r="K841">
        <v>0</v>
      </c>
      <c r="L841" t="s">
        <v>912</v>
      </c>
      <c r="M841" t="s">
        <v>868</v>
      </c>
      <c r="N841" t="s">
        <v>26</v>
      </c>
      <c r="O841" t="s">
        <v>874</v>
      </c>
      <c r="P841">
        <v>0</v>
      </c>
      <c r="Q841" t="s">
        <v>1464</v>
      </c>
      <c r="R841" t="s">
        <v>1467</v>
      </c>
      <c r="S841" s="16">
        <v>196.27</v>
      </c>
      <c r="T841" t="s">
        <v>2236</v>
      </c>
      <c r="U841" t="s">
        <v>874</v>
      </c>
      <c r="V841" s="12" t="s">
        <v>2705</v>
      </c>
    </row>
    <row r="842" spans="1:22" ht="29" x14ac:dyDescent="0.35">
      <c r="A842" t="s">
        <v>1481</v>
      </c>
      <c r="B842" t="s">
        <v>864</v>
      </c>
      <c r="C842">
        <v>0</v>
      </c>
      <c r="D842" t="s">
        <v>865</v>
      </c>
      <c r="E842" t="s">
        <v>683</v>
      </c>
      <c r="F842">
        <v>0</v>
      </c>
      <c r="G842" s="1" t="str">
        <f>VLOOKUP(E842,'zoznam+stupeň prípravy'!$A$2:$W$647,2,FALSE)</f>
        <v>Zvýšenie zab. priecestí, trať.úsek ŽST Kapušany pri Prešove  – ŽST Bardejov, priecestné zabezpečovacie zariadenie v km 30,411</v>
      </c>
      <c r="H842" t="s">
        <v>2236</v>
      </c>
      <c r="I842" t="s">
        <v>2236</v>
      </c>
      <c r="J842" t="s">
        <v>2236</v>
      </c>
      <c r="K842">
        <v>0</v>
      </c>
      <c r="L842" t="s">
        <v>912</v>
      </c>
      <c r="M842" t="s">
        <v>868</v>
      </c>
      <c r="N842" t="s">
        <v>860</v>
      </c>
      <c r="O842" t="s">
        <v>874</v>
      </c>
      <c r="P842">
        <v>0</v>
      </c>
      <c r="Q842" t="s">
        <v>1464</v>
      </c>
      <c r="R842" t="s">
        <v>1467</v>
      </c>
      <c r="S842" s="16">
        <v>31094.67</v>
      </c>
      <c r="T842" t="s">
        <v>2236</v>
      </c>
      <c r="U842" t="s">
        <v>874</v>
      </c>
      <c r="V842" s="12" t="s">
        <v>2705</v>
      </c>
    </row>
    <row r="843" spans="1:22" ht="29" x14ac:dyDescent="0.35">
      <c r="A843" t="s">
        <v>1482</v>
      </c>
      <c r="B843" t="s">
        <v>864</v>
      </c>
      <c r="C843">
        <v>0</v>
      </c>
      <c r="D843" t="s">
        <v>865</v>
      </c>
      <c r="E843" t="s">
        <v>683</v>
      </c>
      <c r="F843">
        <v>0</v>
      </c>
      <c r="G843" s="1" t="str">
        <f>VLOOKUP(E843,'zoznam+stupeň prípravy'!$A$2:$W$647,2,FALSE)</f>
        <v>Zvýšenie zab. priecestí, trať.úsek ŽST Kapušany pri Prešove  – ŽST Bardejov, priecestné zabezpečovacie zariadenie v km 30,411</v>
      </c>
      <c r="H843" t="s">
        <v>2236</v>
      </c>
      <c r="I843" t="s">
        <v>2236</v>
      </c>
      <c r="J843" t="s">
        <v>2236</v>
      </c>
      <c r="K843">
        <v>0</v>
      </c>
      <c r="L843" t="s">
        <v>912</v>
      </c>
      <c r="M843" t="s">
        <v>868</v>
      </c>
      <c r="N843" t="s">
        <v>861</v>
      </c>
      <c r="O843" t="s">
        <v>874</v>
      </c>
      <c r="P843">
        <v>0</v>
      </c>
      <c r="Q843" t="s">
        <v>1464</v>
      </c>
      <c r="R843" t="s">
        <v>1467</v>
      </c>
      <c r="S843" s="16">
        <v>24405.41</v>
      </c>
      <c r="T843" t="s">
        <v>2236</v>
      </c>
      <c r="U843" t="s">
        <v>874</v>
      </c>
      <c r="V843" s="12" t="s">
        <v>2705</v>
      </c>
    </row>
    <row r="844" spans="1:22" x14ac:dyDescent="0.35">
      <c r="A844" t="s">
        <v>1706</v>
      </c>
      <c r="B844" t="s">
        <v>864</v>
      </c>
      <c r="C844">
        <v>0</v>
      </c>
      <c r="D844" t="s">
        <v>865</v>
      </c>
      <c r="E844" t="s">
        <v>501</v>
      </c>
      <c r="F844">
        <v>0</v>
      </c>
      <c r="G844" s="1" t="str">
        <f>VLOOKUP(E844,'zoznam+stupeň prípravy'!$A$2:$W$647,2,FALSE)</f>
        <v>Cielené investície, ŽST Kuzmice – staničné zabezpečovacie zariadenie</v>
      </c>
      <c r="H844" t="s">
        <v>2236</v>
      </c>
      <c r="I844" t="s">
        <v>2236</v>
      </c>
      <c r="J844" t="s">
        <v>2236</v>
      </c>
      <c r="K844">
        <v>0</v>
      </c>
      <c r="L844" t="s">
        <v>912</v>
      </c>
      <c r="M844" t="s">
        <v>868</v>
      </c>
      <c r="N844" t="s">
        <v>860</v>
      </c>
      <c r="O844" t="s">
        <v>874</v>
      </c>
      <c r="P844">
        <v>0</v>
      </c>
      <c r="Q844">
        <v>2023</v>
      </c>
      <c r="R844" t="s">
        <v>1467</v>
      </c>
      <c r="S844" s="16">
        <v>18410.5</v>
      </c>
      <c r="T844" t="s">
        <v>2236</v>
      </c>
      <c r="U844" t="s">
        <v>874</v>
      </c>
      <c r="V844" s="12" t="s">
        <v>2703</v>
      </c>
    </row>
    <row r="845" spans="1:22" x14ac:dyDescent="0.35">
      <c r="A845" t="s">
        <v>1706</v>
      </c>
      <c r="B845" t="s">
        <v>864</v>
      </c>
      <c r="C845">
        <v>0</v>
      </c>
      <c r="D845" t="s">
        <v>865</v>
      </c>
      <c r="E845" t="s">
        <v>501</v>
      </c>
      <c r="F845">
        <v>0</v>
      </c>
      <c r="G845" s="1" t="str">
        <f>VLOOKUP(E845,'zoznam+stupeň prípravy'!$A$2:$W$647,2,FALSE)</f>
        <v>Cielené investície, ŽST Kuzmice – staničné zabezpečovacie zariadenie</v>
      </c>
      <c r="H845" t="s">
        <v>2236</v>
      </c>
      <c r="I845" t="s">
        <v>2236</v>
      </c>
      <c r="J845" t="s">
        <v>2236</v>
      </c>
      <c r="K845">
        <v>0</v>
      </c>
      <c r="L845" t="s">
        <v>912</v>
      </c>
      <c r="M845" t="s">
        <v>868</v>
      </c>
      <c r="N845" t="s">
        <v>860</v>
      </c>
      <c r="O845" t="s">
        <v>874</v>
      </c>
      <c r="P845">
        <v>0</v>
      </c>
      <c r="Q845" t="s">
        <v>1464</v>
      </c>
      <c r="R845" t="s">
        <v>1467</v>
      </c>
      <c r="S845" s="16">
        <v>115410.5</v>
      </c>
      <c r="T845" t="s">
        <v>2236</v>
      </c>
      <c r="U845" t="s">
        <v>874</v>
      </c>
      <c r="V845" s="12" t="s">
        <v>2703</v>
      </c>
    </row>
    <row r="846" spans="1:22" x14ac:dyDescent="0.35">
      <c r="A846" t="s">
        <v>1959</v>
      </c>
      <c r="B846" t="s">
        <v>864</v>
      </c>
      <c r="C846">
        <v>0</v>
      </c>
      <c r="D846" t="s">
        <v>865</v>
      </c>
      <c r="E846" t="s">
        <v>1180</v>
      </c>
      <c r="F846">
        <v>0</v>
      </c>
      <c r="G846" s="1" t="str">
        <f>VLOOKUP(E846,'zoznam+stupeň prípravy'!$A$2:$W$647,2,FALSE)</f>
        <v>Cielené investície, ŽST Michalovce – staničné zabezpečovacie zariadenie</v>
      </c>
      <c r="H846" t="s">
        <v>2236</v>
      </c>
      <c r="I846" t="s">
        <v>2236</v>
      </c>
      <c r="J846" t="s">
        <v>2236</v>
      </c>
      <c r="K846">
        <v>0</v>
      </c>
      <c r="L846" t="s">
        <v>912</v>
      </c>
      <c r="M846" t="s">
        <v>868</v>
      </c>
      <c r="N846" t="s">
        <v>861</v>
      </c>
      <c r="O846" t="s">
        <v>875</v>
      </c>
      <c r="P846">
        <v>0</v>
      </c>
      <c r="Q846">
        <v>2030</v>
      </c>
      <c r="R846" t="s">
        <v>2025</v>
      </c>
      <c r="S846" s="16">
        <v>1080000</v>
      </c>
      <c r="T846" t="s">
        <v>2236</v>
      </c>
      <c r="U846" t="s">
        <v>874</v>
      </c>
      <c r="V846" s="12" t="s">
        <v>2708</v>
      </c>
    </row>
    <row r="847" spans="1:22" x14ac:dyDescent="0.35">
      <c r="A847" t="s">
        <v>1707</v>
      </c>
      <c r="B847" t="s">
        <v>864</v>
      </c>
      <c r="C847">
        <v>0</v>
      </c>
      <c r="D847" t="s">
        <v>865</v>
      </c>
      <c r="E847" t="s">
        <v>1182</v>
      </c>
      <c r="F847">
        <v>0</v>
      </c>
      <c r="G847" s="1" t="str">
        <f>VLOOKUP(E847,'zoznam+stupeň prípravy'!$A$2:$W$647,2,FALSE)</f>
        <v xml:space="preserve">Cielené investície, ŽST Pribeník </v>
      </c>
      <c r="H847" t="s">
        <v>2236</v>
      </c>
      <c r="I847" t="s">
        <v>2236</v>
      </c>
      <c r="J847" t="s">
        <v>2236</v>
      </c>
      <c r="K847">
        <v>0</v>
      </c>
      <c r="L847" t="s">
        <v>912</v>
      </c>
      <c r="M847" t="s">
        <v>868</v>
      </c>
      <c r="N847" t="s">
        <v>860</v>
      </c>
      <c r="O847" t="s">
        <v>874</v>
      </c>
      <c r="P847">
        <v>0</v>
      </c>
      <c r="Q847" t="s">
        <v>1464</v>
      </c>
      <c r="R847" t="s">
        <v>1467</v>
      </c>
      <c r="S847" s="16">
        <v>107000</v>
      </c>
      <c r="T847" t="s">
        <v>2236</v>
      </c>
      <c r="U847" t="s">
        <v>874</v>
      </c>
      <c r="V847" s="12" t="s">
        <v>2711</v>
      </c>
    </row>
    <row r="848" spans="1:22" x14ac:dyDescent="0.35">
      <c r="A848" t="s">
        <v>1708</v>
      </c>
      <c r="B848" t="s">
        <v>864</v>
      </c>
      <c r="C848">
        <v>0</v>
      </c>
      <c r="D848" t="s">
        <v>865</v>
      </c>
      <c r="E848" t="s">
        <v>505</v>
      </c>
      <c r="F848">
        <v>0</v>
      </c>
      <c r="G848" s="1" t="str">
        <f>VLOOKUP(E848,'zoznam+stupeň prípravy'!$A$2:$W$647,2,FALSE)</f>
        <v>Cielené investície, ŽST Vranov nad Topľou</v>
      </c>
      <c r="H848" t="s">
        <v>2236</v>
      </c>
      <c r="I848" t="s">
        <v>2236</v>
      </c>
      <c r="J848" t="s">
        <v>2236</v>
      </c>
      <c r="K848">
        <v>0</v>
      </c>
      <c r="L848" t="s">
        <v>912</v>
      </c>
      <c r="M848" t="s">
        <v>868</v>
      </c>
      <c r="N848" t="s">
        <v>860</v>
      </c>
      <c r="O848" t="s">
        <v>874</v>
      </c>
      <c r="P848">
        <v>0</v>
      </c>
      <c r="Q848">
        <v>2023</v>
      </c>
      <c r="R848" t="s">
        <v>1467</v>
      </c>
      <c r="S848" s="16">
        <v>12763.94</v>
      </c>
      <c r="T848" t="s">
        <v>2236</v>
      </c>
      <c r="U848" t="s">
        <v>875</v>
      </c>
      <c r="V848" s="12" t="s">
        <v>2711</v>
      </c>
    </row>
    <row r="849" spans="1:22" x14ac:dyDescent="0.35">
      <c r="A849" t="s">
        <v>1708</v>
      </c>
      <c r="B849" t="s">
        <v>864</v>
      </c>
      <c r="C849">
        <v>0</v>
      </c>
      <c r="D849" t="s">
        <v>865</v>
      </c>
      <c r="E849" t="s">
        <v>505</v>
      </c>
      <c r="F849">
        <v>0</v>
      </c>
      <c r="G849" s="1" t="str">
        <f>VLOOKUP(E849,'zoznam+stupeň prípravy'!$A$2:$W$647,2,FALSE)</f>
        <v>Cielené investície, ŽST Vranov nad Topľou</v>
      </c>
      <c r="H849" t="s">
        <v>2236</v>
      </c>
      <c r="I849" t="s">
        <v>2236</v>
      </c>
      <c r="J849" t="s">
        <v>2236</v>
      </c>
      <c r="K849">
        <v>0</v>
      </c>
      <c r="L849" t="s">
        <v>912</v>
      </c>
      <c r="M849" t="s">
        <v>868</v>
      </c>
      <c r="N849" t="s">
        <v>860</v>
      </c>
      <c r="O849" t="s">
        <v>874</v>
      </c>
      <c r="P849">
        <v>0</v>
      </c>
      <c r="Q849" t="s">
        <v>1464</v>
      </c>
      <c r="R849" t="s">
        <v>1467</v>
      </c>
      <c r="S849" s="16">
        <v>141763.94</v>
      </c>
      <c r="T849" t="s">
        <v>2236</v>
      </c>
      <c r="U849" t="s">
        <v>875</v>
      </c>
      <c r="V849" s="12" t="s">
        <v>2711</v>
      </c>
    </row>
    <row r="850" spans="1:22" x14ac:dyDescent="0.35">
      <c r="A850" t="s">
        <v>1709</v>
      </c>
      <c r="B850" t="s">
        <v>864</v>
      </c>
      <c r="C850">
        <v>0</v>
      </c>
      <c r="D850" t="s">
        <v>865</v>
      </c>
      <c r="E850" t="s">
        <v>507</v>
      </c>
      <c r="F850">
        <v>0</v>
      </c>
      <c r="G850" s="1" t="str">
        <f>VLOOKUP(E850,'zoznam+stupeň prípravy'!$A$2:$W$647,2,FALSE)</f>
        <v>Cielené investície, ŽST Plaveč – staničné zabezpečovacie zariadenie</v>
      </c>
      <c r="H850" t="s">
        <v>2236</v>
      </c>
      <c r="I850" t="s">
        <v>2236</v>
      </c>
      <c r="J850" t="s">
        <v>2236</v>
      </c>
      <c r="K850">
        <v>0</v>
      </c>
      <c r="L850" t="s">
        <v>912</v>
      </c>
      <c r="M850" t="s">
        <v>868</v>
      </c>
      <c r="N850" t="s">
        <v>860</v>
      </c>
      <c r="O850" t="s">
        <v>874</v>
      </c>
      <c r="P850">
        <v>0</v>
      </c>
      <c r="Q850">
        <v>2024</v>
      </c>
      <c r="R850" t="s">
        <v>2025</v>
      </c>
      <c r="S850" s="16">
        <v>10943.99</v>
      </c>
      <c r="T850" t="s">
        <v>2236</v>
      </c>
      <c r="U850" t="s">
        <v>874</v>
      </c>
      <c r="V850" s="12" t="s">
        <v>2703</v>
      </c>
    </row>
    <row r="851" spans="1:22" x14ac:dyDescent="0.35">
      <c r="A851" t="s">
        <v>1709</v>
      </c>
      <c r="B851" t="s">
        <v>864</v>
      </c>
      <c r="C851">
        <v>0</v>
      </c>
      <c r="D851" t="s">
        <v>865</v>
      </c>
      <c r="E851" t="s">
        <v>507</v>
      </c>
      <c r="F851">
        <v>0</v>
      </c>
      <c r="G851" s="1" t="str">
        <f>VLOOKUP(E851,'zoznam+stupeň prípravy'!$A$2:$W$647,2,FALSE)</f>
        <v>Cielené investície, ŽST Plaveč – staničné zabezpečovacie zariadenie</v>
      </c>
      <c r="H851" t="s">
        <v>2236</v>
      </c>
      <c r="I851" t="s">
        <v>2236</v>
      </c>
      <c r="J851" t="s">
        <v>2236</v>
      </c>
      <c r="K851">
        <v>0</v>
      </c>
      <c r="L851" t="s">
        <v>912</v>
      </c>
      <c r="M851" t="s">
        <v>868</v>
      </c>
      <c r="N851" t="s">
        <v>860</v>
      </c>
      <c r="O851" t="s">
        <v>874</v>
      </c>
      <c r="P851">
        <v>0</v>
      </c>
      <c r="Q851" t="s">
        <v>1464</v>
      </c>
      <c r="R851" t="s">
        <v>1467</v>
      </c>
      <c r="S851" s="16">
        <v>79500</v>
      </c>
      <c r="T851" t="s">
        <v>2236</v>
      </c>
      <c r="U851" t="s">
        <v>874</v>
      </c>
      <c r="V851" s="12" t="s">
        <v>2703</v>
      </c>
    </row>
    <row r="852" spans="1:22" x14ac:dyDescent="0.35">
      <c r="A852" t="s">
        <v>1710</v>
      </c>
      <c r="B852" t="s">
        <v>864</v>
      </c>
      <c r="C852">
        <v>0</v>
      </c>
      <c r="D852" t="s">
        <v>865</v>
      </c>
      <c r="E852" t="s">
        <v>1184</v>
      </c>
      <c r="F852">
        <v>0</v>
      </c>
      <c r="G852" s="1" t="str">
        <f>VLOOKUP(E852,'zoznam+stupeň prípravy'!$A$2:$W$647,2,FALSE)</f>
        <v>Cielené investície, ŽST Kapušany pri Prešove – staničné zabezpečovacie zariadenie</v>
      </c>
      <c r="H852" t="s">
        <v>2236</v>
      </c>
      <c r="I852" t="s">
        <v>2236</v>
      </c>
      <c r="J852" t="s">
        <v>2236</v>
      </c>
      <c r="K852">
        <v>0</v>
      </c>
      <c r="L852" t="s">
        <v>912</v>
      </c>
      <c r="M852" t="s">
        <v>868</v>
      </c>
      <c r="N852" t="s">
        <v>860</v>
      </c>
      <c r="O852" t="s">
        <v>874</v>
      </c>
      <c r="P852">
        <v>0</v>
      </c>
      <c r="Q852" t="s">
        <v>1464</v>
      </c>
      <c r="R852" t="s">
        <v>1467</v>
      </c>
      <c r="S852" s="16">
        <v>49875</v>
      </c>
      <c r="T852" t="s">
        <v>2236</v>
      </c>
      <c r="U852" t="s">
        <v>875</v>
      </c>
      <c r="V852" s="12" t="s">
        <v>2711</v>
      </c>
    </row>
    <row r="853" spans="1:22" ht="29" x14ac:dyDescent="0.35">
      <c r="A853" t="s">
        <v>1702</v>
      </c>
      <c r="B853" t="s">
        <v>864</v>
      </c>
      <c r="C853">
        <v>0</v>
      </c>
      <c r="D853" t="s">
        <v>865</v>
      </c>
      <c r="E853" t="s">
        <v>1186</v>
      </c>
      <c r="F853">
        <v>0</v>
      </c>
      <c r="G853" s="1" t="str">
        <f>VLOOKUP(E853,'zoznam+stupeň prípravy'!$A$2:$W$647,2,FALSE)</f>
        <v>Cielené investície, ŽST Šarišské Lúky - staničné zabezpečovacie zariadenie</v>
      </c>
      <c r="H853" t="s">
        <v>2236</v>
      </c>
      <c r="I853" t="s">
        <v>2236</v>
      </c>
      <c r="J853" t="s">
        <v>2236</v>
      </c>
      <c r="K853">
        <v>0</v>
      </c>
      <c r="L853" t="s">
        <v>912</v>
      </c>
      <c r="M853" t="s">
        <v>868</v>
      </c>
      <c r="N853" t="s">
        <v>860</v>
      </c>
      <c r="O853" t="s">
        <v>874</v>
      </c>
      <c r="P853">
        <v>0</v>
      </c>
      <c r="Q853" t="s">
        <v>1464</v>
      </c>
      <c r="R853" t="s">
        <v>1467</v>
      </c>
      <c r="S853" s="16">
        <v>90900</v>
      </c>
      <c r="T853" t="s">
        <v>2236</v>
      </c>
      <c r="U853" t="s">
        <v>874</v>
      </c>
      <c r="V853" s="12" t="s">
        <v>2707</v>
      </c>
    </row>
    <row r="854" spans="1:22" x14ac:dyDescent="0.35">
      <c r="A854" t="s">
        <v>1815</v>
      </c>
      <c r="B854" t="s">
        <v>864</v>
      </c>
      <c r="C854">
        <v>0</v>
      </c>
      <c r="D854" t="s">
        <v>865</v>
      </c>
      <c r="E854" t="s">
        <v>1188</v>
      </c>
      <c r="F854">
        <v>0</v>
      </c>
      <c r="G854" s="1" t="str">
        <f>VLOOKUP(E854,'zoznam+stupeň prípravy'!$A$2:$W$647,2,FALSE)</f>
        <v>Cielené investície, ŽST Trebišov– staničné zabezpečovacie zariadenie</v>
      </c>
      <c r="H854" t="s">
        <v>2236</v>
      </c>
      <c r="I854" t="s">
        <v>2236</v>
      </c>
      <c r="J854" t="s">
        <v>2236</v>
      </c>
      <c r="K854">
        <v>0</v>
      </c>
      <c r="L854" t="s">
        <v>912</v>
      </c>
      <c r="M854" t="s">
        <v>868</v>
      </c>
      <c r="N854" t="s">
        <v>860</v>
      </c>
      <c r="O854" t="s">
        <v>874</v>
      </c>
      <c r="P854">
        <v>0</v>
      </c>
      <c r="Q854">
        <v>2029</v>
      </c>
      <c r="R854" t="s">
        <v>2025</v>
      </c>
      <c r="S854" s="16">
        <v>260000</v>
      </c>
      <c r="T854" t="s">
        <v>2236</v>
      </c>
      <c r="U854" t="s">
        <v>874</v>
      </c>
      <c r="V854" s="12" t="s">
        <v>2250</v>
      </c>
    </row>
    <row r="855" spans="1:22" x14ac:dyDescent="0.35">
      <c r="A855" t="s">
        <v>1948</v>
      </c>
      <c r="B855" t="s">
        <v>864</v>
      </c>
      <c r="C855">
        <v>0</v>
      </c>
      <c r="D855" t="s">
        <v>865</v>
      </c>
      <c r="E855" t="s">
        <v>1188</v>
      </c>
      <c r="F855">
        <v>0</v>
      </c>
      <c r="G855" s="1" t="str">
        <f>VLOOKUP(E855,'zoznam+stupeň prípravy'!$A$2:$W$647,2,FALSE)</f>
        <v>Cielené investície, ŽST Trebišov– staničné zabezpečovacie zariadenie</v>
      </c>
      <c r="H855" t="s">
        <v>2236</v>
      </c>
      <c r="I855" t="s">
        <v>2236</v>
      </c>
      <c r="J855" t="s">
        <v>2236</v>
      </c>
      <c r="K855">
        <v>0</v>
      </c>
      <c r="L855" t="s">
        <v>912</v>
      </c>
      <c r="M855" t="s">
        <v>868</v>
      </c>
      <c r="N855" t="s">
        <v>861</v>
      </c>
      <c r="O855" t="s">
        <v>875</v>
      </c>
      <c r="P855">
        <v>0</v>
      </c>
      <c r="Q855">
        <v>2030</v>
      </c>
      <c r="R855" t="s">
        <v>2025</v>
      </c>
      <c r="S855" s="16">
        <v>2340000</v>
      </c>
      <c r="T855" t="s">
        <v>2236</v>
      </c>
      <c r="U855" t="s">
        <v>874</v>
      </c>
      <c r="V855" s="12" t="s">
        <v>2250</v>
      </c>
    </row>
    <row r="856" spans="1:22" x14ac:dyDescent="0.35">
      <c r="A856" t="s">
        <v>1816</v>
      </c>
      <c r="B856" t="s">
        <v>864</v>
      </c>
      <c r="C856">
        <v>0</v>
      </c>
      <c r="D856" t="s">
        <v>865</v>
      </c>
      <c r="E856" t="s">
        <v>1190</v>
      </c>
      <c r="F856">
        <v>0</v>
      </c>
      <c r="G856" s="1" t="str">
        <f>VLOOKUP(E856,'zoznam+stupeň prípravy'!$A$2:$W$647,2,FALSE)</f>
        <v>Cielené investície, ŽST Plešivec - staničné zabezpečovacie zariadenie</v>
      </c>
      <c r="H856" t="s">
        <v>2236</v>
      </c>
      <c r="I856" t="s">
        <v>2236</v>
      </c>
      <c r="J856" t="s">
        <v>2236</v>
      </c>
      <c r="K856">
        <v>0</v>
      </c>
      <c r="L856" t="s">
        <v>912</v>
      </c>
      <c r="M856" t="s">
        <v>868</v>
      </c>
      <c r="N856" t="s">
        <v>860</v>
      </c>
      <c r="O856" t="s">
        <v>874</v>
      </c>
      <c r="P856">
        <v>0</v>
      </c>
      <c r="Q856">
        <v>2030</v>
      </c>
      <c r="R856" t="s">
        <v>2025</v>
      </c>
      <c r="S856" s="16">
        <v>280000</v>
      </c>
      <c r="T856" t="s">
        <v>2236</v>
      </c>
      <c r="U856" t="s">
        <v>874</v>
      </c>
      <c r="V856" s="12" t="s">
        <v>2710</v>
      </c>
    </row>
    <row r="857" spans="1:22" x14ac:dyDescent="0.35">
      <c r="A857" t="s">
        <v>1949</v>
      </c>
      <c r="B857" t="s">
        <v>864</v>
      </c>
      <c r="C857">
        <v>0</v>
      </c>
      <c r="D857" t="s">
        <v>865</v>
      </c>
      <c r="E857" t="s">
        <v>1190</v>
      </c>
      <c r="F857">
        <v>0</v>
      </c>
      <c r="G857" s="1" t="str">
        <f>VLOOKUP(E857,'zoznam+stupeň prípravy'!$A$2:$W$647,2,FALSE)</f>
        <v>Cielené investície, ŽST Plešivec - staničné zabezpečovacie zariadenie</v>
      </c>
      <c r="H857" t="s">
        <v>2236</v>
      </c>
      <c r="I857" t="s">
        <v>2236</v>
      </c>
      <c r="J857" t="s">
        <v>2236</v>
      </c>
      <c r="K857">
        <v>0</v>
      </c>
      <c r="L857" t="s">
        <v>912</v>
      </c>
      <c r="M857" t="s">
        <v>868</v>
      </c>
      <c r="N857" t="s">
        <v>861</v>
      </c>
      <c r="O857" t="s">
        <v>875</v>
      </c>
      <c r="P857">
        <v>0</v>
      </c>
      <c r="Q857">
        <v>2030</v>
      </c>
      <c r="R857" t="s">
        <v>2025</v>
      </c>
      <c r="S857" s="16">
        <v>2520000</v>
      </c>
      <c r="T857" t="s">
        <v>2236</v>
      </c>
      <c r="U857" t="s">
        <v>874</v>
      </c>
      <c r="V857" s="12" t="s">
        <v>2710</v>
      </c>
    </row>
    <row r="858" spans="1:22" x14ac:dyDescent="0.35">
      <c r="A858" t="s">
        <v>1703</v>
      </c>
      <c r="B858" t="s">
        <v>864</v>
      </c>
      <c r="C858">
        <v>0</v>
      </c>
      <c r="D858" t="s">
        <v>865</v>
      </c>
      <c r="E858" t="s">
        <v>1192</v>
      </c>
      <c r="F858">
        <v>0</v>
      </c>
      <c r="G858" s="1" t="str">
        <f>VLOOKUP(E858,'zoznam+stupeň prípravy'!$A$2:$W$647,2,FALSE)</f>
        <v>Cielené investície, ŽST Čierne nad Topľou</v>
      </c>
      <c r="H858" t="s">
        <v>2236</v>
      </c>
      <c r="I858" t="s">
        <v>2236</v>
      </c>
      <c r="J858" t="s">
        <v>2236</v>
      </c>
      <c r="K858">
        <v>0</v>
      </c>
      <c r="L858" t="s">
        <v>912</v>
      </c>
      <c r="M858" t="s">
        <v>868</v>
      </c>
      <c r="N858" t="s">
        <v>860</v>
      </c>
      <c r="O858" t="s">
        <v>874</v>
      </c>
      <c r="P858">
        <v>0</v>
      </c>
      <c r="Q858" t="s">
        <v>1464</v>
      </c>
      <c r="R858" t="s">
        <v>1467</v>
      </c>
      <c r="S858" s="16">
        <v>102005.6</v>
      </c>
      <c r="T858" t="s">
        <v>2236</v>
      </c>
      <c r="U858" t="s">
        <v>875</v>
      </c>
      <c r="V858" s="12" t="s">
        <v>2703</v>
      </c>
    </row>
    <row r="859" spans="1:22" x14ac:dyDescent="0.35">
      <c r="A859" t="s">
        <v>1817</v>
      </c>
      <c r="B859" t="s">
        <v>864</v>
      </c>
      <c r="C859">
        <v>0</v>
      </c>
      <c r="D859" t="s">
        <v>865</v>
      </c>
      <c r="E859" t="s">
        <v>175</v>
      </c>
      <c r="F859">
        <v>0</v>
      </c>
      <c r="G859" s="1" t="str">
        <f>VLOOKUP(E859,'zoznam+stupeň prípravy'!$A$2:$W$647,2,FALSE)</f>
        <v>Cielené investície, ŽST Nižný Hrabovec</v>
      </c>
      <c r="H859" t="s">
        <v>2236</v>
      </c>
      <c r="I859" t="s">
        <v>2236</v>
      </c>
      <c r="J859" t="s">
        <v>2236</v>
      </c>
      <c r="K859">
        <v>0</v>
      </c>
      <c r="L859" t="s">
        <v>912</v>
      </c>
      <c r="M859" t="s">
        <v>868</v>
      </c>
      <c r="N859" t="s">
        <v>860</v>
      </c>
      <c r="O859" t="s">
        <v>875</v>
      </c>
      <c r="P859">
        <v>0</v>
      </c>
      <c r="Q859">
        <v>2029</v>
      </c>
      <c r="R859" t="s">
        <v>2025</v>
      </c>
      <c r="S859" s="16">
        <v>98000</v>
      </c>
      <c r="T859" t="s">
        <v>2236</v>
      </c>
      <c r="U859" t="s">
        <v>874</v>
      </c>
      <c r="V859" s="12" t="s">
        <v>2698</v>
      </c>
    </row>
    <row r="860" spans="1:22" x14ac:dyDescent="0.35">
      <c r="A860" t="s">
        <v>1950</v>
      </c>
      <c r="B860" t="s">
        <v>864</v>
      </c>
      <c r="C860">
        <v>0</v>
      </c>
      <c r="D860" t="s">
        <v>865</v>
      </c>
      <c r="E860" t="s">
        <v>175</v>
      </c>
      <c r="F860">
        <v>0</v>
      </c>
      <c r="G860" s="1" t="str">
        <f>VLOOKUP(E860,'zoznam+stupeň prípravy'!$A$2:$W$647,2,FALSE)</f>
        <v>Cielené investície, ŽST Nižný Hrabovec</v>
      </c>
      <c r="H860" t="s">
        <v>2236</v>
      </c>
      <c r="I860" t="s">
        <v>2236</v>
      </c>
      <c r="J860" t="s">
        <v>2236</v>
      </c>
      <c r="K860">
        <v>0</v>
      </c>
      <c r="L860" t="s">
        <v>912</v>
      </c>
      <c r="M860" t="s">
        <v>868</v>
      </c>
      <c r="N860" t="s">
        <v>861</v>
      </c>
      <c r="O860" t="s">
        <v>875</v>
      </c>
      <c r="P860">
        <v>0</v>
      </c>
      <c r="Q860">
        <v>2030</v>
      </c>
      <c r="R860" t="s">
        <v>2025</v>
      </c>
      <c r="S860" s="16">
        <v>882000</v>
      </c>
      <c r="T860" t="s">
        <v>2236</v>
      </c>
      <c r="U860" t="s">
        <v>874</v>
      </c>
      <c r="V860" s="12" t="s">
        <v>2698</v>
      </c>
    </row>
    <row r="861" spans="1:22" x14ac:dyDescent="0.35">
      <c r="A861" t="s">
        <v>1818</v>
      </c>
      <c r="B861" t="s">
        <v>864</v>
      </c>
      <c r="C861">
        <v>0</v>
      </c>
      <c r="D861" t="s">
        <v>865</v>
      </c>
      <c r="E861" t="s">
        <v>1194</v>
      </c>
      <c r="F861">
        <v>0</v>
      </c>
      <c r="G861" s="1" t="str">
        <f>VLOOKUP(E861,'zoznam+stupeň prípravy'!$A$2:$W$647,2,FALSE)</f>
        <v>Cielené investície, ŽST Hanušovce nad Topľou</v>
      </c>
      <c r="H861" t="s">
        <v>2236</v>
      </c>
      <c r="I861" t="s">
        <v>2236</v>
      </c>
      <c r="J861" t="s">
        <v>2236</v>
      </c>
      <c r="K861">
        <v>0</v>
      </c>
      <c r="L861" t="s">
        <v>912</v>
      </c>
      <c r="M861" t="s">
        <v>868</v>
      </c>
      <c r="N861" t="s">
        <v>860</v>
      </c>
      <c r="O861" t="s">
        <v>874</v>
      </c>
      <c r="P861">
        <v>0</v>
      </c>
      <c r="Q861">
        <v>2029</v>
      </c>
      <c r="R861" t="s">
        <v>2025</v>
      </c>
      <c r="S861" s="16">
        <v>96500</v>
      </c>
      <c r="T861" t="s">
        <v>2236</v>
      </c>
      <c r="U861" t="s">
        <v>875</v>
      </c>
      <c r="V861" s="12" t="s">
        <v>2703</v>
      </c>
    </row>
    <row r="862" spans="1:22" x14ac:dyDescent="0.35">
      <c r="A862" t="s">
        <v>1951</v>
      </c>
      <c r="B862" t="s">
        <v>864</v>
      </c>
      <c r="C862">
        <v>0</v>
      </c>
      <c r="D862" t="s">
        <v>865</v>
      </c>
      <c r="E862" t="s">
        <v>1194</v>
      </c>
      <c r="F862">
        <v>0</v>
      </c>
      <c r="G862" s="1" t="str">
        <f>VLOOKUP(E862,'zoznam+stupeň prípravy'!$A$2:$W$647,2,FALSE)</f>
        <v>Cielené investície, ŽST Hanušovce nad Topľou</v>
      </c>
      <c r="H862" t="s">
        <v>2236</v>
      </c>
      <c r="I862" t="s">
        <v>2236</v>
      </c>
      <c r="J862" t="s">
        <v>2236</v>
      </c>
      <c r="K862">
        <v>0</v>
      </c>
      <c r="L862" t="s">
        <v>912</v>
      </c>
      <c r="M862" t="s">
        <v>868</v>
      </c>
      <c r="N862" t="s">
        <v>861</v>
      </c>
      <c r="O862" t="s">
        <v>875</v>
      </c>
      <c r="P862">
        <v>0</v>
      </c>
      <c r="Q862">
        <v>2030</v>
      </c>
      <c r="R862" t="s">
        <v>2025</v>
      </c>
      <c r="S862" s="16">
        <v>868500</v>
      </c>
      <c r="T862" t="s">
        <v>2236</v>
      </c>
      <c r="U862" t="s">
        <v>875</v>
      </c>
      <c r="V862" s="12" t="s">
        <v>2703</v>
      </c>
    </row>
    <row r="863" spans="1:22" x14ac:dyDescent="0.35">
      <c r="A863" t="s">
        <v>2102</v>
      </c>
      <c r="B863" t="s">
        <v>864</v>
      </c>
      <c r="C863">
        <v>0</v>
      </c>
      <c r="D863" t="s">
        <v>865</v>
      </c>
      <c r="E863" t="s">
        <v>503</v>
      </c>
      <c r="F863">
        <v>0</v>
      </c>
      <c r="G863" s="1" t="str">
        <f>VLOOKUP(E863,'zoznam+stupeň prípravy'!$A$2:$W$647,2,FALSE)</f>
        <v>Cielené investície, PZZ v km 33,930 Revúca</v>
      </c>
      <c r="H863" t="s">
        <v>2236</v>
      </c>
      <c r="I863" t="s">
        <v>2236</v>
      </c>
      <c r="J863" t="s">
        <v>2236</v>
      </c>
      <c r="K863">
        <v>0</v>
      </c>
      <c r="L863" t="s">
        <v>900</v>
      </c>
      <c r="M863" t="s">
        <v>868</v>
      </c>
      <c r="N863" t="s">
        <v>861</v>
      </c>
      <c r="O863" t="s">
        <v>874</v>
      </c>
      <c r="P863">
        <v>0</v>
      </c>
      <c r="Q863">
        <v>2024</v>
      </c>
      <c r="R863" t="s">
        <v>2025</v>
      </c>
      <c r="S863" s="16">
        <v>2582.75</v>
      </c>
      <c r="T863" t="s">
        <v>2236</v>
      </c>
      <c r="U863" t="s">
        <v>875</v>
      </c>
      <c r="V863" s="12" t="s">
        <v>2705</v>
      </c>
    </row>
    <row r="864" spans="1:22" x14ac:dyDescent="0.35">
      <c r="A864" t="s">
        <v>1819</v>
      </c>
      <c r="B864" t="s">
        <v>864</v>
      </c>
      <c r="C864">
        <v>0</v>
      </c>
      <c r="D864" t="s">
        <v>865</v>
      </c>
      <c r="E864" t="s">
        <v>1196</v>
      </c>
      <c r="F864">
        <v>0</v>
      </c>
      <c r="G864" s="1" t="str">
        <f>VLOOKUP(E864,'zoznam+stupeň prípravy'!$A$2:$W$647,2,FALSE)</f>
        <v>Cielené investície, PZZ v km 15,751 Sečovská Polianka</v>
      </c>
      <c r="H864" t="s">
        <v>2236</v>
      </c>
      <c r="I864" t="s">
        <v>2236</v>
      </c>
      <c r="J864" t="s">
        <v>2236</v>
      </c>
      <c r="K864">
        <v>0</v>
      </c>
      <c r="L864" t="s">
        <v>912</v>
      </c>
      <c r="M864" t="s">
        <v>868</v>
      </c>
      <c r="N864" t="s">
        <v>860</v>
      </c>
      <c r="O864" t="s">
        <v>874</v>
      </c>
      <c r="P864">
        <v>0</v>
      </c>
      <c r="Q864">
        <v>2029</v>
      </c>
      <c r="R864" t="s">
        <v>2025</v>
      </c>
      <c r="S864" s="16">
        <v>23300</v>
      </c>
      <c r="T864" t="s">
        <v>2236</v>
      </c>
      <c r="U864" t="s">
        <v>874</v>
      </c>
      <c r="V864" s="12" t="s">
        <v>2703</v>
      </c>
    </row>
    <row r="865" spans="1:22" x14ac:dyDescent="0.35">
      <c r="A865" t="s">
        <v>1952</v>
      </c>
      <c r="B865" t="s">
        <v>864</v>
      </c>
      <c r="C865">
        <v>0</v>
      </c>
      <c r="D865" t="s">
        <v>865</v>
      </c>
      <c r="E865" t="s">
        <v>1196</v>
      </c>
      <c r="F865">
        <v>0</v>
      </c>
      <c r="G865" s="1" t="str">
        <f>VLOOKUP(E865,'zoznam+stupeň prípravy'!$A$2:$W$647,2,FALSE)</f>
        <v>Cielené investície, PZZ v km 15,751 Sečovská Polianka</v>
      </c>
      <c r="H865" t="s">
        <v>2236</v>
      </c>
      <c r="I865" t="s">
        <v>2236</v>
      </c>
      <c r="J865" t="s">
        <v>2236</v>
      </c>
      <c r="K865">
        <v>0</v>
      </c>
      <c r="L865" t="s">
        <v>912</v>
      </c>
      <c r="M865" t="s">
        <v>868</v>
      </c>
      <c r="N865" t="s">
        <v>861</v>
      </c>
      <c r="O865" t="s">
        <v>875</v>
      </c>
      <c r="P865">
        <v>0</v>
      </c>
      <c r="Q865">
        <v>2030</v>
      </c>
      <c r="R865" t="s">
        <v>2025</v>
      </c>
      <c r="S865" s="16">
        <v>209700</v>
      </c>
      <c r="T865" t="s">
        <v>2236</v>
      </c>
      <c r="U865" t="s">
        <v>874</v>
      </c>
      <c r="V865" s="12" t="s">
        <v>2703</v>
      </c>
    </row>
    <row r="866" spans="1:22" ht="29" x14ac:dyDescent="0.35">
      <c r="A866" t="s">
        <v>1476</v>
      </c>
      <c r="B866" t="s">
        <v>864</v>
      </c>
      <c r="C866">
        <v>0</v>
      </c>
      <c r="D866" t="s">
        <v>865</v>
      </c>
      <c r="E866" t="s">
        <v>1198</v>
      </c>
      <c r="F866">
        <v>0</v>
      </c>
      <c r="G866" s="1" t="str">
        <f>VLOOKUP(E866,'zoznam+stupeň prípravy'!$A$2:$W$647,2,FALSE)</f>
        <v>Zvýšenie zab. priecestí, trať.úsek Brezno Halny – Tisovec, priecestné zabezpečovacie zariadenie v km 17,372</v>
      </c>
      <c r="H866" t="s">
        <v>2236</v>
      </c>
      <c r="I866" t="s">
        <v>2236</v>
      </c>
      <c r="J866" t="s">
        <v>2236</v>
      </c>
      <c r="K866">
        <v>0</v>
      </c>
      <c r="L866" t="s">
        <v>912</v>
      </c>
      <c r="M866" t="s">
        <v>868</v>
      </c>
      <c r="N866" t="s">
        <v>860</v>
      </c>
      <c r="O866" t="s">
        <v>874</v>
      </c>
      <c r="P866">
        <v>0</v>
      </c>
      <c r="Q866" t="s">
        <v>1464</v>
      </c>
      <c r="R866" t="s">
        <v>1458</v>
      </c>
      <c r="S866" s="16">
        <v>1700</v>
      </c>
      <c r="T866" t="s">
        <v>2236</v>
      </c>
      <c r="U866" t="s">
        <v>874</v>
      </c>
      <c r="V866" s="12" t="s">
        <v>2699</v>
      </c>
    </row>
    <row r="867" spans="1:22" ht="29" x14ac:dyDescent="0.35">
      <c r="A867" t="s">
        <v>1477</v>
      </c>
      <c r="B867" t="s">
        <v>864</v>
      </c>
      <c r="C867">
        <v>0</v>
      </c>
      <c r="D867" t="s">
        <v>865</v>
      </c>
      <c r="E867" t="s">
        <v>1198</v>
      </c>
      <c r="F867">
        <v>0</v>
      </c>
      <c r="G867" s="1" t="str">
        <f>VLOOKUP(E867,'zoznam+stupeň prípravy'!$A$2:$W$647,2,FALSE)</f>
        <v>Zvýšenie zab. priecestí, trať.úsek Brezno Halny – Tisovec, priecestné zabezpečovacie zariadenie v km 17,372</v>
      </c>
      <c r="H867" t="s">
        <v>2236</v>
      </c>
      <c r="I867" t="s">
        <v>2236</v>
      </c>
      <c r="J867" t="s">
        <v>2236</v>
      </c>
      <c r="K867">
        <v>0</v>
      </c>
      <c r="L867" t="s">
        <v>912</v>
      </c>
      <c r="M867" t="s">
        <v>868</v>
      </c>
      <c r="N867" t="s">
        <v>861</v>
      </c>
      <c r="O867" t="s">
        <v>874</v>
      </c>
      <c r="P867">
        <v>0</v>
      </c>
      <c r="Q867" t="s">
        <v>1464</v>
      </c>
      <c r="R867" t="s">
        <v>1458</v>
      </c>
      <c r="S867" s="16">
        <v>311335</v>
      </c>
      <c r="T867" t="s">
        <v>2236</v>
      </c>
      <c r="U867" t="s">
        <v>874</v>
      </c>
      <c r="V867" s="12" t="s">
        <v>2699</v>
      </c>
    </row>
    <row r="868" spans="1:22" ht="29" x14ac:dyDescent="0.35">
      <c r="A868" t="s">
        <v>1476</v>
      </c>
      <c r="B868" t="s">
        <v>864</v>
      </c>
      <c r="C868">
        <v>0</v>
      </c>
      <c r="D868" t="s">
        <v>865</v>
      </c>
      <c r="E868" t="s">
        <v>1198</v>
      </c>
      <c r="F868">
        <v>0</v>
      </c>
      <c r="G868" s="1" t="str">
        <f>VLOOKUP(E868,'zoznam+stupeň prípravy'!$A$2:$W$647,2,FALSE)</f>
        <v>Zvýšenie zab. priecestí, trať.úsek Brezno Halny – Tisovec, priecestné zabezpečovacie zariadenie v km 17,372</v>
      </c>
      <c r="H868" t="s">
        <v>2236</v>
      </c>
      <c r="I868" t="s">
        <v>2236</v>
      </c>
      <c r="J868" t="s">
        <v>2236</v>
      </c>
      <c r="K868">
        <v>0</v>
      </c>
      <c r="L868" t="s">
        <v>912</v>
      </c>
      <c r="M868" t="s">
        <v>868</v>
      </c>
      <c r="N868" t="s">
        <v>860</v>
      </c>
      <c r="O868" t="s">
        <v>874</v>
      </c>
      <c r="P868">
        <v>0</v>
      </c>
      <c r="Q868" t="s">
        <v>1464</v>
      </c>
      <c r="R868" t="s">
        <v>1467</v>
      </c>
      <c r="S868" s="16">
        <v>18200</v>
      </c>
      <c r="T868" t="s">
        <v>2236</v>
      </c>
      <c r="U868" t="s">
        <v>874</v>
      </c>
      <c r="V868" s="12" t="s">
        <v>2699</v>
      </c>
    </row>
    <row r="869" spans="1:22" ht="29" x14ac:dyDescent="0.35">
      <c r="A869" t="s">
        <v>1477</v>
      </c>
      <c r="B869" t="s">
        <v>864</v>
      </c>
      <c r="C869">
        <v>0</v>
      </c>
      <c r="D869" t="s">
        <v>865</v>
      </c>
      <c r="E869" t="s">
        <v>1198</v>
      </c>
      <c r="F869">
        <v>0</v>
      </c>
      <c r="G869" s="1" t="str">
        <f>VLOOKUP(E869,'zoznam+stupeň prípravy'!$A$2:$W$647,2,FALSE)</f>
        <v>Zvýšenie zab. priecestí, trať.úsek Brezno Halny – Tisovec, priecestné zabezpečovacie zariadenie v km 17,372</v>
      </c>
      <c r="H869" t="s">
        <v>2236</v>
      </c>
      <c r="I869" t="s">
        <v>2236</v>
      </c>
      <c r="J869" t="s">
        <v>2236</v>
      </c>
      <c r="K869">
        <v>0</v>
      </c>
      <c r="L869" t="s">
        <v>912</v>
      </c>
      <c r="M869" t="s">
        <v>868</v>
      </c>
      <c r="N869" t="s">
        <v>861</v>
      </c>
      <c r="O869" t="s">
        <v>874</v>
      </c>
      <c r="P869">
        <v>0</v>
      </c>
      <c r="Q869" t="s">
        <v>1464</v>
      </c>
      <c r="R869" t="s">
        <v>1467</v>
      </c>
      <c r="S869" s="16">
        <v>16365</v>
      </c>
      <c r="T869" t="s">
        <v>2236</v>
      </c>
      <c r="U869" t="s">
        <v>874</v>
      </c>
      <c r="V869" s="12" t="s">
        <v>2699</v>
      </c>
    </row>
    <row r="870" spans="1:22" ht="29" x14ac:dyDescent="0.35">
      <c r="A870" t="s">
        <v>1483</v>
      </c>
      <c r="B870" t="s">
        <v>864</v>
      </c>
      <c r="C870">
        <v>0</v>
      </c>
      <c r="D870" t="s">
        <v>865</v>
      </c>
      <c r="E870" t="s">
        <v>1200</v>
      </c>
      <c r="F870">
        <v>0</v>
      </c>
      <c r="G870" s="1" t="str">
        <f>VLOOKUP(E870,'zoznam+stupeň prípravy'!$A$2:$W$647,2,FALSE)</f>
        <v>Zvýšenie zab.priecestí, trať.úsek Levice -Štúrovo, priecestné zabezpečovacie zariadenie v km 45,708</v>
      </c>
      <c r="H870" t="s">
        <v>1202</v>
      </c>
      <c r="I870" t="s">
        <v>2236</v>
      </c>
      <c r="J870" t="s">
        <v>2236</v>
      </c>
      <c r="K870">
        <v>0</v>
      </c>
      <c r="L870" t="s">
        <v>912</v>
      </c>
      <c r="M870" t="s">
        <v>868</v>
      </c>
      <c r="N870" t="s">
        <v>860</v>
      </c>
      <c r="O870" t="s">
        <v>874</v>
      </c>
      <c r="P870">
        <v>0</v>
      </c>
      <c r="Q870" t="s">
        <v>1464</v>
      </c>
      <c r="R870" t="s">
        <v>1458</v>
      </c>
      <c r="S870" s="16">
        <v>3143.67</v>
      </c>
      <c r="T870" t="s">
        <v>2236</v>
      </c>
      <c r="U870" t="s">
        <v>874</v>
      </c>
      <c r="V870" s="12" t="s">
        <v>2699</v>
      </c>
    </row>
    <row r="871" spans="1:22" ht="29" x14ac:dyDescent="0.35">
      <c r="A871" t="s">
        <v>1484</v>
      </c>
      <c r="B871" t="s">
        <v>864</v>
      </c>
      <c r="C871">
        <v>0</v>
      </c>
      <c r="D871" t="s">
        <v>865</v>
      </c>
      <c r="E871" t="s">
        <v>1200</v>
      </c>
      <c r="F871">
        <v>0</v>
      </c>
      <c r="G871" s="1" t="str">
        <f>VLOOKUP(E871,'zoznam+stupeň prípravy'!$A$2:$W$647,2,FALSE)</f>
        <v>Zvýšenie zab.priecestí, trať.úsek Levice -Štúrovo, priecestné zabezpečovacie zariadenie v km 45,708</v>
      </c>
      <c r="H871" t="s">
        <v>1202</v>
      </c>
      <c r="I871" t="s">
        <v>2236</v>
      </c>
      <c r="J871" t="s">
        <v>2236</v>
      </c>
      <c r="K871">
        <v>0</v>
      </c>
      <c r="L871" t="s">
        <v>912</v>
      </c>
      <c r="M871" t="s">
        <v>868</v>
      </c>
      <c r="N871" t="s">
        <v>861</v>
      </c>
      <c r="O871" t="s">
        <v>874</v>
      </c>
      <c r="P871">
        <v>0</v>
      </c>
      <c r="Q871" t="s">
        <v>1464</v>
      </c>
      <c r="R871" t="s">
        <v>1458</v>
      </c>
      <c r="S871" s="16">
        <v>364668.14</v>
      </c>
      <c r="T871" t="s">
        <v>2236</v>
      </c>
      <c r="U871" t="s">
        <v>874</v>
      </c>
      <c r="V871" s="12" t="s">
        <v>2699</v>
      </c>
    </row>
    <row r="872" spans="1:22" ht="29" x14ac:dyDescent="0.35">
      <c r="A872" t="s">
        <v>1483</v>
      </c>
      <c r="B872" t="s">
        <v>864</v>
      </c>
      <c r="C872">
        <v>0</v>
      </c>
      <c r="D872" t="s">
        <v>865</v>
      </c>
      <c r="E872" t="s">
        <v>1200</v>
      </c>
      <c r="F872">
        <v>0</v>
      </c>
      <c r="G872" s="1" t="str">
        <f>VLOOKUP(E872,'zoznam+stupeň prípravy'!$A$2:$W$647,2,FALSE)</f>
        <v>Zvýšenie zab.priecestí, trať.úsek Levice -Štúrovo, priecestné zabezpečovacie zariadenie v km 45,708</v>
      </c>
      <c r="H872" t="s">
        <v>1202</v>
      </c>
      <c r="I872" t="s">
        <v>2236</v>
      </c>
      <c r="J872" t="s">
        <v>2236</v>
      </c>
      <c r="K872">
        <v>0</v>
      </c>
      <c r="L872" t="s">
        <v>912</v>
      </c>
      <c r="M872" t="s">
        <v>868</v>
      </c>
      <c r="N872" t="s">
        <v>860</v>
      </c>
      <c r="O872" t="s">
        <v>874</v>
      </c>
      <c r="P872">
        <v>0</v>
      </c>
      <c r="Q872" t="s">
        <v>1464</v>
      </c>
      <c r="R872" t="s">
        <v>1467</v>
      </c>
      <c r="S872" s="16">
        <v>14609.32</v>
      </c>
      <c r="T872" t="s">
        <v>2236</v>
      </c>
      <c r="U872" t="s">
        <v>874</v>
      </c>
      <c r="V872" s="12" t="s">
        <v>2699</v>
      </c>
    </row>
    <row r="873" spans="1:22" ht="29" x14ac:dyDescent="0.35">
      <c r="A873" t="s">
        <v>1484</v>
      </c>
      <c r="B873" t="s">
        <v>864</v>
      </c>
      <c r="C873">
        <v>0</v>
      </c>
      <c r="D873" t="s">
        <v>865</v>
      </c>
      <c r="E873" t="s">
        <v>1200</v>
      </c>
      <c r="F873">
        <v>0</v>
      </c>
      <c r="G873" s="1" t="str">
        <f>VLOOKUP(E873,'zoznam+stupeň prípravy'!$A$2:$W$647,2,FALSE)</f>
        <v>Zvýšenie zab.priecestí, trať.úsek Levice -Štúrovo, priecestné zabezpečovacie zariadenie v km 45,708</v>
      </c>
      <c r="H873" t="s">
        <v>1202</v>
      </c>
      <c r="I873" t="s">
        <v>2236</v>
      </c>
      <c r="J873" t="s">
        <v>2236</v>
      </c>
      <c r="K873">
        <v>0</v>
      </c>
      <c r="L873" t="s">
        <v>912</v>
      </c>
      <c r="M873" t="s">
        <v>868</v>
      </c>
      <c r="N873" t="s">
        <v>861</v>
      </c>
      <c r="O873" t="s">
        <v>874</v>
      </c>
      <c r="P873">
        <v>0</v>
      </c>
      <c r="Q873" t="s">
        <v>1464</v>
      </c>
      <c r="R873" t="s">
        <v>1467</v>
      </c>
      <c r="S873" s="16">
        <v>40979.54</v>
      </c>
      <c r="T873" t="s">
        <v>2236</v>
      </c>
      <c r="U873" t="s">
        <v>874</v>
      </c>
      <c r="V873" s="12" t="s">
        <v>2699</v>
      </c>
    </row>
    <row r="874" spans="1:22" x14ac:dyDescent="0.35">
      <c r="A874" t="s">
        <v>1668</v>
      </c>
      <c r="B874" t="s">
        <v>864</v>
      </c>
      <c r="C874">
        <v>0</v>
      </c>
      <c r="D874" t="s">
        <v>865</v>
      </c>
      <c r="E874" t="s">
        <v>1203</v>
      </c>
      <c r="F874">
        <v>0</v>
      </c>
      <c r="G874" s="1" t="str">
        <f>VLOOKUP(E874,'zoznam+stupeň prípravy'!$A$2:$W$647,2,FALSE)</f>
        <v>Cielené investície, Záv. stanovište Nová Maša</v>
      </c>
      <c r="H874" t="s">
        <v>1205</v>
      </c>
      <c r="I874" t="s">
        <v>2236</v>
      </c>
      <c r="J874" t="s">
        <v>2236</v>
      </c>
      <c r="K874">
        <v>0</v>
      </c>
      <c r="L874" t="s">
        <v>867</v>
      </c>
      <c r="M874" t="s">
        <v>868</v>
      </c>
      <c r="N874" t="s">
        <v>861</v>
      </c>
      <c r="O874" t="s">
        <v>875</v>
      </c>
      <c r="P874">
        <v>0</v>
      </c>
      <c r="Q874">
        <v>2030</v>
      </c>
      <c r="R874" t="s">
        <v>1458</v>
      </c>
      <c r="S874" s="16">
        <v>1952123.67</v>
      </c>
      <c r="T874" t="s">
        <v>2236</v>
      </c>
      <c r="U874" t="s">
        <v>875</v>
      </c>
      <c r="V874" s="12" t="s">
        <v>2703</v>
      </c>
    </row>
    <row r="875" spans="1:22" x14ac:dyDescent="0.35">
      <c r="A875" t="s">
        <v>1705</v>
      </c>
      <c r="B875" t="s">
        <v>864</v>
      </c>
      <c r="C875">
        <v>0</v>
      </c>
      <c r="D875" t="s">
        <v>865</v>
      </c>
      <c r="E875" t="s">
        <v>838</v>
      </c>
      <c r="F875">
        <v>0</v>
      </c>
      <c r="G875" s="1" t="str">
        <f>VLOOKUP(E875,'zoznam+stupeň prípravy'!$A$2:$W$647,2,FALSE)</f>
        <v>ŽST Slovenská Ľupča, ŽST Medzibrod, zabezpečovacie zariadenie</v>
      </c>
      <c r="H875" t="s">
        <v>1031</v>
      </c>
      <c r="I875" t="s">
        <v>2236</v>
      </c>
      <c r="J875" t="s">
        <v>2236</v>
      </c>
      <c r="K875">
        <v>0</v>
      </c>
      <c r="L875" t="s">
        <v>912</v>
      </c>
      <c r="M875" t="s">
        <v>868</v>
      </c>
      <c r="N875" t="s">
        <v>861</v>
      </c>
      <c r="O875" t="s">
        <v>875</v>
      </c>
      <c r="P875">
        <v>0</v>
      </c>
      <c r="Q875">
        <v>2025</v>
      </c>
      <c r="R875" t="s">
        <v>1558</v>
      </c>
      <c r="S875" s="16">
        <v>300000</v>
      </c>
      <c r="T875" t="s">
        <v>2236</v>
      </c>
      <c r="U875" t="s">
        <v>874</v>
      </c>
      <c r="V875" s="12" t="s">
        <v>2703</v>
      </c>
    </row>
    <row r="876" spans="1:22" x14ac:dyDescent="0.35">
      <c r="A876" t="s">
        <v>1704</v>
      </c>
      <c r="B876" t="s">
        <v>864</v>
      </c>
      <c r="C876">
        <v>0</v>
      </c>
      <c r="D876" t="s">
        <v>865</v>
      </c>
      <c r="E876" t="s">
        <v>838</v>
      </c>
      <c r="F876">
        <v>0</v>
      </c>
      <c r="G876" s="1" t="str">
        <f>VLOOKUP(E876,'zoznam+stupeň prípravy'!$A$2:$W$647,2,FALSE)</f>
        <v>ŽST Slovenská Ľupča, ŽST Medzibrod, zabezpečovacie zariadenie</v>
      </c>
      <c r="H876" t="s">
        <v>1031</v>
      </c>
      <c r="I876" t="s">
        <v>2236</v>
      </c>
      <c r="J876" t="s">
        <v>2236</v>
      </c>
      <c r="K876">
        <v>0</v>
      </c>
      <c r="L876" t="s">
        <v>912</v>
      </c>
      <c r="M876" t="s">
        <v>868</v>
      </c>
      <c r="N876" t="s">
        <v>860</v>
      </c>
      <c r="O876" t="s">
        <v>874</v>
      </c>
      <c r="P876">
        <v>0</v>
      </c>
      <c r="Q876" t="s">
        <v>1464</v>
      </c>
      <c r="R876" t="s">
        <v>1467</v>
      </c>
      <c r="S876" s="16">
        <v>168600</v>
      </c>
      <c r="T876" t="s">
        <v>2236</v>
      </c>
      <c r="U876" t="s">
        <v>874</v>
      </c>
      <c r="V876" s="12" t="s">
        <v>2703</v>
      </c>
    </row>
    <row r="877" spans="1:22" ht="29" x14ac:dyDescent="0.35">
      <c r="A877" t="s">
        <v>2103</v>
      </c>
      <c r="B877" t="s">
        <v>864</v>
      </c>
      <c r="C877">
        <v>0</v>
      </c>
      <c r="D877" t="s">
        <v>865</v>
      </c>
      <c r="E877" t="s">
        <v>663</v>
      </c>
      <c r="F877">
        <v>0</v>
      </c>
      <c r="G877" s="1" t="str">
        <f>VLOOKUP(E877,'zoznam+stupeň prípravy'!$A$2:$W$647,2,FALSE)</f>
        <v>Výh. Slatinka, diaľkové ovládanie</v>
      </c>
      <c r="H877" t="s">
        <v>997</v>
      </c>
      <c r="I877" t="s">
        <v>2236</v>
      </c>
      <c r="J877" t="s">
        <v>2236</v>
      </c>
      <c r="K877">
        <v>0</v>
      </c>
      <c r="L877" t="s">
        <v>912</v>
      </c>
      <c r="M877" t="s">
        <v>868</v>
      </c>
      <c r="N877" t="s">
        <v>860</v>
      </c>
      <c r="O877" t="s">
        <v>2236</v>
      </c>
      <c r="P877" t="s">
        <v>2236</v>
      </c>
      <c r="Q877">
        <v>2023</v>
      </c>
      <c r="R877" t="s">
        <v>1467</v>
      </c>
      <c r="S877" s="16">
        <v>66920</v>
      </c>
      <c r="T877" t="s">
        <v>2236</v>
      </c>
      <c r="U877" t="s">
        <v>875</v>
      </c>
      <c r="V877" s="12" t="s">
        <v>2707</v>
      </c>
    </row>
    <row r="878" spans="1:22" ht="29" x14ac:dyDescent="0.35">
      <c r="A878" t="s">
        <v>2104</v>
      </c>
      <c r="B878" t="s">
        <v>864</v>
      </c>
      <c r="C878">
        <v>0</v>
      </c>
      <c r="D878" t="s">
        <v>865</v>
      </c>
      <c r="E878" t="s">
        <v>663</v>
      </c>
      <c r="F878">
        <v>0</v>
      </c>
      <c r="G878" s="1" t="str">
        <f>VLOOKUP(E878,'zoznam+stupeň prípravy'!$A$2:$W$647,2,FALSE)</f>
        <v>Výh. Slatinka, diaľkové ovládanie</v>
      </c>
      <c r="H878" t="s">
        <v>997</v>
      </c>
      <c r="I878" t="s">
        <v>2236</v>
      </c>
      <c r="J878" t="s">
        <v>2236</v>
      </c>
      <c r="K878">
        <v>0</v>
      </c>
      <c r="L878" t="s">
        <v>912</v>
      </c>
      <c r="M878" t="s">
        <v>868</v>
      </c>
      <c r="N878" t="s">
        <v>861</v>
      </c>
      <c r="O878" t="s">
        <v>874</v>
      </c>
      <c r="P878">
        <v>0</v>
      </c>
      <c r="Q878">
        <v>2026</v>
      </c>
      <c r="R878" t="s">
        <v>1558</v>
      </c>
      <c r="S878" s="16">
        <v>1112949.29</v>
      </c>
      <c r="T878" t="s">
        <v>2236</v>
      </c>
      <c r="U878" t="s">
        <v>875</v>
      </c>
      <c r="V878" s="12" t="s">
        <v>2707</v>
      </c>
    </row>
    <row r="879" spans="1:22" ht="29" x14ac:dyDescent="0.35">
      <c r="A879" t="s">
        <v>1478</v>
      </c>
      <c r="B879" t="s">
        <v>864</v>
      </c>
      <c r="C879">
        <v>0</v>
      </c>
      <c r="D879" t="s">
        <v>865</v>
      </c>
      <c r="E879" t="s">
        <v>809</v>
      </c>
      <c r="F879">
        <v>0</v>
      </c>
      <c r="G879" s="1" t="str">
        <f>VLOOKUP(E879,'zoznam+stupeň prípravy'!$A$2:$W$647,2,FALSE)</f>
        <v>Zvýšenie zab. priecestí, trať.úsek Šurany – Veľké Bielice, priecestné zabezpečovacie zariadenie v km 39,619</v>
      </c>
      <c r="H879" t="s">
        <v>1023</v>
      </c>
      <c r="I879" t="s">
        <v>2236</v>
      </c>
      <c r="J879" t="s">
        <v>2236</v>
      </c>
      <c r="K879">
        <v>0</v>
      </c>
      <c r="L879" t="s">
        <v>912</v>
      </c>
      <c r="M879" t="s">
        <v>868</v>
      </c>
      <c r="N879" t="s">
        <v>860</v>
      </c>
      <c r="O879" t="s">
        <v>874</v>
      </c>
      <c r="P879">
        <v>0</v>
      </c>
      <c r="Q879" t="s">
        <v>1464</v>
      </c>
      <c r="R879" t="s">
        <v>1458</v>
      </c>
      <c r="S879" s="16">
        <v>3295.03</v>
      </c>
      <c r="T879" t="s">
        <v>2236</v>
      </c>
      <c r="U879" t="s">
        <v>874</v>
      </c>
      <c r="V879" s="12" t="s">
        <v>2699</v>
      </c>
    </row>
    <row r="880" spans="1:22" ht="29" x14ac:dyDescent="0.35">
      <c r="A880" t="s">
        <v>1479</v>
      </c>
      <c r="B880" t="s">
        <v>864</v>
      </c>
      <c r="C880">
        <v>0</v>
      </c>
      <c r="D880" t="s">
        <v>865</v>
      </c>
      <c r="E880" t="s">
        <v>809</v>
      </c>
      <c r="F880">
        <v>0</v>
      </c>
      <c r="G880" s="1" t="str">
        <f>VLOOKUP(E880,'zoznam+stupeň prípravy'!$A$2:$W$647,2,FALSE)</f>
        <v>Zvýšenie zab. priecestí, trať.úsek Šurany – Veľké Bielice, priecestné zabezpečovacie zariadenie v km 39,619</v>
      </c>
      <c r="H880" t="s">
        <v>1023</v>
      </c>
      <c r="I880" t="s">
        <v>2236</v>
      </c>
      <c r="J880" t="s">
        <v>2236</v>
      </c>
      <c r="K880">
        <v>0</v>
      </c>
      <c r="L880" t="s">
        <v>912</v>
      </c>
      <c r="M880" t="s">
        <v>868</v>
      </c>
      <c r="N880" t="s">
        <v>861</v>
      </c>
      <c r="O880" t="s">
        <v>874</v>
      </c>
      <c r="P880">
        <v>0</v>
      </c>
      <c r="Q880" t="s">
        <v>1464</v>
      </c>
      <c r="R880" t="s">
        <v>1458</v>
      </c>
      <c r="S880" s="16">
        <v>380361.5</v>
      </c>
      <c r="T880" t="s">
        <v>2236</v>
      </c>
      <c r="U880" t="s">
        <v>874</v>
      </c>
      <c r="V880" s="12" t="s">
        <v>2699</v>
      </c>
    </row>
    <row r="881" spans="1:22" ht="29" x14ac:dyDescent="0.35">
      <c r="A881" t="s">
        <v>1478</v>
      </c>
      <c r="B881" t="s">
        <v>864</v>
      </c>
      <c r="C881">
        <v>0</v>
      </c>
      <c r="D881" t="s">
        <v>865</v>
      </c>
      <c r="E881" t="s">
        <v>809</v>
      </c>
      <c r="F881">
        <v>0</v>
      </c>
      <c r="G881" s="1" t="str">
        <f>VLOOKUP(E881,'zoznam+stupeň prípravy'!$A$2:$W$647,2,FALSE)</f>
        <v>Zvýšenie zab. priecestí, trať.úsek Šurany – Veľké Bielice, priecestné zabezpečovacie zariadenie v km 39,619</v>
      </c>
      <c r="H881" t="s">
        <v>1023</v>
      </c>
      <c r="I881" t="s">
        <v>2236</v>
      </c>
      <c r="J881" t="s">
        <v>2236</v>
      </c>
      <c r="K881">
        <v>0</v>
      </c>
      <c r="L881" t="s">
        <v>912</v>
      </c>
      <c r="M881" t="s">
        <v>868</v>
      </c>
      <c r="N881" t="s">
        <v>860</v>
      </c>
      <c r="O881" t="s">
        <v>874</v>
      </c>
      <c r="P881">
        <v>0</v>
      </c>
      <c r="Q881" t="s">
        <v>1464</v>
      </c>
      <c r="R881" t="s">
        <v>1467</v>
      </c>
      <c r="S881" s="16">
        <v>28629.8</v>
      </c>
      <c r="T881" t="s">
        <v>2236</v>
      </c>
      <c r="U881" t="s">
        <v>874</v>
      </c>
      <c r="V881" s="12" t="s">
        <v>2699</v>
      </c>
    </row>
    <row r="882" spans="1:22" ht="29" x14ac:dyDescent="0.35">
      <c r="A882" t="s">
        <v>1479</v>
      </c>
      <c r="B882" t="s">
        <v>864</v>
      </c>
      <c r="C882">
        <v>0</v>
      </c>
      <c r="D882" t="s">
        <v>865</v>
      </c>
      <c r="E882" t="s">
        <v>809</v>
      </c>
      <c r="F882">
        <v>0</v>
      </c>
      <c r="G882" s="1" t="str">
        <f>VLOOKUP(E882,'zoznam+stupeň prípravy'!$A$2:$W$647,2,FALSE)</f>
        <v>Zvýšenie zab. priecestí, trať.úsek Šurany – Veľké Bielice, priecestné zabezpečovacie zariadenie v km 39,619</v>
      </c>
      <c r="H882" t="s">
        <v>1023</v>
      </c>
      <c r="I882" t="s">
        <v>2236</v>
      </c>
      <c r="J882" t="s">
        <v>2236</v>
      </c>
      <c r="K882">
        <v>0</v>
      </c>
      <c r="L882" t="s">
        <v>912</v>
      </c>
      <c r="M882" t="s">
        <v>868</v>
      </c>
      <c r="N882" t="s">
        <v>861</v>
      </c>
      <c r="O882" t="s">
        <v>874</v>
      </c>
      <c r="P882">
        <v>0</v>
      </c>
      <c r="Q882" t="s">
        <v>1464</v>
      </c>
      <c r="R882" t="s">
        <v>1467</v>
      </c>
      <c r="S882" s="16">
        <v>20019.03</v>
      </c>
      <c r="T882" t="s">
        <v>2236</v>
      </c>
      <c r="U882" t="s">
        <v>874</v>
      </c>
      <c r="V882" s="12" t="s">
        <v>2699</v>
      </c>
    </row>
    <row r="883" spans="1:22" ht="29" x14ac:dyDescent="0.35">
      <c r="A883" t="s">
        <v>2105</v>
      </c>
      <c r="B883" t="s">
        <v>864</v>
      </c>
      <c r="C883">
        <v>0</v>
      </c>
      <c r="D883" t="s">
        <v>865</v>
      </c>
      <c r="E883" t="s">
        <v>711</v>
      </c>
      <c r="F883">
        <v>0</v>
      </c>
      <c r="G883" s="1" t="str">
        <f>VLOOKUP(E883,'zoznam+stupeň prípravy'!$A$2:$W$647,2,FALSE)</f>
        <v>Zvýšenie zabezpečenia priecestí, TU Devínska Nová Ves – Štúrovo št.hr., PZZ v km 84,850</v>
      </c>
      <c r="H883" t="s">
        <v>866</v>
      </c>
      <c r="I883" t="s">
        <v>2236</v>
      </c>
      <c r="J883" t="s">
        <v>2236</v>
      </c>
      <c r="K883">
        <v>0</v>
      </c>
      <c r="L883" t="s">
        <v>912</v>
      </c>
      <c r="M883" t="s">
        <v>868</v>
      </c>
      <c r="N883" t="s">
        <v>26</v>
      </c>
      <c r="O883" t="s">
        <v>2236</v>
      </c>
      <c r="P883" t="s">
        <v>2236</v>
      </c>
      <c r="Q883">
        <v>2023</v>
      </c>
      <c r="R883" t="s">
        <v>1467</v>
      </c>
      <c r="S883" s="16">
        <v>1066</v>
      </c>
      <c r="T883" t="s">
        <v>2236</v>
      </c>
      <c r="U883" t="s">
        <v>874</v>
      </c>
      <c r="V883" s="12" t="s">
        <v>2699</v>
      </c>
    </row>
    <row r="884" spans="1:22" ht="29" x14ac:dyDescent="0.35">
      <c r="A884" t="s">
        <v>1487</v>
      </c>
      <c r="B884" t="s">
        <v>864</v>
      </c>
      <c r="C884">
        <v>0</v>
      </c>
      <c r="D884" t="s">
        <v>865</v>
      </c>
      <c r="E884" t="s">
        <v>711</v>
      </c>
      <c r="F884">
        <v>0</v>
      </c>
      <c r="G884" s="1" t="str">
        <f>VLOOKUP(E884,'zoznam+stupeň prípravy'!$A$2:$W$647,2,FALSE)</f>
        <v>Zvýšenie zabezpečenia priecestí, TU Devínska Nová Ves – Štúrovo št.hr., PZZ v km 84,850</v>
      </c>
      <c r="H884" t="s">
        <v>866</v>
      </c>
      <c r="I884" t="s">
        <v>2236</v>
      </c>
      <c r="J884" t="s">
        <v>2236</v>
      </c>
      <c r="K884">
        <v>0</v>
      </c>
      <c r="L884" t="s">
        <v>912</v>
      </c>
      <c r="M884" t="s">
        <v>868</v>
      </c>
      <c r="N884" t="s">
        <v>861</v>
      </c>
      <c r="O884" t="s">
        <v>874</v>
      </c>
      <c r="P884">
        <v>0</v>
      </c>
      <c r="Q884" t="s">
        <v>1464</v>
      </c>
      <c r="R884" t="s">
        <v>1458</v>
      </c>
      <c r="S884" s="16">
        <v>491718</v>
      </c>
      <c r="T884" t="s">
        <v>2236</v>
      </c>
      <c r="U884" t="s">
        <v>874</v>
      </c>
      <c r="V884" s="12" t="s">
        <v>2699</v>
      </c>
    </row>
    <row r="885" spans="1:22" ht="29" x14ac:dyDescent="0.35">
      <c r="A885" t="s">
        <v>1488</v>
      </c>
      <c r="B885" t="s">
        <v>864</v>
      </c>
      <c r="C885">
        <v>0</v>
      </c>
      <c r="D885" t="s">
        <v>865</v>
      </c>
      <c r="E885" t="s">
        <v>711</v>
      </c>
      <c r="F885">
        <v>0</v>
      </c>
      <c r="G885" s="1" t="str">
        <f>VLOOKUP(E885,'zoznam+stupeň prípravy'!$A$2:$W$647,2,FALSE)</f>
        <v>Zvýšenie zabezpečenia priecestí, TU Devínska Nová Ves – Štúrovo št.hr., PZZ v km 84,850</v>
      </c>
      <c r="H885" t="s">
        <v>866</v>
      </c>
      <c r="I885" t="s">
        <v>2236</v>
      </c>
      <c r="J885" t="s">
        <v>2236</v>
      </c>
      <c r="K885">
        <v>0</v>
      </c>
      <c r="L885" t="s">
        <v>912</v>
      </c>
      <c r="M885" t="s">
        <v>868</v>
      </c>
      <c r="N885" t="s">
        <v>860</v>
      </c>
      <c r="O885" t="s">
        <v>874</v>
      </c>
      <c r="P885">
        <v>0</v>
      </c>
      <c r="Q885" t="s">
        <v>1464</v>
      </c>
      <c r="R885" t="s">
        <v>1467</v>
      </c>
      <c r="S885" s="16">
        <v>22989.15</v>
      </c>
      <c r="T885" t="s">
        <v>2236</v>
      </c>
      <c r="U885" t="s">
        <v>874</v>
      </c>
      <c r="V885" s="12" t="s">
        <v>2699</v>
      </c>
    </row>
    <row r="886" spans="1:22" ht="29" x14ac:dyDescent="0.35">
      <c r="A886" t="s">
        <v>1487</v>
      </c>
      <c r="B886" t="s">
        <v>864</v>
      </c>
      <c r="C886">
        <v>0</v>
      </c>
      <c r="D886" t="s">
        <v>865</v>
      </c>
      <c r="E886" t="s">
        <v>711</v>
      </c>
      <c r="F886">
        <v>0</v>
      </c>
      <c r="G886" s="1" t="str">
        <f>VLOOKUP(E886,'zoznam+stupeň prípravy'!$A$2:$W$647,2,FALSE)</f>
        <v>Zvýšenie zabezpečenia priecestí, TU Devínska Nová Ves – Štúrovo št.hr., PZZ v km 84,850</v>
      </c>
      <c r="H886" t="s">
        <v>866</v>
      </c>
      <c r="I886" t="s">
        <v>2236</v>
      </c>
      <c r="J886" t="s">
        <v>2236</v>
      </c>
      <c r="K886">
        <v>0</v>
      </c>
      <c r="L886" t="s">
        <v>912</v>
      </c>
      <c r="M886" t="s">
        <v>868</v>
      </c>
      <c r="N886" t="s">
        <v>861</v>
      </c>
      <c r="O886" t="s">
        <v>874</v>
      </c>
      <c r="P886">
        <v>0</v>
      </c>
      <c r="Q886" t="s">
        <v>1464</v>
      </c>
      <c r="R886" t="s">
        <v>1467</v>
      </c>
      <c r="S886" s="16">
        <v>25879.89</v>
      </c>
      <c r="T886" t="s">
        <v>2236</v>
      </c>
      <c r="U886" t="s">
        <v>874</v>
      </c>
      <c r="V886" s="12" t="s">
        <v>2699</v>
      </c>
    </row>
    <row r="887" spans="1:22" x14ac:dyDescent="0.35">
      <c r="A887" t="s">
        <v>1820</v>
      </c>
      <c r="B887" t="s">
        <v>864</v>
      </c>
      <c r="C887">
        <v>0</v>
      </c>
      <c r="D887" t="s">
        <v>865</v>
      </c>
      <c r="E887" t="s">
        <v>177</v>
      </c>
      <c r="F887">
        <v>0</v>
      </c>
      <c r="G887" s="1" t="str">
        <f>VLOOKUP(E887,'zoznam+stupeň prípravy'!$A$2:$W$647,2,FALSE)</f>
        <v xml:space="preserve">Cielené investície, Hradlo Mlynárce </v>
      </c>
      <c r="H887" t="s">
        <v>2236</v>
      </c>
      <c r="I887" t="s">
        <v>2236</v>
      </c>
      <c r="J887" t="s">
        <v>2236</v>
      </c>
      <c r="K887">
        <v>0</v>
      </c>
      <c r="L887" t="s">
        <v>912</v>
      </c>
      <c r="M887" t="s">
        <v>868</v>
      </c>
      <c r="N887" t="s">
        <v>860</v>
      </c>
      <c r="O887" t="s">
        <v>875</v>
      </c>
      <c r="P887">
        <v>0</v>
      </c>
      <c r="Q887">
        <v>2030</v>
      </c>
      <c r="R887" t="s">
        <v>2025</v>
      </c>
      <c r="S887" s="16">
        <v>110500</v>
      </c>
      <c r="T887" t="s">
        <v>2236</v>
      </c>
      <c r="U887" t="s">
        <v>874</v>
      </c>
      <c r="V887" s="12" t="s">
        <v>2698</v>
      </c>
    </row>
    <row r="888" spans="1:22" x14ac:dyDescent="0.35">
      <c r="A888" t="s">
        <v>1953</v>
      </c>
      <c r="B888" t="s">
        <v>864</v>
      </c>
      <c r="C888">
        <v>0</v>
      </c>
      <c r="D888" t="s">
        <v>865</v>
      </c>
      <c r="E888" t="s">
        <v>177</v>
      </c>
      <c r="F888">
        <v>0</v>
      </c>
      <c r="G888" s="1" t="str">
        <f>VLOOKUP(E888,'zoznam+stupeň prípravy'!$A$2:$W$647,2,FALSE)</f>
        <v xml:space="preserve">Cielené investície, Hradlo Mlynárce </v>
      </c>
      <c r="H888" t="s">
        <v>2236</v>
      </c>
      <c r="I888" t="s">
        <v>2236</v>
      </c>
      <c r="J888" t="s">
        <v>2236</v>
      </c>
      <c r="K888">
        <v>0</v>
      </c>
      <c r="L888" t="s">
        <v>912</v>
      </c>
      <c r="M888" t="s">
        <v>868</v>
      </c>
      <c r="N888" t="s">
        <v>861</v>
      </c>
      <c r="O888" t="s">
        <v>875</v>
      </c>
      <c r="P888">
        <v>0</v>
      </c>
      <c r="Q888">
        <v>2030</v>
      </c>
      <c r="R888" t="s">
        <v>2025</v>
      </c>
      <c r="S888" s="16">
        <v>994500</v>
      </c>
      <c r="T888" t="s">
        <v>2236</v>
      </c>
      <c r="U888" t="s">
        <v>874</v>
      </c>
      <c r="V888" s="12" t="s">
        <v>2698</v>
      </c>
    </row>
    <row r="889" spans="1:22" x14ac:dyDescent="0.35">
      <c r="A889" t="s">
        <v>1486</v>
      </c>
      <c r="B889" t="s">
        <v>864</v>
      </c>
      <c r="C889">
        <v>0</v>
      </c>
      <c r="D889" t="s">
        <v>865</v>
      </c>
      <c r="E889" t="s">
        <v>686</v>
      </c>
      <c r="F889">
        <v>0</v>
      </c>
      <c r="G889" s="1" t="str">
        <f>VLOOKUP(E889,'zoznam+stupeň prípravy'!$A$2:$W$647,2,FALSE)</f>
        <v>Zvýšenie zabezpečenia priecestí ,,TÚ Žilina – Rajec, PZZ v km 5,425"</v>
      </c>
      <c r="H889" t="s">
        <v>1206</v>
      </c>
      <c r="I889" t="s">
        <v>2236</v>
      </c>
      <c r="J889" t="s">
        <v>2236</v>
      </c>
      <c r="K889">
        <v>0</v>
      </c>
      <c r="L889" t="s">
        <v>912</v>
      </c>
      <c r="M889" t="s">
        <v>868</v>
      </c>
      <c r="N889" t="s">
        <v>861</v>
      </c>
      <c r="O889" t="s">
        <v>874</v>
      </c>
      <c r="P889">
        <v>0</v>
      </c>
      <c r="Q889">
        <v>2023</v>
      </c>
      <c r="R889" t="s">
        <v>1458</v>
      </c>
      <c r="S889" s="16">
        <v>83421.11</v>
      </c>
      <c r="T889" t="s">
        <v>2236</v>
      </c>
      <c r="U889" t="s">
        <v>874</v>
      </c>
      <c r="V889" s="12" t="s">
        <v>2699</v>
      </c>
    </row>
    <row r="890" spans="1:22" x14ac:dyDescent="0.35">
      <c r="A890" t="s">
        <v>1485</v>
      </c>
      <c r="B890" t="s">
        <v>864</v>
      </c>
      <c r="C890">
        <v>0</v>
      </c>
      <c r="D890" t="s">
        <v>865</v>
      </c>
      <c r="E890" t="s">
        <v>686</v>
      </c>
      <c r="F890">
        <v>0</v>
      </c>
      <c r="G890" s="1" t="str">
        <f>VLOOKUP(E890,'zoznam+stupeň prípravy'!$A$2:$W$647,2,FALSE)</f>
        <v>Zvýšenie zabezpečenia priecestí ,,TÚ Žilina – Rajec, PZZ v km 5,425"</v>
      </c>
      <c r="H890" t="s">
        <v>1206</v>
      </c>
      <c r="I890" t="s">
        <v>2236</v>
      </c>
      <c r="J890" t="s">
        <v>2236</v>
      </c>
      <c r="K890">
        <v>0</v>
      </c>
      <c r="L890" t="s">
        <v>912</v>
      </c>
      <c r="M890" t="s">
        <v>868</v>
      </c>
      <c r="N890" t="s">
        <v>860</v>
      </c>
      <c r="O890" t="s">
        <v>874</v>
      </c>
      <c r="P890">
        <v>0</v>
      </c>
      <c r="Q890">
        <v>2023</v>
      </c>
      <c r="R890" t="s">
        <v>1458</v>
      </c>
      <c r="S890" s="16">
        <v>6790.6</v>
      </c>
      <c r="T890" t="s">
        <v>2236</v>
      </c>
      <c r="U890" t="s">
        <v>874</v>
      </c>
      <c r="V890" s="12" t="s">
        <v>2699</v>
      </c>
    </row>
    <row r="891" spans="1:22" x14ac:dyDescent="0.35">
      <c r="A891" t="s">
        <v>1486</v>
      </c>
      <c r="B891" t="s">
        <v>864</v>
      </c>
      <c r="C891">
        <v>0</v>
      </c>
      <c r="D891" t="s">
        <v>865</v>
      </c>
      <c r="E891" t="s">
        <v>686</v>
      </c>
      <c r="F891">
        <v>0</v>
      </c>
      <c r="G891" s="1" t="str">
        <f>VLOOKUP(E891,'zoznam+stupeň prípravy'!$A$2:$W$647,2,FALSE)</f>
        <v>Zvýšenie zabezpečenia priecestí ,,TÚ Žilina – Rajec, PZZ v km 5,425"</v>
      </c>
      <c r="H891" t="s">
        <v>1206</v>
      </c>
      <c r="I891" t="s">
        <v>2236</v>
      </c>
      <c r="J891" t="s">
        <v>2236</v>
      </c>
      <c r="K891">
        <v>0</v>
      </c>
      <c r="L891" t="s">
        <v>912</v>
      </c>
      <c r="M891" t="s">
        <v>868</v>
      </c>
      <c r="N891" t="s">
        <v>861</v>
      </c>
      <c r="O891" t="s">
        <v>2236</v>
      </c>
      <c r="P891" t="s">
        <v>2236</v>
      </c>
      <c r="Q891">
        <v>2023</v>
      </c>
      <c r="R891" t="s">
        <v>1467</v>
      </c>
      <c r="S891" s="16">
        <v>4390.59</v>
      </c>
      <c r="T891" t="s">
        <v>2236</v>
      </c>
      <c r="U891" t="s">
        <v>874</v>
      </c>
      <c r="V891" s="12" t="s">
        <v>2699</v>
      </c>
    </row>
    <row r="892" spans="1:22" x14ac:dyDescent="0.35">
      <c r="A892" t="s">
        <v>1485</v>
      </c>
      <c r="B892" t="s">
        <v>864</v>
      </c>
      <c r="C892">
        <v>0</v>
      </c>
      <c r="D892" t="s">
        <v>865</v>
      </c>
      <c r="E892" t="s">
        <v>686</v>
      </c>
      <c r="F892">
        <v>0</v>
      </c>
      <c r="G892" s="1" t="str">
        <f>VLOOKUP(E892,'zoznam+stupeň prípravy'!$A$2:$W$647,2,FALSE)</f>
        <v>Zvýšenie zabezpečenia priecestí ,,TÚ Žilina – Rajec, PZZ v km 5,425"</v>
      </c>
      <c r="H892" t="s">
        <v>1206</v>
      </c>
      <c r="I892" t="s">
        <v>2236</v>
      </c>
      <c r="J892" t="s">
        <v>2236</v>
      </c>
      <c r="K892">
        <v>0</v>
      </c>
      <c r="L892" t="s">
        <v>912</v>
      </c>
      <c r="M892" t="s">
        <v>868</v>
      </c>
      <c r="N892" t="s">
        <v>860</v>
      </c>
      <c r="O892" t="s">
        <v>874</v>
      </c>
      <c r="P892">
        <v>0</v>
      </c>
      <c r="Q892" t="s">
        <v>1464</v>
      </c>
      <c r="R892" t="s">
        <v>1458</v>
      </c>
      <c r="S892" s="16">
        <v>9660.83</v>
      </c>
      <c r="T892" t="s">
        <v>2236</v>
      </c>
      <c r="U892" t="s">
        <v>874</v>
      </c>
      <c r="V892" s="12" t="s">
        <v>2699</v>
      </c>
    </row>
    <row r="893" spans="1:22" x14ac:dyDescent="0.35">
      <c r="A893" t="s">
        <v>1486</v>
      </c>
      <c r="B893" t="s">
        <v>864</v>
      </c>
      <c r="C893">
        <v>0</v>
      </c>
      <c r="D893" t="s">
        <v>865</v>
      </c>
      <c r="E893" t="s">
        <v>686</v>
      </c>
      <c r="F893">
        <v>0</v>
      </c>
      <c r="G893" s="1" t="str">
        <f>VLOOKUP(E893,'zoznam+stupeň prípravy'!$A$2:$W$647,2,FALSE)</f>
        <v>Zvýšenie zabezpečenia priecestí ,,TÚ Žilina – Rajec, PZZ v km 5,425"</v>
      </c>
      <c r="H893" t="s">
        <v>1206</v>
      </c>
      <c r="I893" t="s">
        <v>2236</v>
      </c>
      <c r="J893" t="s">
        <v>2236</v>
      </c>
      <c r="K893">
        <v>0</v>
      </c>
      <c r="L893" t="s">
        <v>912</v>
      </c>
      <c r="M893" t="s">
        <v>868</v>
      </c>
      <c r="N893" t="s">
        <v>861</v>
      </c>
      <c r="O893" t="s">
        <v>874</v>
      </c>
      <c r="P893">
        <v>0</v>
      </c>
      <c r="Q893" t="s">
        <v>1464</v>
      </c>
      <c r="R893" t="s">
        <v>1458</v>
      </c>
      <c r="S893" s="16">
        <v>539471.73</v>
      </c>
      <c r="T893" t="s">
        <v>2236</v>
      </c>
      <c r="U893" t="s">
        <v>874</v>
      </c>
      <c r="V893" s="12" t="s">
        <v>2699</v>
      </c>
    </row>
    <row r="894" spans="1:22" x14ac:dyDescent="0.35">
      <c r="A894" t="s">
        <v>1485</v>
      </c>
      <c r="B894" t="s">
        <v>864</v>
      </c>
      <c r="C894">
        <v>0</v>
      </c>
      <c r="D894" t="s">
        <v>865</v>
      </c>
      <c r="E894" t="s">
        <v>686</v>
      </c>
      <c r="F894">
        <v>0</v>
      </c>
      <c r="G894" s="1" t="str">
        <f>VLOOKUP(E894,'zoznam+stupeň prípravy'!$A$2:$W$647,2,FALSE)</f>
        <v>Zvýšenie zabezpečenia priecestí ,,TÚ Žilina – Rajec, PZZ v km 5,425"</v>
      </c>
      <c r="H894" t="s">
        <v>1206</v>
      </c>
      <c r="I894" t="s">
        <v>2236</v>
      </c>
      <c r="J894" t="s">
        <v>2236</v>
      </c>
      <c r="K894">
        <v>0</v>
      </c>
      <c r="L894" t="s">
        <v>912</v>
      </c>
      <c r="M894" t="s">
        <v>868</v>
      </c>
      <c r="N894" t="s">
        <v>860</v>
      </c>
      <c r="O894" t="s">
        <v>874</v>
      </c>
      <c r="P894">
        <v>0</v>
      </c>
      <c r="Q894" t="s">
        <v>1464</v>
      </c>
      <c r="R894" t="s">
        <v>1467</v>
      </c>
      <c r="S894" s="16">
        <v>20627.48</v>
      </c>
      <c r="T894" t="s">
        <v>2236</v>
      </c>
      <c r="U894" t="s">
        <v>874</v>
      </c>
      <c r="V894" s="12" t="s">
        <v>2699</v>
      </c>
    </row>
    <row r="895" spans="1:22" x14ac:dyDescent="0.35">
      <c r="A895" t="s">
        <v>1486</v>
      </c>
      <c r="B895" t="s">
        <v>864</v>
      </c>
      <c r="C895">
        <v>0</v>
      </c>
      <c r="D895" t="s">
        <v>865</v>
      </c>
      <c r="E895" t="s">
        <v>686</v>
      </c>
      <c r="F895">
        <v>0</v>
      </c>
      <c r="G895" s="1" t="str">
        <f>VLOOKUP(E895,'zoznam+stupeň prípravy'!$A$2:$W$647,2,FALSE)</f>
        <v>Zvýšenie zabezpečenia priecestí ,,TÚ Žilina – Rajec, PZZ v km 5,425"</v>
      </c>
      <c r="H895" t="s">
        <v>1206</v>
      </c>
      <c r="I895" t="s">
        <v>2236</v>
      </c>
      <c r="J895" t="s">
        <v>2236</v>
      </c>
      <c r="K895">
        <v>0</v>
      </c>
      <c r="L895" t="s">
        <v>912</v>
      </c>
      <c r="M895" t="s">
        <v>868</v>
      </c>
      <c r="N895" t="s">
        <v>861</v>
      </c>
      <c r="O895" t="s">
        <v>874</v>
      </c>
      <c r="P895">
        <v>0</v>
      </c>
      <c r="Q895" t="s">
        <v>1464</v>
      </c>
      <c r="R895" t="s">
        <v>1467</v>
      </c>
      <c r="S895" s="16">
        <v>28393.26</v>
      </c>
      <c r="T895" t="s">
        <v>2236</v>
      </c>
      <c r="U895" t="s">
        <v>874</v>
      </c>
      <c r="V895" s="12" t="s">
        <v>2699</v>
      </c>
    </row>
    <row r="896" spans="1:22" ht="29" x14ac:dyDescent="0.35">
      <c r="A896" t="s">
        <v>1724</v>
      </c>
      <c r="B896" t="s">
        <v>864</v>
      </c>
      <c r="C896">
        <v>0</v>
      </c>
      <c r="D896" t="s">
        <v>865</v>
      </c>
      <c r="E896" t="s">
        <v>787</v>
      </c>
      <c r="F896">
        <v>0</v>
      </c>
      <c r="G896" s="1" t="str">
        <f>VLOOKUP(E896,'zoznam+stupeň prípravy'!$A$2:$W$647,2,FALSE)</f>
        <v>ŽST Poprad Tatry, adaptácia priestorov a vybudovanie technológie ŽT v priestoroch ŽST</v>
      </c>
      <c r="H896" t="s">
        <v>2236</v>
      </c>
      <c r="I896" t="s">
        <v>2236</v>
      </c>
      <c r="J896" t="s">
        <v>2236</v>
      </c>
      <c r="K896">
        <v>0</v>
      </c>
      <c r="L896" t="s">
        <v>867</v>
      </c>
      <c r="M896" t="s">
        <v>868</v>
      </c>
      <c r="N896" t="s">
        <v>861</v>
      </c>
      <c r="O896" t="s">
        <v>874</v>
      </c>
      <c r="P896">
        <v>0</v>
      </c>
      <c r="Q896">
        <v>2023</v>
      </c>
      <c r="R896" t="s">
        <v>1467</v>
      </c>
      <c r="S896" s="16">
        <v>58235.92</v>
      </c>
      <c r="T896" t="s">
        <v>2236</v>
      </c>
      <c r="U896" t="s">
        <v>875</v>
      </c>
      <c r="V896" s="12" t="s">
        <v>2699</v>
      </c>
    </row>
    <row r="897" spans="1:22" ht="29" x14ac:dyDescent="0.35">
      <c r="A897" t="s">
        <v>1743</v>
      </c>
      <c r="B897" t="s">
        <v>864</v>
      </c>
      <c r="C897">
        <v>0</v>
      </c>
      <c r="D897" t="s">
        <v>865</v>
      </c>
      <c r="E897" t="s">
        <v>787</v>
      </c>
      <c r="F897">
        <v>0</v>
      </c>
      <c r="G897" s="1" t="str">
        <f>VLOOKUP(E897,'zoznam+stupeň prípravy'!$A$2:$W$647,2,FALSE)</f>
        <v>ŽST Poprad Tatry, adaptácia priestorov a vybudovanie technológie ŽT v priestoroch ŽST</v>
      </c>
      <c r="H897" t="s">
        <v>2236</v>
      </c>
      <c r="I897" t="s">
        <v>2236</v>
      </c>
      <c r="J897" t="s">
        <v>2236</v>
      </c>
      <c r="K897">
        <v>0</v>
      </c>
      <c r="L897" t="s">
        <v>867</v>
      </c>
      <c r="M897" t="s">
        <v>868</v>
      </c>
      <c r="N897" t="s">
        <v>860</v>
      </c>
      <c r="O897" t="s">
        <v>874</v>
      </c>
      <c r="P897">
        <v>0</v>
      </c>
      <c r="Q897" t="s">
        <v>1464</v>
      </c>
      <c r="R897" t="s">
        <v>1467</v>
      </c>
      <c r="S897" s="16">
        <v>81074.78</v>
      </c>
      <c r="T897" t="s">
        <v>2236</v>
      </c>
      <c r="U897" t="s">
        <v>875</v>
      </c>
      <c r="V897" s="12" t="s">
        <v>2699</v>
      </c>
    </row>
    <row r="898" spans="1:22" ht="29" x14ac:dyDescent="0.35">
      <c r="A898" t="s">
        <v>1724</v>
      </c>
      <c r="B898" t="s">
        <v>864</v>
      </c>
      <c r="C898">
        <v>0</v>
      </c>
      <c r="D898" t="s">
        <v>865</v>
      </c>
      <c r="E898" t="s">
        <v>787</v>
      </c>
      <c r="F898">
        <v>0</v>
      </c>
      <c r="G898" s="1" t="str">
        <f>VLOOKUP(E898,'zoznam+stupeň prípravy'!$A$2:$W$647,2,FALSE)</f>
        <v>ŽST Poprad Tatry, adaptácia priestorov a vybudovanie technológie ŽT v priestoroch ŽST</v>
      </c>
      <c r="H898" t="s">
        <v>2236</v>
      </c>
      <c r="I898" t="s">
        <v>2236</v>
      </c>
      <c r="J898" t="s">
        <v>2236</v>
      </c>
      <c r="K898">
        <v>0</v>
      </c>
      <c r="L898" t="s">
        <v>867</v>
      </c>
      <c r="M898" t="s">
        <v>868</v>
      </c>
      <c r="N898" t="s">
        <v>861</v>
      </c>
      <c r="O898" t="s">
        <v>874</v>
      </c>
      <c r="P898">
        <v>0</v>
      </c>
      <c r="Q898" t="s">
        <v>1464</v>
      </c>
      <c r="R898" t="s">
        <v>1467</v>
      </c>
      <c r="S898" s="16">
        <v>1017123.2</v>
      </c>
      <c r="T898" t="s">
        <v>2236</v>
      </c>
      <c r="U898" t="s">
        <v>875</v>
      </c>
      <c r="V898" s="12" t="s">
        <v>2699</v>
      </c>
    </row>
    <row r="899" spans="1:22" x14ac:dyDescent="0.35">
      <c r="A899" t="s">
        <v>1838</v>
      </c>
      <c r="B899" t="s">
        <v>864</v>
      </c>
      <c r="C899">
        <v>0</v>
      </c>
      <c r="D899" t="s">
        <v>865</v>
      </c>
      <c r="E899" t="s">
        <v>1207</v>
      </c>
      <c r="F899">
        <v>0</v>
      </c>
      <c r="G899" s="1" t="str">
        <f>VLOOKUP(E899,'zoznam+stupeň prípravy'!$A$2:$W$647,2,FALSE)</f>
        <v>KRŽZ koľaje č.1 ŽST  Lúky pod Makytou - št. hr. SR/ČR</v>
      </c>
      <c r="H899" t="s">
        <v>1022</v>
      </c>
      <c r="I899" t="s">
        <v>2236</v>
      </c>
      <c r="J899" t="s">
        <v>2236</v>
      </c>
      <c r="K899">
        <v>0</v>
      </c>
      <c r="L899" t="s">
        <v>912</v>
      </c>
      <c r="M899" t="s">
        <v>868</v>
      </c>
      <c r="N899" t="s">
        <v>860</v>
      </c>
      <c r="O899" t="s">
        <v>874</v>
      </c>
      <c r="P899">
        <v>0</v>
      </c>
      <c r="Q899">
        <v>2026</v>
      </c>
      <c r="R899" t="s">
        <v>2025</v>
      </c>
      <c r="S899" s="16">
        <v>11795</v>
      </c>
      <c r="T899" t="s">
        <v>2236</v>
      </c>
      <c r="U899" t="s">
        <v>874</v>
      </c>
      <c r="V899" s="12" t="s">
        <v>2703</v>
      </c>
    </row>
    <row r="900" spans="1:22" x14ac:dyDescent="0.35">
      <c r="A900" t="s">
        <v>1972</v>
      </c>
      <c r="B900" t="s">
        <v>864</v>
      </c>
      <c r="C900">
        <v>0</v>
      </c>
      <c r="D900" t="s">
        <v>865</v>
      </c>
      <c r="E900" t="s">
        <v>1207</v>
      </c>
      <c r="F900">
        <v>0</v>
      </c>
      <c r="G900" s="1" t="str">
        <f>VLOOKUP(E900,'zoznam+stupeň prípravy'!$A$2:$W$647,2,FALSE)</f>
        <v>KRŽZ koľaje č.1 ŽST  Lúky pod Makytou - št. hr. SR/ČR</v>
      </c>
      <c r="H900" t="s">
        <v>1022</v>
      </c>
      <c r="I900" t="s">
        <v>2236</v>
      </c>
      <c r="J900" t="s">
        <v>2236</v>
      </c>
      <c r="K900">
        <v>0</v>
      </c>
      <c r="L900" t="s">
        <v>912</v>
      </c>
      <c r="M900" t="s">
        <v>868</v>
      </c>
      <c r="N900" t="s">
        <v>861</v>
      </c>
      <c r="O900" t="s">
        <v>875</v>
      </c>
      <c r="P900">
        <v>0</v>
      </c>
      <c r="Q900">
        <v>2030</v>
      </c>
      <c r="R900" t="s">
        <v>2025</v>
      </c>
      <c r="S900" s="16">
        <v>106155</v>
      </c>
      <c r="T900" t="s">
        <v>2236</v>
      </c>
      <c r="U900" t="s">
        <v>874</v>
      </c>
      <c r="V900" s="12" t="s">
        <v>2703</v>
      </c>
    </row>
    <row r="901" spans="1:22" x14ac:dyDescent="0.35">
      <c r="A901" t="s">
        <v>1839</v>
      </c>
      <c r="B901" t="s">
        <v>864</v>
      </c>
      <c r="C901">
        <v>0</v>
      </c>
      <c r="D901" t="s">
        <v>865</v>
      </c>
      <c r="E901" t="s">
        <v>1209</v>
      </c>
      <c r="F901">
        <v>0</v>
      </c>
      <c r="G901" s="1" t="str">
        <f>VLOOKUP(E901,'zoznam+stupeň prípravy'!$A$2:$W$647,2,FALSE)</f>
        <v>Komplexná rekonštrukcia DKS výhybiek  č.13-16 v ŽST Ľubochňa</v>
      </c>
      <c r="H901" t="s">
        <v>987</v>
      </c>
      <c r="I901" t="s">
        <v>2236</v>
      </c>
      <c r="J901" t="s">
        <v>2236</v>
      </c>
      <c r="K901">
        <v>0</v>
      </c>
      <c r="L901" t="s">
        <v>912</v>
      </c>
      <c r="M901" t="s">
        <v>868</v>
      </c>
      <c r="N901" t="s">
        <v>860</v>
      </c>
      <c r="O901" t="s">
        <v>874</v>
      </c>
      <c r="P901">
        <v>0</v>
      </c>
      <c r="Q901">
        <v>2027</v>
      </c>
      <c r="R901" t="s">
        <v>2025</v>
      </c>
      <c r="S901" s="16">
        <v>9800</v>
      </c>
      <c r="T901" t="s">
        <v>2236</v>
      </c>
      <c r="U901" t="s">
        <v>874</v>
      </c>
      <c r="V901" s="12" t="s">
        <v>2703</v>
      </c>
    </row>
    <row r="902" spans="1:22" x14ac:dyDescent="0.35">
      <c r="A902" t="s">
        <v>1973</v>
      </c>
      <c r="B902" t="s">
        <v>864</v>
      </c>
      <c r="C902">
        <v>0</v>
      </c>
      <c r="D902" t="s">
        <v>865</v>
      </c>
      <c r="E902" t="s">
        <v>1209</v>
      </c>
      <c r="F902">
        <v>0</v>
      </c>
      <c r="G902" s="1" t="str">
        <f>VLOOKUP(E902,'zoznam+stupeň prípravy'!$A$2:$W$647,2,FALSE)</f>
        <v>Komplexná rekonštrukcia DKS výhybiek  č.13-16 v ŽST Ľubochňa</v>
      </c>
      <c r="H902" t="s">
        <v>987</v>
      </c>
      <c r="I902" t="s">
        <v>2236</v>
      </c>
      <c r="J902" t="s">
        <v>2236</v>
      </c>
      <c r="K902">
        <v>0</v>
      </c>
      <c r="L902" t="s">
        <v>912</v>
      </c>
      <c r="M902" t="s">
        <v>868</v>
      </c>
      <c r="N902" t="s">
        <v>861</v>
      </c>
      <c r="O902" t="s">
        <v>875</v>
      </c>
      <c r="P902">
        <v>0</v>
      </c>
      <c r="Q902">
        <v>2030</v>
      </c>
      <c r="R902" t="s">
        <v>2025</v>
      </c>
      <c r="S902" s="16">
        <v>88200</v>
      </c>
      <c r="T902" t="s">
        <v>2236</v>
      </c>
      <c r="U902" t="s">
        <v>874</v>
      </c>
      <c r="V902" s="12" t="s">
        <v>2703</v>
      </c>
    </row>
    <row r="903" spans="1:22" x14ac:dyDescent="0.35">
      <c r="A903" t="s">
        <v>2106</v>
      </c>
      <c r="B903" t="s">
        <v>864</v>
      </c>
      <c r="C903">
        <v>0</v>
      </c>
      <c r="D903" t="s">
        <v>865</v>
      </c>
      <c r="E903" t="s">
        <v>499</v>
      </c>
      <c r="F903">
        <v>0</v>
      </c>
      <c r="G903" s="1" t="str">
        <f>VLOOKUP(E903,'zoznam+stupeň prípravy'!$A$2:$W$647,2,FALSE)</f>
        <v>Bzovík zast., priecestné zabezpečovacie zariadenie  v km 37,952</v>
      </c>
      <c r="H903" t="s">
        <v>1211</v>
      </c>
      <c r="I903" t="s">
        <v>2236</v>
      </c>
      <c r="J903" t="s">
        <v>2236</v>
      </c>
      <c r="K903">
        <v>0</v>
      </c>
      <c r="L903" t="s">
        <v>912</v>
      </c>
      <c r="M903" t="s">
        <v>868</v>
      </c>
      <c r="N903" t="s">
        <v>26</v>
      </c>
      <c r="O903" t="s">
        <v>2236</v>
      </c>
      <c r="P903" t="s">
        <v>2236</v>
      </c>
      <c r="Q903">
        <v>2023</v>
      </c>
      <c r="R903" t="s">
        <v>1458</v>
      </c>
      <c r="S903" s="16">
        <v>138.6</v>
      </c>
      <c r="T903" t="s">
        <v>2236</v>
      </c>
      <c r="U903" t="s">
        <v>874</v>
      </c>
      <c r="V903" s="12" t="s">
        <v>2705</v>
      </c>
    </row>
    <row r="904" spans="1:22" x14ac:dyDescent="0.35">
      <c r="A904" t="s">
        <v>1730</v>
      </c>
      <c r="B904" t="s">
        <v>864</v>
      </c>
      <c r="C904">
        <v>0</v>
      </c>
      <c r="D904" t="s">
        <v>865</v>
      </c>
      <c r="E904" t="s">
        <v>499</v>
      </c>
      <c r="F904">
        <v>0</v>
      </c>
      <c r="G904" s="1" t="str">
        <f>VLOOKUP(E904,'zoznam+stupeň prípravy'!$A$2:$W$647,2,FALSE)</f>
        <v>Bzovík zast., priecestné zabezpečovacie zariadenie  v km 37,952</v>
      </c>
      <c r="H904" t="s">
        <v>1211</v>
      </c>
      <c r="I904" t="s">
        <v>2236</v>
      </c>
      <c r="J904" t="s">
        <v>2236</v>
      </c>
      <c r="K904">
        <v>0</v>
      </c>
      <c r="L904" t="s">
        <v>912</v>
      </c>
      <c r="M904" t="s">
        <v>868</v>
      </c>
      <c r="N904" t="s">
        <v>860</v>
      </c>
      <c r="O904" t="s">
        <v>874</v>
      </c>
      <c r="P904">
        <v>0</v>
      </c>
      <c r="Q904" t="s">
        <v>1464</v>
      </c>
      <c r="R904" t="s">
        <v>1458</v>
      </c>
      <c r="S904" s="16">
        <v>2700</v>
      </c>
      <c r="T904" t="s">
        <v>2236</v>
      </c>
      <c r="U904" t="s">
        <v>874</v>
      </c>
      <c r="V904" s="12" t="s">
        <v>2705</v>
      </c>
    </row>
    <row r="905" spans="1:22" x14ac:dyDescent="0.35">
      <c r="A905" t="s">
        <v>1730</v>
      </c>
      <c r="B905" t="s">
        <v>864</v>
      </c>
      <c r="C905">
        <v>0</v>
      </c>
      <c r="D905" t="s">
        <v>865</v>
      </c>
      <c r="E905" t="s">
        <v>499</v>
      </c>
      <c r="F905">
        <v>0</v>
      </c>
      <c r="G905" s="1" t="str">
        <f>VLOOKUP(E905,'zoznam+stupeň prípravy'!$A$2:$W$647,2,FALSE)</f>
        <v>Bzovík zast., priecestné zabezpečovacie zariadenie  v km 37,952</v>
      </c>
      <c r="H905" t="s">
        <v>1211</v>
      </c>
      <c r="I905" t="s">
        <v>2236</v>
      </c>
      <c r="J905" t="s">
        <v>2236</v>
      </c>
      <c r="K905">
        <v>0</v>
      </c>
      <c r="L905" t="s">
        <v>912</v>
      </c>
      <c r="M905" t="s">
        <v>868</v>
      </c>
      <c r="N905" t="s">
        <v>860</v>
      </c>
      <c r="O905" t="s">
        <v>874</v>
      </c>
      <c r="P905">
        <v>0</v>
      </c>
      <c r="Q905" t="s">
        <v>1464</v>
      </c>
      <c r="R905" t="s">
        <v>1467</v>
      </c>
      <c r="S905" s="16">
        <v>23480</v>
      </c>
      <c r="T905" t="s">
        <v>2236</v>
      </c>
      <c r="U905" t="s">
        <v>874</v>
      </c>
      <c r="V905" s="12" t="s">
        <v>2705</v>
      </c>
    </row>
    <row r="906" spans="1:22" x14ac:dyDescent="0.35">
      <c r="A906" t="s">
        <v>1730</v>
      </c>
      <c r="B906" t="s">
        <v>864</v>
      </c>
      <c r="C906">
        <v>0</v>
      </c>
      <c r="D906" t="s">
        <v>865</v>
      </c>
      <c r="E906" t="s">
        <v>499</v>
      </c>
      <c r="F906">
        <v>0</v>
      </c>
      <c r="G906" s="1" t="str">
        <f>VLOOKUP(E906,'zoznam+stupeň prípravy'!$A$2:$W$647,2,FALSE)</f>
        <v>Bzovík zast., priecestné zabezpečovacie zariadenie  v km 37,952</v>
      </c>
      <c r="H906" t="s">
        <v>1211</v>
      </c>
      <c r="I906" t="s">
        <v>2236</v>
      </c>
      <c r="J906" t="s">
        <v>2236</v>
      </c>
      <c r="K906">
        <v>0</v>
      </c>
      <c r="L906" t="s">
        <v>912</v>
      </c>
      <c r="M906" t="s">
        <v>868</v>
      </c>
      <c r="N906" t="s">
        <v>860</v>
      </c>
      <c r="O906" t="s">
        <v>874</v>
      </c>
      <c r="P906">
        <v>0</v>
      </c>
      <c r="Q906" t="s">
        <v>1464</v>
      </c>
      <c r="R906" t="s">
        <v>1467</v>
      </c>
      <c r="S906" s="16">
        <v>128.19999999999999</v>
      </c>
      <c r="T906" t="s">
        <v>2236</v>
      </c>
      <c r="U906" t="s">
        <v>874</v>
      </c>
      <c r="V906" s="12" t="s">
        <v>2705</v>
      </c>
    </row>
    <row r="907" spans="1:22" x14ac:dyDescent="0.35">
      <c r="A907" t="s">
        <v>1652</v>
      </c>
      <c r="B907" t="s">
        <v>864</v>
      </c>
      <c r="C907">
        <v>0</v>
      </c>
      <c r="D907" t="s">
        <v>865</v>
      </c>
      <c r="E907" t="s">
        <v>499</v>
      </c>
      <c r="F907">
        <v>0</v>
      </c>
      <c r="G907" s="1" t="str">
        <f>VLOOKUP(E907,'zoznam+stupeň prípravy'!$A$2:$W$647,2,FALSE)</f>
        <v>Bzovík zast., priecestné zabezpečovacie zariadenie  v km 37,952</v>
      </c>
      <c r="H907" t="s">
        <v>1211</v>
      </c>
      <c r="I907" t="s">
        <v>2236</v>
      </c>
      <c r="J907" t="s">
        <v>2236</v>
      </c>
      <c r="K907">
        <v>0</v>
      </c>
      <c r="L907" t="s">
        <v>912</v>
      </c>
      <c r="M907" t="s">
        <v>868</v>
      </c>
      <c r="N907" t="s">
        <v>861</v>
      </c>
      <c r="O907" t="s">
        <v>874</v>
      </c>
      <c r="P907">
        <v>0</v>
      </c>
      <c r="Q907" t="s">
        <v>1464</v>
      </c>
      <c r="R907" t="s">
        <v>1458</v>
      </c>
      <c r="S907" s="16">
        <v>381339.97</v>
      </c>
      <c r="T907" t="s">
        <v>2236</v>
      </c>
      <c r="U907" t="s">
        <v>874</v>
      </c>
      <c r="V907" s="12" t="s">
        <v>2705</v>
      </c>
    </row>
    <row r="908" spans="1:22" x14ac:dyDescent="0.35">
      <c r="E908" t="s">
        <v>499</v>
      </c>
      <c r="G908" s="1" t="str">
        <f>VLOOKUP(E908,'zoznam+stupeň prípravy'!$A$2:$W$647,2,FALSE)</f>
        <v>Bzovík zast., priecestné zabezpečovacie zariadenie  v km 37,952</v>
      </c>
      <c r="M908" t="s">
        <v>868</v>
      </c>
      <c r="N908" t="s">
        <v>26</v>
      </c>
      <c r="O908" t="s">
        <v>874</v>
      </c>
      <c r="Q908">
        <v>2024</v>
      </c>
      <c r="R908" t="s">
        <v>1458</v>
      </c>
      <c r="S908" s="37">
        <v>112</v>
      </c>
      <c r="U908" t="s">
        <v>874</v>
      </c>
      <c r="V908" s="12" t="s">
        <v>2705</v>
      </c>
    </row>
    <row r="909" spans="1:22" x14ac:dyDescent="0.35">
      <c r="A909" t="s">
        <v>1465</v>
      </c>
      <c r="B909" t="s">
        <v>864</v>
      </c>
      <c r="C909">
        <v>0</v>
      </c>
      <c r="D909" t="s">
        <v>865</v>
      </c>
      <c r="E909" t="s">
        <v>1212</v>
      </c>
      <c r="F909">
        <v>0</v>
      </c>
      <c r="G909" s="1" t="str">
        <f>VLOOKUP(E909,'zoznam+stupeň prípravy'!$A$2:$W$647,2,FALSE)</f>
        <v>Dobrá Niva zast., priecestné zabezpečovacie zariadenie v km 13,342</v>
      </c>
      <c r="H909" t="s">
        <v>1211</v>
      </c>
      <c r="I909" t="s">
        <v>2236</v>
      </c>
      <c r="J909" t="s">
        <v>2236</v>
      </c>
      <c r="K909">
        <v>0</v>
      </c>
      <c r="L909" t="s">
        <v>912</v>
      </c>
      <c r="M909" t="s">
        <v>868</v>
      </c>
      <c r="N909" t="s">
        <v>860</v>
      </c>
      <c r="O909" t="s">
        <v>874</v>
      </c>
      <c r="P909">
        <v>0</v>
      </c>
      <c r="Q909" t="s">
        <v>1464</v>
      </c>
      <c r="R909" t="s">
        <v>1458</v>
      </c>
      <c r="S909" s="16">
        <v>5375</v>
      </c>
      <c r="T909" t="s">
        <v>2236</v>
      </c>
      <c r="U909" t="s">
        <v>874</v>
      </c>
      <c r="V909" s="12" t="s">
        <v>2699</v>
      </c>
    </row>
    <row r="910" spans="1:22" x14ac:dyDescent="0.35">
      <c r="A910" t="s">
        <v>1466</v>
      </c>
      <c r="B910" t="s">
        <v>864</v>
      </c>
      <c r="C910">
        <v>0</v>
      </c>
      <c r="D910" t="s">
        <v>865</v>
      </c>
      <c r="E910" t="s">
        <v>1212</v>
      </c>
      <c r="F910">
        <v>0</v>
      </c>
      <c r="G910" s="1" t="str">
        <f>VLOOKUP(E910,'zoznam+stupeň prípravy'!$A$2:$W$647,2,FALSE)</f>
        <v>Dobrá Niva zast., priecestné zabezpečovacie zariadenie v km 13,342</v>
      </c>
      <c r="H910" t="s">
        <v>1211</v>
      </c>
      <c r="I910" t="s">
        <v>2236</v>
      </c>
      <c r="J910" t="s">
        <v>2236</v>
      </c>
      <c r="K910">
        <v>0</v>
      </c>
      <c r="L910" t="s">
        <v>912</v>
      </c>
      <c r="M910" t="s">
        <v>868</v>
      </c>
      <c r="N910" t="s">
        <v>861</v>
      </c>
      <c r="O910" t="s">
        <v>874</v>
      </c>
      <c r="P910">
        <v>0</v>
      </c>
      <c r="Q910" t="s">
        <v>1464</v>
      </c>
      <c r="R910" t="s">
        <v>1458</v>
      </c>
      <c r="S910" s="16">
        <v>366906.55</v>
      </c>
      <c r="T910" t="s">
        <v>2236</v>
      </c>
      <c r="U910" t="s">
        <v>874</v>
      </c>
      <c r="V910" s="12" t="s">
        <v>2699</v>
      </c>
    </row>
    <row r="911" spans="1:22" x14ac:dyDescent="0.35">
      <c r="A911" t="s">
        <v>1465</v>
      </c>
      <c r="B911" t="s">
        <v>864</v>
      </c>
      <c r="C911">
        <v>0</v>
      </c>
      <c r="D911" t="s">
        <v>865</v>
      </c>
      <c r="E911" t="s">
        <v>1212</v>
      </c>
      <c r="F911">
        <v>0</v>
      </c>
      <c r="G911" s="1" t="str">
        <f>VLOOKUP(E911,'zoznam+stupeň prípravy'!$A$2:$W$647,2,FALSE)</f>
        <v>Dobrá Niva zast., priecestné zabezpečovacie zariadenie v km 13,342</v>
      </c>
      <c r="H911" t="s">
        <v>1211</v>
      </c>
      <c r="I911" t="s">
        <v>2236</v>
      </c>
      <c r="J911" t="s">
        <v>2236</v>
      </c>
      <c r="K911">
        <v>0</v>
      </c>
      <c r="L911" t="s">
        <v>912</v>
      </c>
      <c r="M911" t="s">
        <v>868</v>
      </c>
      <c r="N911" t="s">
        <v>860</v>
      </c>
      <c r="O911" t="s">
        <v>874</v>
      </c>
      <c r="P911">
        <v>0</v>
      </c>
      <c r="Q911" t="s">
        <v>1464</v>
      </c>
      <c r="R911" t="s">
        <v>1467</v>
      </c>
      <c r="S911" s="16">
        <v>29620</v>
      </c>
      <c r="T911" t="s">
        <v>2236</v>
      </c>
      <c r="U911" t="s">
        <v>874</v>
      </c>
      <c r="V911" s="12" t="s">
        <v>2699</v>
      </c>
    </row>
    <row r="912" spans="1:22" x14ac:dyDescent="0.35">
      <c r="A912" t="s">
        <v>1466</v>
      </c>
      <c r="B912" t="s">
        <v>864</v>
      </c>
      <c r="C912">
        <v>0</v>
      </c>
      <c r="D912" t="s">
        <v>865</v>
      </c>
      <c r="E912" t="s">
        <v>1212</v>
      </c>
      <c r="F912">
        <v>0</v>
      </c>
      <c r="G912" s="1" t="str">
        <f>VLOOKUP(E912,'zoznam+stupeň prípravy'!$A$2:$W$647,2,FALSE)</f>
        <v>Dobrá Niva zast., priecestné zabezpečovacie zariadenie v km 13,342</v>
      </c>
      <c r="H912" t="s">
        <v>1211</v>
      </c>
      <c r="I912" t="s">
        <v>2236</v>
      </c>
      <c r="J912" t="s">
        <v>2236</v>
      </c>
      <c r="K912">
        <v>0</v>
      </c>
      <c r="L912" t="s">
        <v>912</v>
      </c>
      <c r="M912" t="s">
        <v>868</v>
      </c>
      <c r="N912" t="s">
        <v>861</v>
      </c>
      <c r="O912" t="s">
        <v>874</v>
      </c>
      <c r="P912">
        <v>0</v>
      </c>
      <c r="Q912" t="s">
        <v>1464</v>
      </c>
      <c r="R912" t="s">
        <v>1467</v>
      </c>
      <c r="S912" s="16">
        <v>9404.0499999999993</v>
      </c>
      <c r="T912" t="s">
        <v>2236</v>
      </c>
      <c r="U912" t="s">
        <v>874</v>
      </c>
      <c r="V912" s="12" t="s">
        <v>2699</v>
      </c>
    </row>
    <row r="913" spans="1:22" x14ac:dyDescent="0.35">
      <c r="A913" t="s">
        <v>2107</v>
      </c>
      <c r="B913" t="s">
        <v>864</v>
      </c>
      <c r="C913">
        <v>0</v>
      </c>
      <c r="D913" t="s">
        <v>865</v>
      </c>
      <c r="E913" t="s">
        <v>540</v>
      </c>
      <c r="F913">
        <v>0</v>
      </c>
      <c r="G913" s="1" t="str">
        <f>VLOOKUP(E913,'zoznam+stupeň prípravy'!$A$2:$W$647,2,FALSE)</f>
        <v>Krupina, priecestné zabezpečovacie zariadenie v km 33,439</v>
      </c>
      <c r="H913" t="s">
        <v>1211</v>
      </c>
      <c r="I913" t="s">
        <v>2236</v>
      </c>
      <c r="J913" t="s">
        <v>2236</v>
      </c>
      <c r="K913">
        <v>0</v>
      </c>
      <c r="L913" t="s">
        <v>900</v>
      </c>
      <c r="M913" t="s">
        <v>868</v>
      </c>
      <c r="N913" t="s">
        <v>861</v>
      </c>
      <c r="O913" t="s">
        <v>874</v>
      </c>
      <c r="P913">
        <v>0</v>
      </c>
      <c r="Q913">
        <v>2023</v>
      </c>
      <c r="R913" t="s">
        <v>1467</v>
      </c>
      <c r="S913" s="16">
        <v>4936.47</v>
      </c>
      <c r="T913" t="s">
        <v>2236</v>
      </c>
      <c r="U913" t="s">
        <v>875</v>
      </c>
      <c r="V913" s="12" t="s">
        <v>2250</v>
      </c>
    </row>
    <row r="914" spans="1:22" x14ac:dyDescent="0.35">
      <c r="A914" t="s">
        <v>1470</v>
      </c>
      <c r="B914" t="s">
        <v>864</v>
      </c>
      <c r="C914">
        <v>0</v>
      </c>
      <c r="D914" t="s">
        <v>865</v>
      </c>
      <c r="E914" t="s">
        <v>1214</v>
      </c>
      <c r="F914">
        <v>0</v>
      </c>
      <c r="G914" s="1" t="str">
        <f>VLOOKUP(E914,'zoznam+stupeň prípravy'!$A$2:$W$647,2,FALSE)</f>
        <v>Podzámčok zast., priecestné zabezpečovacie zariadenie v km 10,088</v>
      </c>
      <c r="H914" t="s">
        <v>1211</v>
      </c>
      <c r="I914" t="s">
        <v>2236</v>
      </c>
      <c r="J914" t="s">
        <v>2236</v>
      </c>
      <c r="K914">
        <v>0</v>
      </c>
      <c r="L914" t="s">
        <v>912</v>
      </c>
      <c r="M914" t="s">
        <v>868</v>
      </c>
      <c r="N914" t="s">
        <v>860</v>
      </c>
      <c r="O914" t="s">
        <v>874</v>
      </c>
      <c r="P914">
        <v>0</v>
      </c>
      <c r="Q914" t="s">
        <v>1464</v>
      </c>
      <c r="R914" t="s">
        <v>1458</v>
      </c>
      <c r="S914" s="16">
        <v>35462.5</v>
      </c>
      <c r="T914" t="s">
        <v>2236</v>
      </c>
      <c r="U914" t="s">
        <v>874</v>
      </c>
      <c r="V914" s="12" t="s">
        <v>2703</v>
      </c>
    </row>
    <row r="915" spans="1:22" x14ac:dyDescent="0.35">
      <c r="A915" t="s">
        <v>1471</v>
      </c>
      <c r="B915" t="s">
        <v>864</v>
      </c>
      <c r="C915">
        <v>0</v>
      </c>
      <c r="D915" t="s">
        <v>865</v>
      </c>
      <c r="E915" t="s">
        <v>1214</v>
      </c>
      <c r="F915">
        <v>0</v>
      </c>
      <c r="G915" s="1" t="str">
        <f>VLOOKUP(E915,'zoznam+stupeň prípravy'!$A$2:$W$647,2,FALSE)</f>
        <v>Podzámčok zast., priecestné zabezpečovacie zariadenie v km 10,088</v>
      </c>
      <c r="H915" t="s">
        <v>1211</v>
      </c>
      <c r="I915" t="s">
        <v>2236</v>
      </c>
      <c r="J915" t="s">
        <v>2236</v>
      </c>
      <c r="K915">
        <v>0</v>
      </c>
      <c r="L915" t="s">
        <v>912</v>
      </c>
      <c r="M915" t="s">
        <v>868</v>
      </c>
      <c r="N915" t="s">
        <v>861</v>
      </c>
      <c r="O915" t="s">
        <v>874</v>
      </c>
      <c r="P915">
        <v>0</v>
      </c>
      <c r="Q915" t="s">
        <v>1464</v>
      </c>
      <c r="R915" t="s">
        <v>1458</v>
      </c>
      <c r="S915" s="16">
        <v>392567.02</v>
      </c>
      <c r="T915" t="s">
        <v>2236</v>
      </c>
      <c r="U915" t="s">
        <v>874</v>
      </c>
      <c r="V915" s="12" t="s">
        <v>2703</v>
      </c>
    </row>
    <row r="916" spans="1:22" x14ac:dyDescent="0.35">
      <c r="A916" t="s">
        <v>1472</v>
      </c>
      <c r="B916" t="s">
        <v>864</v>
      </c>
      <c r="C916">
        <v>0</v>
      </c>
      <c r="D916" t="s">
        <v>865</v>
      </c>
      <c r="E916" t="s">
        <v>1214</v>
      </c>
      <c r="F916">
        <v>0</v>
      </c>
      <c r="G916" s="1" t="str">
        <f>VLOOKUP(E916,'zoznam+stupeň prípravy'!$A$2:$W$647,2,FALSE)</f>
        <v>Podzámčok zast., priecestné zabezpečovacie zariadenie v km 10,088</v>
      </c>
      <c r="H916" t="s">
        <v>1211</v>
      </c>
      <c r="I916" t="s">
        <v>2236</v>
      </c>
      <c r="J916" t="s">
        <v>2236</v>
      </c>
      <c r="K916">
        <v>0</v>
      </c>
      <c r="L916" t="s">
        <v>912</v>
      </c>
      <c r="M916" t="s">
        <v>868</v>
      </c>
      <c r="N916" t="s">
        <v>26</v>
      </c>
      <c r="O916" t="s">
        <v>874</v>
      </c>
      <c r="P916">
        <v>0</v>
      </c>
      <c r="Q916" t="s">
        <v>1464</v>
      </c>
      <c r="R916" t="s">
        <v>1458</v>
      </c>
      <c r="S916" s="16">
        <v>1128.76</v>
      </c>
      <c r="T916" t="s">
        <v>2236</v>
      </c>
      <c r="U916" t="s">
        <v>874</v>
      </c>
      <c r="V916" s="12" t="s">
        <v>2703</v>
      </c>
    </row>
    <row r="917" spans="1:22" ht="29" x14ac:dyDescent="0.35">
      <c r="A917" t="s">
        <v>1549</v>
      </c>
      <c r="B917" t="s">
        <v>864</v>
      </c>
      <c r="C917">
        <v>0</v>
      </c>
      <c r="D917" t="s">
        <v>865</v>
      </c>
      <c r="E917" t="s">
        <v>529</v>
      </c>
      <c r="F917" t="s">
        <v>1216</v>
      </c>
      <c r="G917" s="1" t="str">
        <f>VLOOKUP(E917,'zoznam+stupeň prípravy'!$A$2:$W$647,2,FALSE)</f>
        <v>Implementácia GSM-R do siete ŽSR, úsek  Varín - Košice - Čierna nad Tisou štátna hranica</v>
      </c>
      <c r="H917" t="s">
        <v>2236</v>
      </c>
      <c r="I917" t="s">
        <v>2236</v>
      </c>
      <c r="J917" t="s">
        <v>2236</v>
      </c>
      <c r="K917">
        <v>0</v>
      </c>
      <c r="L917" t="s">
        <v>873</v>
      </c>
      <c r="M917" t="s">
        <v>868</v>
      </c>
      <c r="N917" t="s">
        <v>860</v>
      </c>
      <c r="O917" t="s">
        <v>874</v>
      </c>
      <c r="P917">
        <v>329.37400000000002</v>
      </c>
      <c r="Q917">
        <v>2023</v>
      </c>
      <c r="R917" t="s">
        <v>1550</v>
      </c>
      <c r="S917" s="16">
        <v>93721</v>
      </c>
      <c r="T917" t="s">
        <v>2236</v>
      </c>
      <c r="U917" t="s">
        <v>874</v>
      </c>
      <c r="V917" s="12" t="s">
        <v>2705</v>
      </c>
    </row>
    <row r="918" spans="1:22" ht="29" x14ac:dyDescent="0.35">
      <c r="A918" t="s">
        <v>1548</v>
      </c>
      <c r="B918" t="s">
        <v>864</v>
      </c>
      <c r="C918">
        <v>0</v>
      </c>
      <c r="D918" t="s">
        <v>865</v>
      </c>
      <c r="E918" t="s">
        <v>529</v>
      </c>
      <c r="F918" t="s">
        <v>1216</v>
      </c>
      <c r="G918" s="1" t="str">
        <f>VLOOKUP(E918,'zoznam+stupeň prípravy'!$A$2:$W$647,2,FALSE)</f>
        <v>Implementácia GSM-R do siete ŽSR, úsek  Varín - Košice - Čierna nad Tisou štátna hranica</v>
      </c>
      <c r="H918" t="s">
        <v>2236</v>
      </c>
      <c r="I918" t="s">
        <v>2236</v>
      </c>
      <c r="J918" t="s">
        <v>2236</v>
      </c>
      <c r="K918">
        <v>0</v>
      </c>
      <c r="L918" t="s">
        <v>873</v>
      </c>
      <c r="M918" t="s">
        <v>868</v>
      </c>
      <c r="N918" t="s">
        <v>26</v>
      </c>
      <c r="O918" t="s">
        <v>874</v>
      </c>
      <c r="P918">
        <v>329.37400000000002</v>
      </c>
      <c r="Q918">
        <v>2023</v>
      </c>
      <c r="R918" t="s">
        <v>1525</v>
      </c>
      <c r="S918" s="16">
        <v>877.5</v>
      </c>
      <c r="T918" t="s">
        <v>2236</v>
      </c>
      <c r="U918" t="s">
        <v>874</v>
      </c>
      <c r="V918" s="12" t="s">
        <v>2705</v>
      </c>
    </row>
    <row r="919" spans="1:22" ht="29" x14ac:dyDescent="0.35">
      <c r="A919" t="s">
        <v>1551</v>
      </c>
      <c r="B919" t="s">
        <v>864</v>
      </c>
      <c r="C919">
        <v>0</v>
      </c>
      <c r="D919" t="s">
        <v>865</v>
      </c>
      <c r="E919" t="s">
        <v>529</v>
      </c>
      <c r="F919" t="s">
        <v>1216</v>
      </c>
      <c r="G919" s="1" t="str">
        <f>VLOOKUP(E919,'zoznam+stupeň prípravy'!$A$2:$W$647,2,FALSE)</f>
        <v>Implementácia GSM-R do siete ŽSR, úsek  Varín - Košice - Čierna nad Tisou štátna hranica</v>
      </c>
      <c r="H919" t="s">
        <v>2236</v>
      </c>
      <c r="I919" t="s">
        <v>2236</v>
      </c>
      <c r="J919" t="s">
        <v>2236</v>
      </c>
      <c r="K919">
        <v>0</v>
      </c>
      <c r="L919" t="s">
        <v>873</v>
      </c>
      <c r="M919" t="s">
        <v>868</v>
      </c>
      <c r="N919" t="s">
        <v>861</v>
      </c>
      <c r="O919" t="s">
        <v>874</v>
      </c>
      <c r="P919">
        <v>329.37400000000002</v>
      </c>
      <c r="Q919">
        <v>2023</v>
      </c>
      <c r="R919" t="s">
        <v>1550</v>
      </c>
      <c r="S919" s="16">
        <v>6192777.4699999997</v>
      </c>
      <c r="T919" t="s">
        <v>2236</v>
      </c>
      <c r="U919" t="s">
        <v>874</v>
      </c>
      <c r="V919" s="12" t="s">
        <v>2705</v>
      </c>
    </row>
    <row r="920" spans="1:22" ht="29" x14ac:dyDescent="0.35">
      <c r="A920" t="s">
        <v>1551</v>
      </c>
      <c r="B920" t="s">
        <v>864</v>
      </c>
      <c r="C920">
        <v>0</v>
      </c>
      <c r="D920" t="s">
        <v>865</v>
      </c>
      <c r="E920" t="s">
        <v>529</v>
      </c>
      <c r="F920" t="s">
        <v>1216</v>
      </c>
      <c r="G920" s="1" t="str">
        <f>VLOOKUP(E920,'zoznam+stupeň prípravy'!$A$2:$W$647,2,FALSE)</f>
        <v>Implementácia GSM-R do siete ŽSR, úsek  Varín - Košice - Čierna nad Tisou štátna hranica</v>
      </c>
      <c r="H920" t="s">
        <v>2236</v>
      </c>
      <c r="I920" t="s">
        <v>2236</v>
      </c>
      <c r="J920" t="s">
        <v>2236</v>
      </c>
      <c r="K920">
        <v>0</v>
      </c>
      <c r="L920" t="s">
        <v>873</v>
      </c>
      <c r="M920" t="s">
        <v>868</v>
      </c>
      <c r="N920" t="s">
        <v>861</v>
      </c>
      <c r="O920" t="s">
        <v>874</v>
      </c>
      <c r="P920">
        <v>329.37400000000002</v>
      </c>
      <c r="Q920">
        <v>2023</v>
      </c>
      <c r="R920" t="s">
        <v>1524</v>
      </c>
      <c r="S920" s="16">
        <v>798419.99</v>
      </c>
      <c r="T920" t="s">
        <v>2236</v>
      </c>
      <c r="U920" t="s">
        <v>874</v>
      </c>
      <c r="V920" s="12" t="s">
        <v>2705</v>
      </c>
    </row>
    <row r="921" spans="1:22" ht="29" x14ac:dyDescent="0.35">
      <c r="A921" t="s">
        <v>1549</v>
      </c>
      <c r="B921" t="s">
        <v>864</v>
      </c>
      <c r="C921">
        <v>0</v>
      </c>
      <c r="D921" t="s">
        <v>865</v>
      </c>
      <c r="E921" t="s">
        <v>529</v>
      </c>
      <c r="F921" t="s">
        <v>1216</v>
      </c>
      <c r="G921" s="1" t="str">
        <f>VLOOKUP(E921,'zoznam+stupeň prípravy'!$A$2:$W$647,2,FALSE)</f>
        <v>Implementácia GSM-R do siete ŽSR, úsek  Varín - Košice - Čierna nad Tisou štátna hranica</v>
      </c>
      <c r="H921" t="s">
        <v>2236</v>
      </c>
      <c r="I921" t="s">
        <v>2236</v>
      </c>
      <c r="J921" t="s">
        <v>2236</v>
      </c>
      <c r="K921">
        <v>0</v>
      </c>
      <c r="L921" t="s">
        <v>873</v>
      </c>
      <c r="M921" t="s">
        <v>868</v>
      </c>
      <c r="N921" t="s">
        <v>860</v>
      </c>
      <c r="O921" t="s">
        <v>874</v>
      </c>
      <c r="P921">
        <v>329.37400000000002</v>
      </c>
      <c r="Q921">
        <v>2023</v>
      </c>
      <c r="R921" t="s">
        <v>1524</v>
      </c>
      <c r="S921" s="16">
        <v>13389</v>
      </c>
      <c r="T921" t="s">
        <v>2236</v>
      </c>
      <c r="U921" t="s">
        <v>874</v>
      </c>
      <c r="V921" s="12" t="s">
        <v>2705</v>
      </c>
    </row>
    <row r="922" spans="1:22" ht="29" x14ac:dyDescent="0.35">
      <c r="A922" t="s">
        <v>1551</v>
      </c>
      <c r="B922" t="s">
        <v>864</v>
      </c>
      <c r="C922">
        <v>0</v>
      </c>
      <c r="D922" t="s">
        <v>865</v>
      </c>
      <c r="E922" t="s">
        <v>529</v>
      </c>
      <c r="F922" t="s">
        <v>1216</v>
      </c>
      <c r="G922" s="1" t="str">
        <f>VLOOKUP(E922,'zoznam+stupeň prípravy'!$A$2:$W$647,2,FALSE)</f>
        <v>Implementácia GSM-R do siete ŽSR, úsek  Varín - Košice - Čierna nad Tisou štátna hranica</v>
      </c>
      <c r="H922" t="s">
        <v>2236</v>
      </c>
      <c r="I922" t="s">
        <v>2236</v>
      </c>
      <c r="J922" t="s">
        <v>2236</v>
      </c>
      <c r="K922">
        <v>0</v>
      </c>
      <c r="L922" t="s">
        <v>873</v>
      </c>
      <c r="M922" t="s">
        <v>868</v>
      </c>
      <c r="N922" t="s">
        <v>861</v>
      </c>
      <c r="O922" t="s">
        <v>874</v>
      </c>
      <c r="P922">
        <v>329.37400000000002</v>
      </c>
      <c r="Q922">
        <v>2023</v>
      </c>
      <c r="R922" t="s">
        <v>1467</v>
      </c>
      <c r="S922" s="16">
        <v>276548.42</v>
      </c>
      <c r="T922" t="s">
        <v>2236</v>
      </c>
      <c r="U922" t="s">
        <v>874</v>
      </c>
      <c r="V922" s="12" t="s">
        <v>2705</v>
      </c>
    </row>
    <row r="923" spans="1:22" ht="29" x14ac:dyDescent="0.35">
      <c r="A923" t="s">
        <v>1551</v>
      </c>
      <c r="B923" t="s">
        <v>864</v>
      </c>
      <c r="C923">
        <v>0</v>
      </c>
      <c r="D923" t="s">
        <v>865</v>
      </c>
      <c r="E923" t="s">
        <v>529</v>
      </c>
      <c r="F923" t="s">
        <v>1216</v>
      </c>
      <c r="G923" s="1" t="str">
        <f>VLOOKUP(E923,'zoznam+stupeň prípravy'!$A$2:$W$647,2,FALSE)</f>
        <v>Implementácia GSM-R do siete ŽSR, úsek  Varín - Košice - Čierna nad Tisou štátna hranica</v>
      </c>
      <c r="H923" t="s">
        <v>2236</v>
      </c>
      <c r="I923" t="s">
        <v>2236</v>
      </c>
      <c r="J923" t="s">
        <v>2236</v>
      </c>
      <c r="K923">
        <v>0</v>
      </c>
      <c r="L923" t="s">
        <v>873</v>
      </c>
      <c r="M923" t="s">
        <v>868</v>
      </c>
      <c r="N923" t="s">
        <v>861</v>
      </c>
      <c r="O923" t="s">
        <v>874</v>
      </c>
      <c r="P923">
        <v>329.37400000000002</v>
      </c>
      <c r="Q923">
        <v>2023</v>
      </c>
      <c r="R923" t="s">
        <v>1525</v>
      </c>
      <c r="S923" s="16">
        <v>985.5</v>
      </c>
      <c r="T923" t="s">
        <v>2236</v>
      </c>
      <c r="U923" t="s">
        <v>874</v>
      </c>
      <c r="V923" s="12" t="s">
        <v>2705</v>
      </c>
    </row>
    <row r="924" spans="1:22" ht="29" x14ac:dyDescent="0.35">
      <c r="A924" t="s">
        <v>1551</v>
      </c>
      <c r="B924" t="s">
        <v>864</v>
      </c>
      <c r="C924">
        <v>0</v>
      </c>
      <c r="D924" t="s">
        <v>865</v>
      </c>
      <c r="E924" t="s">
        <v>529</v>
      </c>
      <c r="F924" t="s">
        <v>1216</v>
      </c>
      <c r="G924" s="1" t="str">
        <f>VLOOKUP(E924,'zoznam+stupeň prípravy'!$A$2:$W$647,2,FALSE)</f>
        <v>Implementácia GSM-R do siete ŽSR, úsek  Varín - Košice - Čierna nad Tisou štátna hranica</v>
      </c>
      <c r="H924" t="s">
        <v>2236</v>
      </c>
      <c r="I924" t="s">
        <v>2236</v>
      </c>
      <c r="J924" t="s">
        <v>2236</v>
      </c>
      <c r="K924">
        <v>0</v>
      </c>
      <c r="L924" t="s">
        <v>873</v>
      </c>
      <c r="M924" t="s">
        <v>868</v>
      </c>
      <c r="N924" t="s">
        <v>861</v>
      </c>
      <c r="O924" t="s">
        <v>874</v>
      </c>
      <c r="P924">
        <v>329.37400000000002</v>
      </c>
      <c r="Q924">
        <v>2023</v>
      </c>
      <c r="R924" t="s">
        <v>1467</v>
      </c>
      <c r="S924" s="16">
        <v>161.66999999999999</v>
      </c>
      <c r="T924" t="s">
        <v>2236</v>
      </c>
      <c r="U924" t="s">
        <v>874</v>
      </c>
      <c r="V924" s="12" t="s">
        <v>2705</v>
      </c>
    </row>
    <row r="925" spans="1:22" ht="29" x14ac:dyDescent="0.35">
      <c r="A925" t="s">
        <v>1551</v>
      </c>
      <c r="B925" t="s">
        <v>864</v>
      </c>
      <c r="C925">
        <v>0</v>
      </c>
      <c r="D925" t="s">
        <v>865</v>
      </c>
      <c r="E925" t="s">
        <v>529</v>
      </c>
      <c r="F925" t="s">
        <v>1216</v>
      </c>
      <c r="G925" s="1" t="str">
        <f>VLOOKUP(E925,'zoznam+stupeň prípravy'!$A$2:$W$647,2,FALSE)</f>
        <v>Implementácia GSM-R do siete ŽSR, úsek  Varín - Košice - Čierna nad Tisou štátna hranica</v>
      </c>
      <c r="H925" t="s">
        <v>2236</v>
      </c>
      <c r="I925" t="s">
        <v>2236</v>
      </c>
      <c r="J925" t="s">
        <v>2236</v>
      </c>
      <c r="K925">
        <v>0</v>
      </c>
      <c r="L925" t="s">
        <v>873</v>
      </c>
      <c r="M925" t="s">
        <v>868</v>
      </c>
      <c r="N925" t="s">
        <v>861</v>
      </c>
      <c r="O925" t="s">
        <v>874</v>
      </c>
      <c r="P925">
        <v>329.37400000000002</v>
      </c>
      <c r="Q925">
        <v>2024</v>
      </c>
      <c r="R925" t="s">
        <v>2028</v>
      </c>
      <c r="S925" s="16">
        <v>7247878.3700000001</v>
      </c>
      <c r="T925" t="s">
        <v>2029</v>
      </c>
      <c r="U925" t="s">
        <v>874</v>
      </c>
      <c r="V925" s="12" t="s">
        <v>2705</v>
      </c>
    </row>
    <row r="926" spans="1:22" ht="29" x14ac:dyDescent="0.35">
      <c r="A926" t="s">
        <v>1551</v>
      </c>
      <c r="B926" t="s">
        <v>864</v>
      </c>
      <c r="C926">
        <v>0</v>
      </c>
      <c r="D926" t="s">
        <v>865</v>
      </c>
      <c r="E926" t="s">
        <v>529</v>
      </c>
      <c r="F926" t="s">
        <v>1216</v>
      </c>
      <c r="G926" s="1" t="str">
        <f>VLOOKUP(E926,'zoznam+stupeň prípravy'!$A$2:$W$647,2,FALSE)</f>
        <v>Implementácia GSM-R do siete ŽSR, úsek  Varín - Košice - Čierna nad Tisou štátna hranica</v>
      </c>
      <c r="H926" t="s">
        <v>2236</v>
      </c>
      <c r="I926" t="s">
        <v>2236</v>
      </c>
      <c r="J926" t="s">
        <v>2236</v>
      </c>
      <c r="K926">
        <v>0</v>
      </c>
      <c r="L926" t="s">
        <v>873</v>
      </c>
      <c r="M926" t="s">
        <v>868</v>
      </c>
      <c r="N926" t="s">
        <v>861</v>
      </c>
      <c r="O926" t="s">
        <v>874</v>
      </c>
      <c r="P926">
        <v>329.37400000000002</v>
      </c>
      <c r="Q926">
        <v>2024</v>
      </c>
      <c r="R926" t="s">
        <v>1524</v>
      </c>
      <c r="S926" s="16">
        <v>3088580.92</v>
      </c>
      <c r="T926" t="s">
        <v>2236</v>
      </c>
      <c r="U926" t="s">
        <v>874</v>
      </c>
      <c r="V926" s="12" t="s">
        <v>2705</v>
      </c>
    </row>
    <row r="927" spans="1:22" ht="29" x14ac:dyDescent="0.35">
      <c r="A927" t="s">
        <v>1551</v>
      </c>
      <c r="B927" t="s">
        <v>864</v>
      </c>
      <c r="C927">
        <v>0</v>
      </c>
      <c r="D927" t="s">
        <v>865</v>
      </c>
      <c r="E927" t="s">
        <v>529</v>
      </c>
      <c r="F927" t="s">
        <v>1216</v>
      </c>
      <c r="G927" s="1" t="str">
        <f>VLOOKUP(E927,'zoznam+stupeň prípravy'!$A$2:$W$647,2,FALSE)</f>
        <v>Implementácia GSM-R do siete ŽSR, úsek  Varín - Košice - Čierna nad Tisou štátna hranica</v>
      </c>
      <c r="H927" t="s">
        <v>2236</v>
      </c>
      <c r="I927" t="s">
        <v>2236</v>
      </c>
      <c r="J927" t="s">
        <v>2236</v>
      </c>
      <c r="K927">
        <v>0</v>
      </c>
      <c r="L927" t="s">
        <v>873</v>
      </c>
      <c r="M927" t="s">
        <v>868</v>
      </c>
      <c r="N927" t="s">
        <v>861</v>
      </c>
      <c r="O927" t="s">
        <v>874</v>
      </c>
      <c r="P927">
        <v>329.37400000000002</v>
      </c>
      <c r="Q927">
        <v>2024</v>
      </c>
      <c r="R927" t="s">
        <v>1525</v>
      </c>
      <c r="S927" s="16">
        <v>2944868</v>
      </c>
      <c r="T927" t="s">
        <v>2236</v>
      </c>
      <c r="U927" t="s">
        <v>874</v>
      </c>
      <c r="V927" s="12" t="s">
        <v>2705</v>
      </c>
    </row>
    <row r="928" spans="1:22" ht="29" x14ac:dyDescent="0.35">
      <c r="A928" t="s">
        <v>1551</v>
      </c>
      <c r="B928" t="s">
        <v>864</v>
      </c>
      <c r="C928">
        <v>0</v>
      </c>
      <c r="D928" t="s">
        <v>865</v>
      </c>
      <c r="E928" t="s">
        <v>529</v>
      </c>
      <c r="F928" t="s">
        <v>1216</v>
      </c>
      <c r="G928" s="1" t="str">
        <f>VLOOKUP(E928,'zoznam+stupeň prípravy'!$A$2:$W$647,2,FALSE)</f>
        <v>Implementácia GSM-R do siete ŽSR, úsek  Varín - Košice - Čierna nad Tisou štátna hranica</v>
      </c>
      <c r="H928" t="s">
        <v>2236</v>
      </c>
      <c r="I928" t="s">
        <v>2236</v>
      </c>
      <c r="J928" t="s">
        <v>2236</v>
      </c>
      <c r="K928">
        <v>0</v>
      </c>
      <c r="L928" t="s">
        <v>873</v>
      </c>
      <c r="M928" t="s">
        <v>868</v>
      </c>
      <c r="N928" t="s">
        <v>861</v>
      </c>
      <c r="O928" t="s">
        <v>874</v>
      </c>
      <c r="P928">
        <v>329.37400000000002</v>
      </c>
      <c r="Q928">
        <v>2024</v>
      </c>
      <c r="R928" t="s">
        <v>2027</v>
      </c>
      <c r="S928" s="16">
        <v>10254081.850000001</v>
      </c>
      <c r="T928" t="s">
        <v>1607</v>
      </c>
      <c r="U928" t="s">
        <v>874</v>
      </c>
      <c r="V928" s="12" t="s">
        <v>2705</v>
      </c>
    </row>
    <row r="929" spans="1:22" ht="29" x14ac:dyDescent="0.35">
      <c r="A929" t="s">
        <v>1549</v>
      </c>
      <c r="B929" t="s">
        <v>864</v>
      </c>
      <c r="C929">
        <v>0</v>
      </c>
      <c r="D929" t="s">
        <v>865</v>
      </c>
      <c r="E929" t="s">
        <v>529</v>
      </c>
      <c r="F929" t="s">
        <v>1216</v>
      </c>
      <c r="G929" s="1" t="str">
        <f>VLOOKUP(E929,'zoznam+stupeň prípravy'!$A$2:$W$647,2,FALSE)</f>
        <v>Implementácia GSM-R do siete ŽSR, úsek  Varín - Košice - Čierna nad Tisou štátna hranica</v>
      </c>
      <c r="H929" t="s">
        <v>2236</v>
      </c>
      <c r="I929" t="s">
        <v>2236</v>
      </c>
      <c r="J929" t="s">
        <v>2236</v>
      </c>
      <c r="K929">
        <v>0</v>
      </c>
      <c r="L929" t="s">
        <v>873</v>
      </c>
      <c r="M929" t="s">
        <v>868</v>
      </c>
      <c r="N929" t="s">
        <v>860</v>
      </c>
      <c r="O929" t="s">
        <v>874</v>
      </c>
      <c r="P929">
        <v>329.37400000000002</v>
      </c>
      <c r="Q929">
        <v>2024</v>
      </c>
      <c r="R929" t="s">
        <v>1525</v>
      </c>
      <c r="S929" s="16">
        <v>24800</v>
      </c>
      <c r="T929" t="s">
        <v>2236</v>
      </c>
      <c r="U929" t="s">
        <v>874</v>
      </c>
      <c r="V929" s="12" t="s">
        <v>2705</v>
      </c>
    </row>
    <row r="930" spans="1:22" ht="29" x14ac:dyDescent="0.35">
      <c r="A930" t="s">
        <v>1548</v>
      </c>
      <c r="B930" t="s">
        <v>864</v>
      </c>
      <c r="C930">
        <v>0</v>
      </c>
      <c r="D930" t="s">
        <v>865</v>
      </c>
      <c r="E930" t="s">
        <v>529</v>
      </c>
      <c r="F930" t="s">
        <v>1216</v>
      </c>
      <c r="G930" s="1" t="str">
        <f>VLOOKUP(E930,'zoznam+stupeň prípravy'!$A$2:$W$647,2,FALSE)</f>
        <v>Implementácia GSM-R do siete ŽSR, úsek  Varín - Košice - Čierna nad Tisou štátna hranica</v>
      </c>
      <c r="H930" t="s">
        <v>2236</v>
      </c>
      <c r="I930" t="s">
        <v>2236</v>
      </c>
      <c r="J930" t="s">
        <v>2236</v>
      </c>
      <c r="K930">
        <v>0</v>
      </c>
      <c r="L930" t="s">
        <v>873</v>
      </c>
      <c r="M930" t="s">
        <v>868</v>
      </c>
      <c r="N930" t="s">
        <v>861</v>
      </c>
      <c r="O930" t="s">
        <v>874</v>
      </c>
      <c r="P930">
        <v>329.37400000000002</v>
      </c>
      <c r="Q930">
        <v>2024</v>
      </c>
      <c r="R930" t="s">
        <v>2490</v>
      </c>
      <c r="S930" s="16">
        <v>9590233.3499999996</v>
      </c>
      <c r="T930" t="s">
        <v>2236</v>
      </c>
      <c r="U930" t="s">
        <v>874</v>
      </c>
      <c r="V930" s="12" t="s">
        <v>2705</v>
      </c>
    </row>
    <row r="931" spans="1:22" ht="29" x14ac:dyDescent="0.35">
      <c r="A931" t="s">
        <v>1551</v>
      </c>
      <c r="B931" t="s">
        <v>864</v>
      </c>
      <c r="C931">
        <v>0</v>
      </c>
      <c r="D931" t="s">
        <v>865</v>
      </c>
      <c r="E931" t="s">
        <v>529</v>
      </c>
      <c r="F931" t="s">
        <v>1216</v>
      </c>
      <c r="G931" s="1" t="str">
        <f>VLOOKUP(E931,'zoznam+stupeň prípravy'!$A$2:$W$647,2,FALSE)</f>
        <v>Implementácia GSM-R do siete ŽSR, úsek  Varín - Košice - Čierna nad Tisou štátna hranica</v>
      </c>
      <c r="H931" t="s">
        <v>2236</v>
      </c>
      <c r="I931" t="s">
        <v>2236</v>
      </c>
      <c r="J931" t="s">
        <v>2236</v>
      </c>
      <c r="K931">
        <v>0</v>
      </c>
      <c r="L931" t="s">
        <v>873</v>
      </c>
      <c r="M931" t="s">
        <v>868</v>
      </c>
      <c r="N931" t="s">
        <v>861</v>
      </c>
      <c r="O931" t="s">
        <v>874</v>
      </c>
      <c r="P931">
        <v>329.37400000000002</v>
      </c>
      <c r="Q931">
        <v>2025</v>
      </c>
      <c r="R931" t="s">
        <v>1525</v>
      </c>
      <c r="S931" s="16">
        <v>9797433.3599999994</v>
      </c>
      <c r="T931" t="s">
        <v>2236</v>
      </c>
      <c r="U931" t="s">
        <v>874</v>
      </c>
      <c r="V931" s="12" t="s">
        <v>2705</v>
      </c>
    </row>
    <row r="932" spans="1:22" ht="29" x14ac:dyDescent="0.35">
      <c r="A932" t="s">
        <v>1548</v>
      </c>
      <c r="B932" t="s">
        <v>864</v>
      </c>
      <c r="C932">
        <v>0</v>
      </c>
      <c r="D932" t="s">
        <v>865</v>
      </c>
      <c r="E932" t="s">
        <v>529</v>
      </c>
      <c r="F932" t="s">
        <v>1216</v>
      </c>
      <c r="G932" s="1" t="str">
        <f>VLOOKUP(E932,'zoznam+stupeň prípravy'!$A$2:$W$647,2,FALSE)</f>
        <v>Implementácia GSM-R do siete ŽSR, úsek  Varín - Košice - Čierna nad Tisou štátna hranica</v>
      </c>
      <c r="H932" t="s">
        <v>2236</v>
      </c>
      <c r="I932" t="s">
        <v>2236</v>
      </c>
      <c r="J932" t="s">
        <v>2236</v>
      </c>
      <c r="K932">
        <v>0</v>
      </c>
      <c r="L932" t="s">
        <v>873</v>
      </c>
      <c r="M932" t="s">
        <v>868</v>
      </c>
      <c r="N932" t="s">
        <v>26</v>
      </c>
      <c r="O932" t="s">
        <v>874</v>
      </c>
      <c r="P932">
        <v>329.37400000000002</v>
      </c>
      <c r="Q932" t="s">
        <v>1464</v>
      </c>
      <c r="R932" t="s">
        <v>1458</v>
      </c>
      <c r="S932" s="16">
        <v>1592.02</v>
      </c>
      <c r="T932" t="s">
        <v>2236</v>
      </c>
      <c r="U932" t="s">
        <v>874</v>
      </c>
      <c r="V932" s="12" t="s">
        <v>2705</v>
      </c>
    </row>
    <row r="933" spans="1:22" ht="29" x14ac:dyDescent="0.35">
      <c r="A933" t="s">
        <v>1549</v>
      </c>
      <c r="B933" t="s">
        <v>864</v>
      </c>
      <c r="C933">
        <v>0</v>
      </c>
      <c r="D933" t="s">
        <v>865</v>
      </c>
      <c r="E933" t="s">
        <v>529</v>
      </c>
      <c r="F933" t="s">
        <v>1216</v>
      </c>
      <c r="G933" s="1" t="str">
        <f>VLOOKUP(E933,'zoznam+stupeň prípravy'!$A$2:$W$647,2,FALSE)</f>
        <v>Implementácia GSM-R do siete ŽSR, úsek  Varín - Košice - Čierna nad Tisou štátna hranica</v>
      </c>
      <c r="H933" t="s">
        <v>2236</v>
      </c>
      <c r="I933" t="s">
        <v>2236</v>
      </c>
      <c r="J933" t="s">
        <v>2236</v>
      </c>
      <c r="K933">
        <v>0</v>
      </c>
      <c r="L933" t="s">
        <v>873</v>
      </c>
      <c r="M933" t="s">
        <v>868</v>
      </c>
      <c r="N933" t="s">
        <v>860</v>
      </c>
      <c r="O933" t="s">
        <v>874</v>
      </c>
      <c r="P933">
        <v>329.37400000000002</v>
      </c>
      <c r="Q933" t="s">
        <v>1464</v>
      </c>
      <c r="R933" t="s">
        <v>1458</v>
      </c>
      <c r="S933" s="16">
        <v>880</v>
      </c>
      <c r="T933" t="s">
        <v>2236</v>
      </c>
      <c r="U933" t="s">
        <v>874</v>
      </c>
      <c r="V933" s="12" t="s">
        <v>2705</v>
      </c>
    </row>
    <row r="934" spans="1:22" ht="29" x14ac:dyDescent="0.35">
      <c r="A934" t="s">
        <v>1549</v>
      </c>
      <c r="B934" t="s">
        <v>864</v>
      </c>
      <c r="C934">
        <v>0</v>
      </c>
      <c r="D934" t="s">
        <v>865</v>
      </c>
      <c r="E934" t="s">
        <v>529</v>
      </c>
      <c r="F934" t="s">
        <v>1216</v>
      </c>
      <c r="G934" s="1" t="str">
        <f>VLOOKUP(E934,'zoznam+stupeň prípravy'!$A$2:$W$647,2,FALSE)</f>
        <v>Implementácia GSM-R do siete ŽSR, úsek  Varín - Košice - Čierna nad Tisou štátna hranica</v>
      </c>
      <c r="H934" t="s">
        <v>2236</v>
      </c>
      <c r="I934" t="s">
        <v>2236</v>
      </c>
      <c r="J934" t="s">
        <v>2236</v>
      </c>
      <c r="K934">
        <v>0</v>
      </c>
      <c r="L934" t="s">
        <v>873</v>
      </c>
      <c r="M934" t="s">
        <v>868</v>
      </c>
      <c r="N934" t="s">
        <v>860</v>
      </c>
      <c r="O934" t="s">
        <v>874</v>
      </c>
      <c r="P934">
        <v>329.37400000000002</v>
      </c>
      <c r="Q934" t="s">
        <v>1464</v>
      </c>
      <c r="R934" t="s">
        <v>1550</v>
      </c>
      <c r="S934" s="16">
        <v>1323654</v>
      </c>
      <c r="T934" t="s">
        <v>2236</v>
      </c>
      <c r="U934" t="s">
        <v>874</v>
      </c>
      <c r="V934" s="12" t="s">
        <v>2705</v>
      </c>
    </row>
    <row r="935" spans="1:22" ht="29" x14ac:dyDescent="0.35">
      <c r="A935" t="s">
        <v>1549</v>
      </c>
      <c r="B935" t="s">
        <v>864</v>
      </c>
      <c r="C935">
        <v>0</v>
      </c>
      <c r="D935" t="s">
        <v>865</v>
      </c>
      <c r="E935" t="s">
        <v>529</v>
      </c>
      <c r="F935" t="s">
        <v>1216</v>
      </c>
      <c r="G935" s="1" t="str">
        <f>VLOOKUP(E935,'zoznam+stupeň prípravy'!$A$2:$W$647,2,FALSE)</f>
        <v>Implementácia GSM-R do siete ŽSR, úsek  Varín - Košice - Čierna nad Tisou štátna hranica</v>
      </c>
      <c r="H935" t="s">
        <v>2236</v>
      </c>
      <c r="I935" t="s">
        <v>2236</v>
      </c>
      <c r="J935" t="s">
        <v>2236</v>
      </c>
      <c r="K935">
        <v>0</v>
      </c>
      <c r="L935" t="s">
        <v>873</v>
      </c>
      <c r="M935" t="s">
        <v>868</v>
      </c>
      <c r="N935" t="s">
        <v>860</v>
      </c>
      <c r="O935" t="s">
        <v>874</v>
      </c>
      <c r="P935">
        <v>329.37400000000002</v>
      </c>
      <c r="Q935" t="s">
        <v>1464</v>
      </c>
      <c r="R935" t="s">
        <v>1524</v>
      </c>
      <c r="S935" s="16">
        <v>236736</v>
      </c>
      <c r="T935" t="s">
        <v>2236</v>
      </c>
      <c r="U935" t="s">
        <v>874</v>
      </c>
      <c r="V935" s="12" t="s">
        <v>2705</v>
      </c>
    </row>
    <row r="936" spans="1:22" ht="29" x14ac:dyDescent="0.35">
      <c r="A936" t="s">
        <v>1548</v>
      </c>
      <c r="B936" t="s">
        <v>864</v>
      </c>
      <c r="C936">
        <v>0</v>
      </c>
      <c r="D936" t="s">
        <v>865</v>
      </c>
      <c r="E936" t="s">
        <v>529</v>
      </c>
      <c r="F936" t="s">
        <v>1216</v>
      </c>
      <c r="G936" s="1" t="str">
        <f>VLOOKUP(E936,'zoznam+stupeň prípravy'!$A$2:$W$647,2,FALSE)</f>
        <v>Implementácia GSM-R do siete ŽSR, úsek  Varín - Košice - Čierna nad Tisou štátna hranica</v>
      </c>
      <c r="H936" t="s">
        <v>2236</v>
      </c>
      <c r="I936" t="s">
        <v>2236</v>
      </c>
      <c r="J936" t="s">
        <v>2236</v>
      </c>
      <c r="K936">
        <v>0</v>
      </c>
      <c r="L936" t="s">
        <v>873</v>
      </c>
      <c r="M936" t="s">
        <v>868</v>
      </c>
      <c r="N936" t="s">
        <v>26</v>
      </c>
      <c r="O936" t="s">
        <v>874</v>
      </c>
      <c r="P936">
        <v>329.37400000000002</v>
      </c>
      <c r="Q936" t="s">
        <v>1464</v>
      </c>
      <c r="R936" t="s">
        <v>1530</v>
      </c>
      <c r="S936" s="16">
        <v>86.86</v>
      </c>
      <c r="T936" t="s">
        <v>2236</v>
      </c>
      <c r="U936" t="s">
        <v>874</v>
      </c>
      <c r="V936" s="12" t="s">
        <v>2705</v>
      </c>
    </row>
    <row r="937" spans="1:22" ht="29" x14ac:dyDescent="0.35">
      <c r="A937" t="s">
        <v>1549</v>
      </c>
      <c r="B937" t="s">
        <v>864</v>
      </c>
      <c r="C937">
        <v>0</v>
      </c>
      <c r="D937" t="s">
        <v>865</v>
      </c>
      <c r="E937" t="s">
        <v>529</v>
      </c>
      <c r="F937" t="s">
        <v>1216</v>
      </c>
      <c r="G937" s="1" t="str">
        <f>VLOOKUP(E937,'zoznam+stupeň prípravy'!$A$2:$W$647,2,FALSE)</f>
        <v>Implementácia GSM-R do siete ŽSR, úsek  Varín - Košice - Čierna nad Tisou štátna hranica</v>
      </c>
      <c r="H937" t="s">
        <v>2236</v>
      </c>
      <c r="I937" t="s">
        <v>2236</v>
      </c>
      <c r="J937" t="s">
        <v>2236</v>
      </c>
      <c r="K937">
        <v>0</v>
      </c>
      <c r="L937" t="s">
        <v>873</v>
      </c>
      <c r="M937" t="s">
        <v>868</v>
      </c>
      <c r="N937" t="s">
        <v>860</v>
      </c>
      <c r="O937" t="s">
        <v>874</v>
      </c>
      <c r="P937">
        <v>329.37400000000002</v>
      </c>
      <c r="Q937" t="s">
        <v>1464</v>
      </c>
      <c r="R937" t="s">
        <v>1530</v>
      </c>
      <c r="S937" s="16">
        <v>8807.4599999999991</v>
      </c>
      <c r="T937" t="s">
        <v>2236</v>
      </c>
      <c r="U937" t="s">
        <v>874</v>
      </c>
      <c r="V937" s="12" t="s">
        <v>2705</v>
      </c>
    </row>
    <row r="938" spans="1:22" x14ac:dyDescent="0.35">
      <c r="A938" t="s">
        <v>1851</v>
      </c>
      <c r="B938" t="s">
        <v>864</v>
      </c>
      <c r="C938">
        <v>0</v>
      </c>
      <c r="D938" t="s">
        <v>865</v>
      </c>
      <c r="E938" t="s">
        <v>179</v>
      </c>
      <c r="F938">
        <v>0</v>
      </c>
      <c r="G938" s="1" t="str">
        <f>VLOOKUP(E938,'zoznam+stupeň prípravy'!$A$2:$W$647,2,FALSE)</f>
        <v>Komplexná rekonštrukcia mosta Rožňava - Dobšiná, 68,290 km</v>
      </c>
      <c r="H938" t="s">
        <v>1217</v>
      </c>
      <c r="I938" t="s">
        <v>2236</v>
      </c>
      <c r="J938" t="s">
        <v>2236</v>
      </c>
      <c r="K938">
        <v>0</v>
      </c>
      <c r="L938" t="s">
        <v>912</v>
      </c>
      <c r="M938" t="s">
        <v>868</v>
      </c>
      <c r="N938" t="s">
        <v>860</v>
      </c>
      <c r="O938" t="s">
        <v>875</v>
      </c>
      <c r="P938">
        <v>0</v>
      </c>
      <c r="Q938">
        <v>2029</v>
      </c>
      <c r="R938" t="s">
        <v>2025</v>
      </c>
      <c r="S938" s="16">
        <v>20000</v>
      </c>
      <c r="T938" t="s">
        <v>2236</v>
      </c>
      <c r="U938" t="s">
        <v>874</v>
      </c>
      <c r="V938" s="12" t="s">
        <v>2698</v>
      </c>
    </row>
    <row r="939" spans="1:22" x14ac:dyDescent="0.35">
      <c r="A939" t="s">
        <v>1985</v>
      </c>
      <c r="B939" t="s">
        <v>864</v>
      </c>
      <c r="C939">
        <v>0</v>
      </c>
      <c r="D939" t="s">
        <v>865</v>
      </c>
      <c r="E939" t="s">
        <v>179</v>
      </c>
      <c r="F939">
        <v>0</v>
      </c>
      <c r="G939" s="1" t="str">
        <f>VLOOKUP(E939,'zoznam+stupeň prípravy'!$A$2:$W$647,2,FALSE)</f>
        <v>Komplexná rekonštrukcia mosta Rožňava - Dobšiná, 68,290 km</v>
      </c>
      <c r="H939" t="s">
        <v>1217</v>
      </c>
      <c r="I939" t="s">
        <v>2236</v>
      </c>
      <c r="J939" t="s">
        <v>2236</v>
      </c>
      <c r="K939">
        <v>0</v>
      </c>
      <c r="L939" t="s">
        <v>912</v>
      </c>
      <c r="M939" t="s">
        <v>868</v>
      </c>
      <c r="N939" t="s">
        <v>861</v>
      </c>
      <c r="O939" t="s">
        <v>875</v>
      </c>
      <c r="P939">
        <v>0</v>
      </c>
      <c r="Q939">
        <v>2030</v>
      </c>
      <c r="R939" t="s">
        <v>2025</v>
      </c>
      <c r="S939" s="16">
        <v>180000</v>
      </c>
      <c r="T939" t="s">
        <v>2236</v>
      </c>
      <c r="U939" t="s">
        <v>874</v>
      </c>
      <c r="V939" s="12" t="s">
        <v>2698</v>
      </c>
    </row>
    <row r="940" spans="1:22" x14ac:dyDescent="0.35">
      <c r="A940" t="s">
        <v>1852</v>
      </c>
      <c r="B940" t="s">
        <v>864</v>
      </c>
      <c r="C940">
        <v>0</v>
      </c>
      <c r="D940" t="s">
        <v>865</v>
      </c>
      <c r="E940" t="s">
        <v>181</v>
      </c>
      <c r="F940">
        <v>0</v>
      </c>
      <c r="G940" s="1" t="str">
        <f>VLOOKUP(E940,'zoznam+stupeň prípravy'!$A$2:$W$647,2,FALSE)</f>
        <v>Komplexná rekonštrukcia mosta Rožňava - Dobšiná, 57,836 km</v>
      </c>
      <c r="H940" t="s">
        <v>1217</v>
      </c>
      <c r="I940" t="s">
        <v>2236</v>
      </c>
      <c r="J940" t="s">
        <v>2236</v>
      </c>
      <c r="K940">
        <v>0</v>
      </c>
      <c r="L940" t="s">
        <v>912</v>
      </c>
      <c r="M940" t="s">
        <v>868</v>
      </c>
      <c r="N940" t="s">
        <v>860</v>
      </c>
      <c r="O940" t="s">
        <v>875</v>
      </c>
      <c r="P940">
        <v>0</v>
      </c>
      <c r="Q940">
        <v>2029</v>
      </c>
      <c r="R940" t="s">
        <v>2025</v>
      </c>
      <c r="S940" s="16">
        <v>13000</v>
      </c>
      <c r="T940" t="s">
        <v>2236</v>
      </c>
      <c r="U940" t="s">
        <v>874</v>
      </c>
      <c r="V940" s="12" t="s">
        <v>2698</v>
      </c>
    </row>
    <row r="941" spans="1:22" x14ac:dyDescent="0.35">
      <c r="A941" t="s">
        <v>1986</v>
      </c>
      <c r="B941" t="s">
        <v>864</v>
      </c>
      <c r="C941">
        <v>0</v>
      </c>
      <c r="D941" t="s">
        <v>865</v>
      </c>
      <c r="E941" t="s">
        <v>181</v>
      </c>
      <c r="F941">
        <v>0</v>
      </c>
      <c r="G941" s="1" t="str">
        <f>VLOOKUP(E941,'zoznam+stupeň prípravy'!$A$2:$W$647,2,FALSE)</f>
        <v>Komplexná rekonštrukcia mosta Rožňava - Dobšiná, 57,836 km</v>
      </c>
      <c r="H941" t="s">
        <v>1217</v>
      </c>
      <c r="I941" t="s">
        <v>2236</v>
      </c>
      <c r="J941" t="s">
        <v>2236</v>
      </c>
      <c r="K941">
        <v>0</v>
      </c>
      <c r="L941" t="s">
        <v>912</v>
      </c>
      <c r="M941" t="s">
        <v>868</v>
      </c>
      <c r="N941" t="s">
        <v>861</v>
      </c>
      <c r="O941" t="s">
        <v>875</v>
      </c>
      <c r="P941">
        <v>0</v>
      </c>
      <c r="Q941">
        <v>2030</v>
      </c>
      <c r="R941" t="s">
        <v>2025</v>
      </c>
      <c r="S941" s="16">
        <v>117000</v>
      </c>
      <c r="T941" t="s">
        <v>2236</v>
      </c>
      <c r="U941" t="s">
        <v>874</v>
      </c>
      <c r="V941" s="12" t="s">
        <v>2698</v>
      </c>
    </row>
    <row r="942" spans="1:22" x14ac:dyDescent="0.35">
      <c r="A942" t="s">
        <v>1853</v>
      </c>
      <c r="B942" t="s">
        <v>864</v>
      </c>
      <c r="C942">
        <v>0</v>
      </c>
      <c r="D942" t="s">
        <v>865</v>
      </c>
      <c r="E942" t="s">
        <v>183</v>
      </c>
      <c r="F942">
        <v>0</v>
      </c>
      <c r="G942" s="1" t="str">
        <f>VLOOKUP(E942,'zoznam+stupeň prípravy'!$A$2:$W$647,2,FALSE)</f>
        <v>Kompletná rekonštrukcia mosta Kysak- Plaveč, 18,060 km</v>
      </c>
      <c r="H942" t="s">
        <v>1134</v>
      </c>
      <c r="I942" t="s">
        <v>2236</v>
      </c>
      <c r="J942" t="s">
        <v>2236</v>
      </c>
      <c r="K942">
        <v>0</v>
      </c>
      <c r="L942" t="s">
        <v>912</v>
      </c>
      <c r="M942" t="s">
        <v>868</v>
      </c>
      <c r="N942" t="s">
        <v>860</v>
      </c>
      <c r="O942" t="s">
        <v>875</v>
      </c>
      <c r="P942">
        <v>0</v>
      </c>
      <c r="Q942">
        <v>2029</v>
      </c>
      <c r="R942" t="s">
        <v>2025</v>
      </c>
      <c r="S942" s="16">
        <v>25000</v>
      </c>
      <c r="T942" t="s">
        <v>2236</v>
      </c>
      <c r="U942" t="s">
        <v>874</v>
      </c>
      <c r="V942" s="12" t="s">
        <v>2698</v>
      </c>
    </row>
    <row r="943" spans="1:22" x14ac:dyDescent="0.35">
      <c r="A943" t="s">
        <v>1987</v>
      </c>
      <c r="B943" t="s">
        <v>864</v>
      </c>
      <c r="C943">
        <v>0</v>
      </c>
      <c r="D943" t="s">
        <v>865</v>
      </c>
      <c r="E943" t="s">
        <v>183</v>
      </c>
      <c r="F943">
        <v>0</v>
      </c>
      <c r="G943" s="1" t="str">
        <f>VLOOKUP(E943,'zoznam+stupeň prípravy'!$A$2:$W$647,2,FALSE)</f>
        <v>Kompletná rekonštrukcia mosta Kysak- Plaveč, 18,060 km</v>
      </c>
      <c r="H943" t="s">
        <v>1134</v>
      </c>
      <c r="I943" t="s">
        <v>2236</v>
      </c>
      <c r="J943" t="s">
        <v>2236</v>
      </c>
      <c r="K943">
        <v>0</v>
      </c>
      <c r="L943" t="s">
        <v>912</v>
      </c>
      <c r="M943" t="s">
        <v>868</v>
      </c>
      <c r="N943" t="s">
        <v>861</v>
      </c>
      <c r="O943" t="s">
        <v>875</v>
      </c>
      <c r="P943">
        <v>0</v>
      </c>
      <c r="Q943">
        <v>2030</v>
      </c>
      <c r="R943" t="s">
        <v>2025</v>
      </c>
      <c r="S943" s="16">
        <v>225000</v>
      </c>
      <c r="T943" t="s">
        <v>2236</v>
      </c>
      <c r="U943" t="s">
        <v>874</v>
      </c>
      <c r="V943" s="12" t="s">
        <v>2698</v>
      </c>
    </row>
    <row r="944" spans="1:22" x14ac:dyDescent="0.35">
      <c r="A944" t="s">
        <v>1854</v>
      </c>
      <c r="B944" t="s">
        <v>864</v>
      </c>
      <c r="C944">
        <v>0</v>
      </c>
      <c r="D944" t="s">
        <v>865</v>
      </c>
      <c r="E944" t="s">
        <v>185</v>
      </c>
      <c r="F944">
        <v>0</v>
      </c>
      <c r="G944" s="1" t="str">
        <f>VLOOKUP(E944,'zoznam+stupeň prípravy'!$A$2:$W$647,2,FALSE)</f>
        <v>Kompletná rekonštrukcia mosta Plešivec-Muráň, km 40,074 km</v>
      </c>
      <c r="H944" t="s">
        <v>1218</v>
      </c>
      <c r="I944" t="s">
        <v>2236</v>
      </c>
      <c r="J944" t="s">
        <v>2236</v>
      </c>
      <c r="K944">
        <v>0</v>
      </c>
      <c r="L944" t="s">
        <v>912</v>
      </c>
      <c r="M944" t="s">
        <v>868</v>
      </c>
      <c r="N944" t="s">
        <v>860</v>
      </c>
      <c r="O944" t="s">
        <v>875</v>
      </c>
      <c r="P944">
        <v>0</v>
      </c>
      <c r="Q944">
        <v>2029</v>
      </c>
      <c r="R944" t="s">
        <v>2025</v>
      </c>
      <c r="S944" s="16">
        <v>25500</v>
      </c>
      <c r="T944" t="s">
        <v>2236</v>
      </c>
      <c r="U944" t="s">
        <v>874</v>
      </c>
      <c r="V944" s="12" t="s">
        <v>2698</v>
      </c>
    </row>
    <row r="945" spans="1:22" x14ac:dyDescent="0.35">
      <c r="A945" t="s">
        <v>1988</v>
      </c>
      <c r="B945" t="s">
        <v>864</v>
      </c>
      <c r="C945">
        <v>0</v>
      </c>
      <c r="D945" t="s">
        <v>865</v>
      </c>
      <c r="E945" t="s">
        <v>185</v>
      </c>
      <c r="F945">
        <v>0</v>
      </c>
      <c r="G945" s="1" t="str">
        <f>VLOOKUP(E945,'zoznam+stupeň prípravy'!$A$2:$W$647,2,FALSE)</f>
        <v>Kompletná rekonštrukcia mosta Plešivec-Muráň, km 40,074 km</v>
      </c>
      <c r="H945" t="s">
        <v>1218</v>
      </c>
      <c r="I945" t="s">
        <v>2236</v>
      </c>
      <c r="J945" t="s">
        <v>2236</v>
      </c>
      <c r="K945">
        <v>0</v>
      </c>
      <c r="L945" t="s">
        <v>912</v>
      </c>
      <c r="M945" t="s">
        <v>868</v>
      </c>
      <c r="N945" t="s">
        <v>861</v>
      </c>
      <c r="O945" t="s">
        <v>875</v>
      </c>
      <c r="P945">
        <v>0</v>
      </c>
      <c r="Q945">
        <v>2030</v>
      </c>
      <c r="R945" t="s">
        <v>2025</v>
      </c>
      <c r="S945" s="16">
        <v>229500</v>
      </c>
      <c r="T945" t="s">
        <v>2236</v>
      </c>
      <c r="U945" t="s">
        <v>874</v>
      </c>
      <c r="V945" s="12" t="s">
        <v>2698</v>
      </c>
    </row>
    <row r="946" spans="1:22" x14ac:dyDescent="0.35">
      <c r="A946" t="s">
        <v>1863</v>
      </c>
      <c r="B946" t="s">
        <v>864</v>
      </c>
      <c r="C946">
        <v>0</v>
      </c>
      <c r="D946" t="s">
        <v>865</v>
      </c>
      <c r="E946" t="s">
        <v>187</v>
      </c>
      <c r="F946">
        <v>0</v>
      </c>
      <c r="G946" s="1" t="str">
        <f>VLOOKUP(E946,'zoznam+stupeň prípravy'!$A$2:$W$647,2,FALSE)</f>
        <v>Komplexná rekonštrukcia mosta Kapušany - Bardejov v km 26,563</v>
      </c>
      <c r="H946" t="s">
        <v>1219</v>
      </c>
      <c r="I946" t="s">
        <v>2236</v>
      </c>
      <c r="J946" t="s">
        <v>2236</v>
      </c>
      <c r="K946">
        <v>0</v>
      </c>
      <c r="L946" t="s">
        <v>912</v>
      </c>
      <c r="M946" t="s">
        <v>868</v>
      </c>
      <c r="N946" t="s">
        <v>860</v>
      </c>
      <c r="O946" t="s">
        <v>875</v>
      </c>
      <c r="P946">
        <v>0</v>
      </c>
      <c r="Q946">
        <v>2029</v>
      </c>
      <c r="R946" t="s">
        <v>2025</v>
      </c>
      <c r="S946" s="16">
        <v>13000</v>
      </c>
      <c r="T946" t="s">
        <v>2236</v>
      </c>
      <c r="U946" t="s">
        <v>874</v>
      </c>
      <c r="V946" s="12" t="s">
        <v>2698</v>
      </c>
    </row>
    <row r="947" spans="1:22" x14ac:dyDescent="0.35">
      <c r="A947" t="s">
        <v>1997</v>
      </c>
      <c r="B947" t="s">
        <v>864</v>
      </c>
      <c r="C947">
        <v>0</v>
      </c>
      <c r="D947" t="s">
        <v>865</v>
      </c>
      <c r="E947" t="s">
        <v>187</v>
      </c>
      <c r="F947">
        <v>0</v>
      </c>
      <c r="G947" s="1" t="str">
        <f>VLOOKUP(E947,'zoznam+stupeň prípravy'!$A$2:$W$647,2,FALSE)</f>
        <v>Komplexná rekonštrukcia mosta Kapušany - Bardejov v km 26,563</v>
      </c>
      <c r="H947" t="s">
        <v>1219</v>
      </c>
      <c r="I947" t="s">
        <v>2236</v>
      </c>
      <c r="J947" t="s">
        <v>2236</v>
      </c>
      <c r="K947">
        <v>0</v>
      </c>
      <c r="L947" t="s">
        <v>912</v>
      </c>
      <c r="M947" t="s">
        <v>868</v>
      </c>
      <c r="N947" t="s">
        <v>861</v>
      </c>
      <c r="O947" t="s">
        <v>875</v>
      </c>
      <c r="P947">
        <v>0</v>
      </c>
      <c r="Q947">
        <v>2030</v>
      </c>
      <c r="R947" t="s">
        <v>2025</v>
      </c>
      <c r="S947" s="16">
        <v>117000</v>
      </c>
      <c r="T947" t="s">
        <v>2236</v>
      </c>
      <c r="U947" t="s">
        <v>874</v>
      </c>
      <c r="V947" s="12" t="s">
        <v>2698</v>
      </c>
    </row>
    <row r="948" spans="1:22" x14ac:dyDescent="0.35">
      <c r="A948" t="s">
        <v>2108</v>
      </c>
      <c r="B948" t="s">
        <v>864</v>
      </c>
      <c r="C948">
        <v>0</v>
      </c>
      <c r="D948" t="s">
        <v>865</v>
      </c>
      <c r="E948" t="s">
        <v>724</v>
      </c>
      <c r="F948">
        <v>0</v>
      </c>
      <c r="G948" s="1" t="str">
        <f>VLOOKUP(E948,'zoznam+stupeň prípravy'!$A$2:$W$647,2,FALSE)</f>
        <v>Rekonštrukcia žel. priecestia v úseku trate Hlohovec – Leopoldov, žkm 23,358</v>
      </c>
      <c r="H948" t="s">
        <v>1047</v>
      </c>
      <c r="I948" t="s">
        <v>2236</v>
      </c>
      <c r="J948" t="s">
        <v>2236</v>
      </c>
      <c r="K948">
        <v>0</v>
      </c>
      <c r="L948" t="s">
        <v>900</v>
      </c>
      <c r="M948" t="s">
        <v>868</v>
      </c>
      <c r="N948" t="s">
        <v>860</v>
      </c>
      <c r="O948" t="s">
        <v>874</v>
      </c>
      <c r="P948">
        <v>0</v>
      </c>
      <c r="Q948">
        <v>2024</v>
      </c>
      <c r="R948" t="s">
        <v>1458</v>
      </c>
      <c r="S948" s="37">
        <v>2681.66</v>
      </c>
      <c r="T948" t="s">
        <v>2236</v>
      </c>
      <c r="U948" t="s">
        <v>875</v>
      </c>
      <c r="V948" s="12" t="s">
        <v>2703</v>
      </c>
    </row>
    <row r="949" spans="1:22" x14ac:dyDescent="0.35">
      <c r="A949" t="s">
        <v>2109</v>
      </c>
      <c r="B949" t="s">
        <v>864</v>
      </c>
      <c r="C949">
        <v>0</v>
      </c>
      <c r="D949" t="s">
        <v>865</v>
      </c>
      <c r="E949" t="s">
        <v>759</v>
      </c>
      <c r="F949">
        <v>0</v>
      </c>
      <c r="G949" s="1" t="str">
        <f>VLOOKUP(E949,'zoznam+stupeň prípravy'!$A$2:$W$647,2,FALSE)</f>
        <v>ŽST Bratislava hl. st. eliminovanie hluku z jázd koľajových vozidiel</v>
      </c>
      <c r="H949" t="s">
        <v>2236</v>
      </c>
      <c r="I949" t="s">
        <v>2236</v>
      </c>
      <c r="J949" t="s">
        <v>2236</v>
      </c>
      <c r="K949">
        <v>0</v>
      </c>
      <c r="L949" t="s">
        <v>912</v>
      </c>
      <c r="M949" t="s">
        <v>868</v>
      </c>
      <c r="N949" t="s">
        <v>861</v>
      </c>
      <c r="O949" t="s">
        <v>874</v>
      </c>
      <c r="P949">
        <v>0</v>
      </c>
      <c r="Q949">
        <v>2023</v>
      </c>
      <c r="R949" t="s">
        <v>1467</v>
      </c>
      <c r="S949" s="16">
        <v>180000</v>
      </c>
      <c r="T949" t="s">
        <v>2236</v>
      </c>
      <c r="U949" t="s">
        <v>875</v>
      </c>
      <c r="V949" s="12" t="s">
        <v>2699</v>
      </c>
    </row>
    <row r="950" spans="1:22" x14ac:dyDescent="0.35">
      <c r="A950" t="s">
        <v>1847</v>
      </c>
      <c r="B950" t="s">
        <v>864</v>
      </c>
      <c r="C950">
        <v>0</v>
      </c>
      <c r="D950" t="s">
        <v>865</v>
      </c>
      <c r="E950" t="s">
        <v>189</v>
      </c>
      <c r="F950">
        <v>0</v>
      </c>
      <c r="G950" s="1" t="str">
        <f>VLOOKUP(E950,'zoznam+stupeň prípravy'!$A$2:$W$647,2,FALSE)</f>
        <v>ŽST Chynorany, rekonštrukcia výhybiek č. 1, 2ab, 7</v>
      </c>
      <c r="H950" t="s">
        <v>2236</v>
      </c>
      <c r="I950" t="s">
        <v>2236</v>
      </c>
      <c r="J950" t="s">
        <v>2236</v>
      </c>
      <c r="K950">
        <v>0</v>
      </c>
      <c r="L950" t="s">
        <v>912</v>
      </c>
      <c r="M950" t="s">
        <v>868</v>
      </c>
      <c r="N950" t="s">
        <v>860</v>
      </c>
      <c r="O950" t="s">
        <v>875</v>
      </c>
      <c r="P950">
        <v>0</v>
      </c>
      <c r="Q950">
        <v>2029</v>
      </c>
      <c r="R950" t="s">
        <v>2025</v>
      </c>
      <c r="S950" s="16">
        <v>35000</v>
      </c>
      <c r="T950" t="s">
        <v>2236</v>
      </c>
      <c r="U950" t="s">
        <v>874</v>
      </c>
      <c r="V950" s="12" t="s">
        <v>2698</v>
      </c>
    </row>
    <row r="951" spans="1:22" x14ac:dyDescent="0.35">
      <c r="A951" t="s">
        <v>1981</v>
      </c>
      <c r="B951" t="s">
        <v>864</v>
      </c>
      <c r="C951">
        <v>0</v>
      </c>
      <c r="D951" t="s">
        <v>865</v>
      </c>
      <c r="E951" t="s">
        <v>189</v>
      </c>
      <c r="F951">
        <v>0</v>
      </c>
      <c r="G951" s="1" t="str">
        <f>VLOOKUP(E951,'zoznam+stupeň prípravy'!$A$2:$W$647,2,FALSE)</f>
        <v>ŽST Chynorany, rekonštrukcia výhybiek č. 1, 2ab, 7</v>
      </c>
      <c r="H951" t="s">
        <v>2236</v>
      </c>
      <c r="I951" t="s">
        <v>2236</v>
      </c>
      <c r="J951" t="s">
        <v>2236</v>
      </c>
      <c r="K951">
        <v>0</v>
      </c>
      <c r="L951" t="s">
        <v>912</v>
      </c>
      <c r="M951" t="s">
        <v>868</v>
      </c>
      <c r="N951" t="s">
        <v>861</v>
      </c>
      <c r="O951" t="s">
        <v>875</v>
      </c>
      <c r="P951">
        <v>0</v>
      </c>
      <c r="Q951">
        <v>2030</v>
      </c>
      <c r="R951" t="s">
        <v>2025</v>
      </c>
      <c r="S951" s="16">
        <v>315000</v>
      </c>
      <c r="T951" t="s">
        <v>2236</v>
      </c>
      <c r="U951" t="s">
        <v>874</v>
      </c>
      <c r="V951" s="12" t="s">
        <v>2698</v>
      </c>
    </row>
    <row r="952" spans="1:22" ht="29" x14ac:dyDescent="0.35">
      <c r="A952" t="s">
        <v>1713</v>
      </c>
      <c r="B952" t="s">
        <v>864</v>
      </c>
      <c r="C952">
        <v>0</v>
      </c>
      <c r="D952" t="s">
        <v>865</v>
      </c>
      <c r="E952" t="s">
        <v>753</v>
      </c>
      <c r="F952">
        <v>0</v>
      </c>
      <c r="G952" s="1" t="str">
        <f>VLOOKUP(E952,'zoznam+stupeň prípravy'!$A$2:$W$647,2,FALSE)</f>
        <v>ŽST Alekšince, rekonštrukcia k.1,2,3 a nástupíšť           </v>
      </c>
      <c r="H952" t="s">
        <v>1047</v>
      </c>
      <c r="I952" t="s">
        <v>2236</v>
      </c>
      <c r="J952" t="s">
        <v>2236</v>
      </c>
      <c r="K952">
        <v>0</v>
      </c>
      <c r="L952" t="s">
        <v>912</v>
      </c>
      <c r="M952" t="s">
        <v>868</v>
      </c>
      <c r="N952" t="s">
        <v>860</v>
      </c>
      <c r="O952" t="s">
        <v>874</v>
      </c>
      <c r="P952">
        <v>0</v>
      </c>
      <c r="Q952">
        <v>2023</v>
      </c>
      <c r="R952" t="s">
        <v>1467</v>
      </c>
      <c r="S952" s="16">
        <v>224200</v>
      </c>
      <c r="T952" t="s">
        <v>2236</v>
      </c>
      <c r="U952" t="s">
        <v>874</v>
      </c>
      <c r="V952" s="12" t="s">
        <v>2707</v>
      </c>
    </row>
    <row r="953" spans="1:22" ht="29" x14ac:dyDescent="0.35">
      <c r="A953" t="s">
        <v>1714</v>
      </c>
      <c r="B953" t="s">
        <v>864</v>
      </c>
      <c r="C953">
        <v>0</v>
      </c>
      <c r="D953" t="s">
        <v>865</v>
      </c>
      <c r="E953" t="s">
        <v>753</v>
      </c>
      <c r="F953">
        <v>0</v>
      </c>
      <c r="G953" s="1" t="str">
        <f>VLOOKUP(E953,'zoznam+stupeň prípravy'!$A$2:$W$647,2,FALSE)</f>
        <v>ŽST Alekšince, rekonštrukcia k.1,2,3 a nástupíšť           </v>
      </c>
      <c r="H953" t="s">
        <v>1047</v>
      </c>
      <c r="I953" t="s">
        <v>2236</v>
      </c>
      <c r="J953" t="s">
        <v>2236</v>
      </c>
      <c r="K953">
        <v>0</v>
      </c>
      <c r="L953" t="s">
        <v>912</v>
      </c>
      <c r="M953" t="s">
        <v>868</v>
      </c>
      <c r="N953" t="s">
        <v>861</v>
      </c>
      <c r="O953" t="s">
        <v>875</v>
      </c>
      <c r="P953">
        <v>0</v>
      </c>
      <c r="Q953">
        <v>2027</v>
      </c>
      <c r="R953" t="s">
        <v>1458</v>
      </c>
      <c r="S953" s="16">
        <v>10918689.029999999</v>
      </c>
      <c r="T953" t="s">
        <v>2236</v>
      </c>
      <c r="U953" t="s">
        <v>874</v>
      </c>
      <c r="V953" s="12" t="s">
        <v>2707</v>
      </c>
    </row>
    <row r="954" spans="1:22" ht="29" x14ac:dyDescent="0.35">
      <c r="A954" t="s">
        <v>1714</v>
      </c>
      <c r="B954" t="s">
        <v>864</v>
      </c>
      <c r="C954">
        <v>0</v>
      </c>
      <c r="D954" t="s">
        <v>865</v>
      </c>
      <c r="E954" t="s">
        <v>753</v>
      </c>
      <c r="F954">
        <v>0</v>
      </c>
      <c r="G954" s="1" t="str">
        <f>VLOOKUP(E954,'zoznam+stupeň prípravy'!$A$2:$W$647,2,FALSE)</f>
        <v>ŽST Alekšince, rekonštrukcia k.1,2,3 a nástupíšť           </v>
      </c>
      <c r="H954" t="s">
        <v>1047</v>
      </c>
      <c r="I954" t="s">
        <v>2236</v>
      </c>
      <c r="J954" t="s">
        <v>2236</v>
      </c>
      <c r="K954">
        <v>0</v>
      </c>
      <c r="L954" t="s">
        <v>912</v>
      </c>
      <c r="M954" t="s">
        <v>868</v>
      </c>
      <c r="N954" t="s">
        <v>861</v>
      </c>
      <c r="O954" t="s">
        <v>875</v>
      </c>
      <c r="P954">
        <v>0</v>
      </c>
      <c r="Q954">
        <v>2027</v>
      </c>
      <c r="R954" t="s">
        <v>1458</v>
      </c>
      <c r="S954" s="16">
        <v>5000000</v>
      </c>
      <c r="T954" t="s">
        <v>2236</v>
      </c>
      <c r="U954" t="s">
        <v>874</v>
      </c>
      <c r="V954" s="12" t="s">
        <v>2707</v>
      </c>
    </row>
    <row r="955" spans="1:22" ht="29" x14ac:dyDescent="0.35">
      <c r="A955" t="s">
        <v>1713</v>
      </c>
      <c r="B955" t="s">
        <v>864</v>
      </c>
      <c r="C955">
        <v>0</v>
      </c>
      <c r="D955" t="s">
        <v>865</v>
      </c>
      <c r="E955" t="s">
        <v>753</v>
      </c>
      <c r="F955">
        <v>0</v>
      </c>
      <c r="G955" s="1" t="str">
        <f>VLOOKUP(E955,'zoznam+stupeň prípravy'!$A$2:$W$647,2,FALSE)</f>
        <v>ŽST Alekšince, rekonštrukcia k.1,2,3 a nástupíšť           </v>
      </c>
      <c r="H955" t="s">
        <v>1047</v>
      </c>
      <c r="I955" t="s">
        <v>2236</v>
      </c>
      <c r="J955" t="s">
        <v>2236</v>
      </c>
      <c r="K955">
        <v>0</v>
      </c>
      <c r="L955" t="s">
        <v>912</v>
      </c>
      <c r="M955" t="s">
        <v>868</v>
      </c>
      <c r="N955" t="s">
        <v>860</v>
      </c>
      <c r="O955" t="s">
        <v>874</v>
      </c>
      <c r="P955">
        <v>0</v>
      </c>
      <c r="Q955" t="s">
        <v>1464</v>
      </c>
      <c r="R955" t="s">
        <v>1467</v>
      </c>
      <c r="S955" s="16">
        <v>10000</v>
      </c>
      <c r="T955" t="s">
        <v>2236</v>
      </c>
      <c r="U955" t="s">
        <v>874</v>
      </c>
      <c r="V955" s="12" t="s">
        <v>2707</v>
      </c>
    </row>
    <row r="956" spans="1:22" x14ac:dyDescent="0.35">
      <c r="A956" t="s">
        <v>1844</v>
      </c>
      <c r="B956" t="s">
        <v>864</v>
      </c>
      <c r="C956">
        <v>0</v>
      </c>
      <c r="D956" t="s">
        <v>865</v>
      </c>
      <c r="E956" t="s">
        <v>191</v>
      </c>
      <c r="F956">
        <v>0</v>
      </c>
      <c r="G956" s="1" t="str">
        <f>VLOOKUP(E956,'zoznam+stupeň prípravy'!$A$2:$W$647,2,FALSE)</f>
        <v>KR zárubných múrov v žkm 20,8-20,9 na trati Lúky p. Makytou -št.hr. SR/ČR k.č.1</v>
      </c>
      <c r="H956" t="s">
        <v>2236</v>
      </c>
      <c r="I956" t="s">
        <v>2236</v>
      </c>
      <c r="J956" t="s">
        <v>2236</v>
      </c>
      <c r="K956">
        <v>0</v>
      </c>
      <c r="L956" t="s">
        <v>912</v>
      </c>
      <c r="M956" t="s">
        <v>868</v>
      </c>
      <c r="N956" t="s">
        <v>860</v>
      </c>
      <c r="O956" t="s">
        <v>875</v>
      </c>
      <c r="P956">
        <v>0</v>
      </c>
      <c r="Q956">
        <v>2029</v>
      </c>
      <c r="R956" t="s">
        <v>2025</v>
      </c>
      <c r="S956" s="16">
        <v>200000</v>
      </c>
      <c r="T956" t="s">
        <v>2236</v>
      </c>
      <c r="U956" t="s">
        <v>874</v>
      </c>
      <c r="V956" s="12" t="s">
        <v>2698</v>
      </c>
    </row>
    <row r="957" spans="1:22" x14ac:dyDescent="0.35">
      <c r="A957" t="s">
        <v>1978</v>
      </c>
      <c r="B957" t="s">
        <v>864</v>
      </c>
      <c r="C957">
        <v>0</v>
      </c>
      <c r="D957" t="s">
        <v>865</v>
      </c>
      <c r="E957" t="s">
        <v>191</v>
      </c>
      <c r="F957">
        <v>0</v>
      </c>
      <c r="G957" s="1" t="str">
        <f>VLOOKUP(E957,'zoznam+stupeň prípravy'!$A$2:$W$647,2,FALSE)</f>
        <v>KR zárubných múrov v žkm 20,8-20,9 na trati Lúky p. Makytou -št.hr. SR/ČR k.č.1</v>
      </c>
      <c r="H957" t="s">
        <v>2236</v>
      </c>
      <c r="I957" t="s">
        <v>2236</v>
      </c>
      <c r="J957" t="s">
        <v>2236</v>
      </c>
      <c r="K957">
        <v>0</v>
      </c>
      <c r="L957" t="s">
        <v>912</v>
      </c>
      <c r="M957" t="s">
        <v>868</v>
      </c>
      <c r="N957" t="s">
        <v>861</v>
      </c>
      <c r="O957" t="s">
        <v>875</v>
      </c>
      <c r="P957">
        <v>0</v>
      </c>
      <c r="Q957">
        <v>2030</v>
      </c>
      <c r="R957" t="s">
        <v>2025</v>
      </c>
      <c r="S957" s="16">
        <v>1800000</v>
      </c>
      <c r="T957" t="s">
        <v>2236</v>
      </c>
      <c r="U957" t="s">
        <v>874</v>
      </c>
      <c r="V957" s="12" t="s">
        <v>2698</v>
      </c>
    </row>
    <row r="958" spans="1:22" x14ac:dyDescent="0.35">
      <c r="A958" t="s">
        <v>1475</v>
      </c>
      <c r="B958" t="s">
        <v>864</v>
      </c>
      <c r="C958">
        <v>0</v>
      </c>
      <c r="D958" t="s">
        <v>865</v>
      </c>
      <c r="E958" t="s">
        <v>1222</v>
      </c>
      <c r="F958">
        <v>0</v>
      </c>
      <c r="G958" s="1" t="str">
        <f>VLOOKUP(E958,'zoznam+stupeň prípravy'!$A$2:$W$647,2,FALSE)</f>
        <v>Sanácia skalnej steny v km 3,150-3,750 Kraľovany-Párnica</v>
      </c>
      <c r="H958" t="s">
        <v>970</v>
      </c>
      <c r="I958" t="s">
        <v>2236</v>
      </c>
      <c r="J958" t="s">
        <v>2236</v>
      </c>
      <c r="K958">
        <v>0</v>
      </c>
      <c r="L958" t="s">
        <v>912</v>
      </c>
      <c r="M958" t="s">
        <v>868</v>
      </c>
      <c r="N958" t="s">
        <v>861</v>
      </c>
      <c r="O958" t="s">
        <v>874</v>
      </c>
      <c r="P958">
        <v>0</v>
      </c>
      <c r="Q958" t="s">
        <v>1464</v>
      </c>
      <c r="R958" t="s">
        <v>1458</v>
      </c>
      <c r="S958" s="16">
        <v>2691000</v>
      </c>
      <c r="T958" t="s">
        <v>2236</v>
      </c>
      <c r="U958" t="s">
        <v>874</v>
      </c>
      <c r="V958" s="12" t="s">
        <v>2699</v>
      </c>
    </row>
    <row r="959" spans="1:22" x14ac:dyDescent="0.35">
      <c r="A959" t="s">
        <v>1475</v>
      </c>
      <c r="B959" t="s">
        <v>864</v>
      </c>
      <c r="C959">
        <v>0</v>
      </c>
      <c r="D959" t="s">
        <v>865</v>
      </c>
      <c r="E959" t="s">
        <v>1222</v>
      </c>
      <c r="F959">
        <v>0</v>
      </c>
      <c r="G959" s="1" t="str">
        <f>VLOOKUP(E959,'zoznam+stupeň prípravy'!$A$2:$W$647,2,FALSE)</f>
        <v>Sanácia skalnej steny v km 3,150-3,750 Kraľovany-Párnica</v>
      </c>
      <c r="H959" t="s">
        <v>970</v>
      </c>
      <c r="I959" t="s">
        <v>2236</v>
      </c>
      <c r="J959" t="s">
        <v>2236</v>
      </c>
      <c r="K959">
        <v>0</v>
      </c>
      <c r="L959" t="s">
        <v>912</v>
      </c>
      <c r="M959" t="s">
        <v>868</v>
      </c>
      <c r="N959" t="s">
        <v>861</v>
      </c>
      <c r="O959" t="s">
        <v>874</v>
      </c>
      <c r="P959">
        <v>0</v>
      </c>
      <c r="Q959" t="s">
        <v>1464</v>
      </c>
      <c r="R959" t="s">
        <v>1467</v>
      </c>
      <c r="S959" s="16">
        <v>113000</v>
      </c>
      <c r="T959" t="s">
        <v>2236</v>
      </c>
      <c r="U959" t="s">
        <v>874</v>
      </c>
      <c r="V959" s="12" t="s">
        <v>2699</v>
      </c>
    </row>
    <row r="960" spans="1:22" x14ac:dyDescent="0.35">
      <c r="A960" t="s">
        <v>1473</v>
      </c>
      <c r="B960" t="s">
        <v>864</v>
      </c>
      <c r="C960">
        <v>0</v>
      </c>
      <c r="D960" t="s">
        <v>865</v>
      </c>
      <c r="E960" t="s">
        <v>1224</v>
      </c>
      <c r="F960">
        <v>0</v>
      </c>
      <c r="G960" s="1" t="str">
        <f>VLOOKUP(E960,'zoznam+stupeň prípravy'!$A$2:$W$647,2,FALSE)</f>
        <v>Rekonštrukcia protilavínových zábran v km 2,450-2,710 Kraľovany-Párnica</v>
      </c>
      <c r="H960" t="s">
        <v>970</v>
      </c>
      <c r="I960" t="s">
        <v>2236</v>
      </c>
      <c r="J960" t="s">
        <v>2236</v>
      </c>
      <c r="K960">
        <v>0</v>
      </c>
      <c r="L960" t="s">
        <v>912</v>
      </c>
      <c r="M960" t="s">
        <v>868</v>
      </c>
      <c r="N960" t="s">
        <v>861</v>
      </c>
      <c r="O960" t="s">
        <v>874</v>
      </c>
      <c r="P960">
        <v>0</v>
      </c>
      <c r="Q960" t="s">
        <v>1464</v>
      </c>
      <c r="R960" t="s">
        <v>1458</v>
      </c>
      <c r="S960" s="16">
        <v>1907359.5</v>
      </c>
      <c r="T960" t="s">
        <v>2236</v>
      </c>
      <c r="U960" t="s">
        <v>874</v>
      </c>
      <c r="V960" s="12" t="s">
        <v>2699</v>
      </c>
    </row>
    <row r="961" spans="1:22" x14ac:dyDescent="0.35">
      <c r="A961" t="s">
        <v>1474</v>
      </c>
      <c r="B961" t="s">
        <v>864</v>
      </c>
      <c r="C961">
        <v>0</v>
      </c>
      <c r="D961" t="s">
        <v>865</v>
      </c>
      <c r="E961" t="s">
        <v>1224</v>
      </c>
      <c r="F961">
        <v>0</v>
      </c>
      <c r="G961" s="1" t="str">
        <f>VLOOKUP(E961,'zoznam+stupeň prípravy'!$A$2:$W$647,2,FALSE)</f>
        <v>Rekonštrukcia protilavínových zábran v km 2,450-2,710 Kraľovany-Párnica</v>
      </c>
      <c r="H961" t="s">
        <v>970</v>
      </c>
      <c r="I961" t="s">
        <v>2236</v>
      </c>
      <c r="J961" t="s">
        <v>2236</v>
      </c>
      <c r="K961">
        <v>0</v>
      </c>
      <c r="L961" t="s">
        <v>912</v>
      </c>
      <c r="M961" t="s">
        <v>868</v>
      </c>
      <c r="N961" t="s">
        <v>860</v>
      </c>
      <c r="O961" t="s">
        <v>874</v>
      </c>
      <c r="P961">
        <v>0</v>
      </c>
      <c r="Q961" t="s">
        <v>1464</v>
      </c>
      <c r="R961" t="s">
        <v>1467</v>
      </c>
      <c r="S961" s="16">
        <v>126500</v>
      </c>
      <c r="T961" t="s">
        <v>2236</v>
      </c>
      <c r="U961" t="s">
        <v>874</v>
      </c>
      <c r="V961" s="12" t="s">
        <v>2699</v>
      </c>
    </row>
    <row r="962" spans="1:22" ht="43.5" x14ac:dyDescent="0.35">
      <c r="A962" t="s">
        <v>2110</v>
      </c>
      <c r="B962" t="s">
        <v>864</v>
      </c>
      <c r="C962">
        <v>0</v>
      </c>
      <c r="D962" t="s">
        <v>865</v>
      </c>
      <c r="E962" t="s">
        <v>193</v>
      </c>
      <c r="F962">
        <v>0</v>
      </c>
      <c r="G962" s="1" t="str">
        <f>VLOOKUP(E962,'zoznam+stupeň prípravy'!$A$2:$W$647,2,FALSE)</f>
        <v>Štandardy železničných staníc - ŽST Komárno - rekonštrukcia staničnej budovy a prislúchajúcich objektov ("ŽST Komárno - rekonštrukcia staničnej budovy a prislúchajúcich objektov")</v>
      </c>
      <c r="H962" t="s">
        <v>2236</v>
      </c>
      <c r="I962" t="s">
        <v>2236</v>
      </c>
      <c r="J962" t="s">
        <v>2236</v>
      </c>
      <c r="K962" t="s">
        <v>949</v>
      </c>
      <c r="L962" t="s">
        <v>912</v>
      </c>
      <c r="M962" t="s">
        <v>868</v>
      </c>
      <c r="N962" t="s">
        <v>861</v>
      </c>
      <c r="O962" t="s">
        <v>874</v>
      </c>
      <c r="P962">
        <v>0</v>
      </c>
      <c r="Q962">
        <v>2029</v>
      </c>
      <c r="R962" t="s">
        <v>2025</v>
      </c>
      <c r="S962" s="16">
        <v>2500000</v>
      </c>
      <c r="T962" t="s">
        <v>2236</v>
      </c>
      <c r="U962" t="s">
        <v>875</v>
      </c>
      <c r="V962" s="12" t="s">
        <v>2698</v>
      </c>
    </row>
    <row r="963" spans="1:22" ht="43.5" x14ac:dyDescent="0.35">
      <c r="A963" t="s">
        <v>2111</v>
      </c>
      <c r="B963" t="s">
        <v>864</v>
      </c>
      <c r="C963">
        <v>0</v>
      </c>
      <c r="D963" t="s">
        <v>865</v>
      </c>
      <c r="E963" t="s">
        <v>194</v>
      </c>
      <c r="F963">
        <v>0</v>
      </c>
      <c r="G963" s="1" t="str">
        <f>VLOOKUP(E963,'zoznam+stupeň prípravy'!$A$2:$W$647,2,FALSE)</f>
        <v>Štandardy železničných staníc - ŽST Štúrovo - rekonštrukcia staničnej budovy a prislúchajúcich objektov ("ŽST Štúrovo - rekonštrukcia staničnej budovy a prislúchajúcich objektov")</v>
      </c>
      <c r="H963" t="s">
        <v>2236</v>
      </c>
      <c r="I963" t="s">
        <v>2236</v>
      </c>
      <c r="J963" t="s">
        <v>2236</v>
      </c>
      <c r="K963" t="s">
        <v>949</v>
      </c>
      <c r="L963" t="s">
        <v>912</v>
      </c>
      <c r="M963" t="s">
        <v>868</v>
      </c>
      <c r="N963" t="s">
        <v>861</v>
      </c>
      <c r="O963" t="s">
        <v>874</v>
      </c>
      <c r="P963">
        <v>0</v>
      </c>
      <c r="Q963">
        <v>2029</v>
      </c>
      <c r="R963" t="s">
        <v>2025</v>
      </c>
      <c r="S963" s="16">
        <v>1500000</v>
      </c>
      <c r="T963" t="s">
        <v>2236</v>
      </c>
      <c r="U963" t="s">
        <v>875</v>
      </c>
      <c r="V963" s="12" t="s">
        <v>2698</v>
      </c>
    </row>
    <row r="964" spans="1:22" ht="43.5" x14ac:dyDescent="0.35">
      <c r="A964" t="s">
        <v>2111</v>
      </c>
      <c r="B964" t="s">
        <v>864</v>
      </c>
      <c r="C964">
        <v>0</v>
      </c>
      <c r="D964" t="s">
        <v>865</v>
      </c>
      <c r="E964" t="s">
        <v>194</v>
      </c>
      <c r="F964">
        <v>0</v>
      </c>
      <c r="G964" s="1" t="str">
        <f>VLOOKUP(E964,'zoznam+stupeň prípravy'!$A$2:$W$647,2,FALSE)</f>
        <v>Štandardy železničných staníc - ŽST Štúrovo - rekonštrukcia staničnej budovy a prislúchajúcich objektov ("ŽST Štúrovo - rekonštrukcia staničnej budovy a prislúchajúcich objektov")</v>
      </c>
      <c r="H964" t="s">
        <v>2236</v>
      </c>
      <c r="I964" t="s">
        <v>2236</v>
      </c>
      <c r="J964" t="s">
        <v>2236</v>
      </c>
      <c r="K964" t="s">
        <v>949</v>
      </c>
      <c r="L964" t="s">
        <v>912</v>
      </c>
      <c r="M964" t="s">
        <v>868</v>
      </c>
      <c r="N964" t="s">
        <v>861</v>
      </c>
      <c r="O964" t="s">
        <v>874</v>
      </c>
      <c r="P964">
        <v>0</v>
      </c>
      <c r="Q964">
        <v>2029</v>
      </c>
      <c r="R964" t="s">
        <v>2025</v>
      </c>
      <c r="S964" s="16">
        <v>1500000</v>
      </c>
      <c r="T964" t="s">
        <v>2236</v>
      </c>
      <c r="U964" t="s">
        <v>875</v>
      </c>
      <c r="V964" s="12" t="s">
        <v>2698</v>
      </c>
    </row>
    <row r="965" spans="1:22" ht="29" x14ac:dyDescent="0.35">
      <c r="A965" t="s">
        <v>2112</v>
      </c>
      <c r="B965" t="s">
        <v>864</v>
      </c>
      <c r="C965">
        <v>0</v>
      </c>
      <c r="D965" t="s">
        <v>865</v>
      </c>
      <c r="E965" t="s">
        <v>195</v>
      </c>
      <c r="F965">
        <v>0</v>
      </c>
      <c r="G965" s="1" t="str">
        <f>VLOOKUP(E965,'zoznam+stupeň prípravy'!$A$2:$W$647,2,FALSE)</f>
        <v>Štandardy železnićných staníc - ŽST Bratislava Petržalka - rekonštrukcia staničnej budovy a prislúchajúcich objektov</v>
      </c>
      <c r="H965" t="s">
        <v>2236</v>
      </c>
      <c r="I965" t="s">
        <v>2236</v>
      </c>
      <c r="J965" t="s">
        <v>2236</v>
      </c>
      <c r="K965" t="s">
        <v>949</v>
      </c>
      <c r="L965" t="s">
        <v>912</v>
      </c>
      <c r="M965" t="s">
        <v>868</v>
      </c>
      <c r="N965" t="s">
        <v>861</v>
      </c>
      <c r="O965" t="s">
        <v>874</v>
      </c>
      <c r="P965">
        <v>0</v>
      </c>
      <c r="Q965">
        <v>2028</v>
      </c>
      <c r="R965" t="s">
        <v>2025</v>
      </c>
      <c r="S965" s="16">
        <v>2000000</v>
      </c>
      <c r="T965" t="s">
        <v>2236</v>
      </c>
      <c r="U965" t="s">
        <v>875</v>
      </c>
      <c r="V965" s="12" t="s">
        <v>2698</v>
      </c>
    </row>
    <row r="966" spans="1:22" x14ac:dyDescent="0.35">
      <c r="A966" t="s">
        <v>1842</v>
      </c>
      <c r="B966" t="s">
        <v>864</v>
      </c>
      <c r="C966">
        <v>0</v>
      </c>
      <c r="D966" t="s">
        <v>865</v>
      </c>
      <c r="E966" t="s">
        <v>197</v>
      </c>
      <c r="F966">
        <v>0</v>
      </c>
      <c r="G966" s="1" t="str">
        <f>VLOOKUP(E966,'zoznam+stupeň prípravy'!$A$2:$W$647,2,FALSE)</f>
        <v>Komplexná rekonštrukcia  prevoznej TM pre OR Košice a OR Žilina</v>
      </c>
      <c r="H966" t="s">
        <v>2236</v>
      </c>
      <c r="I966" t="s">
        <v>2236</v>
      </c>
      <c r="J966" t="s">
        <v>2236</v>
      </c>
      <c r="K966">
        <v>0</v>
      </c>
      <c r="L966" t="s">
        <v>912</v>
      </c>
      <c r="M966" t="s">
        <v>868</v>
      </c>
      <c r="N966" t="s">
        <v>860</v>
      </c>
      <c r="O966" t="s">
        <v>875</v>
      </c>
      <c r="P966">
        <v>0</v>
      </c>
      <c r="Q966">
        <v>2029</v>
      </c>
      <c r="R966" t="s">
        <v>2025</v>
      </c>
      <c r="S966" s="16">
        <v>650000</v>
      </c>
      <c r="T966" t="s">
        <v>2236</v>
      </c>
      <c r="U966" t="s">
        <v>874</v>
      </c>
      <c r="V966" s="12" t="s">
        <v>2698</v>
      </c>
    </row>
    <row r="967" spans="1:22" x14ac:dyDescent="0.35">
      <c r="A967" t="s">
        <v>1976</v>
      </c>
      <c r="B967" t="s">
        <v>864</v>
      </c>
      <c r="C967">
        <v>0</v>
      </c>
      <c r="D967" t="s">
        <v>865</v>
      </c>
      <c r="E967" t="s">
        <v>197</v>
      </c>
      <c r="F967">
        <v>0</v>
      </c>
      <c r="G967" s="1" t="str">
        <f>VLOOKUP(E967,'zoznam+stupeň prípravy'!$A$2:$W$647,2,FALSE)</f>
        <v>Komplexná rekonštrukcia  prevoznej TM pre OR Košice a OR Žilina</v>
      </c>
      <c r="H967" t="s">
        <v>2236</v>
      </c>
      <c r="I967" t="s">
        <v>2236</v>
      </c>
      <c r="J967" t="s">
        <v>2236</v>
      </c>
      <c r="K967">
        <v>0</v>
      </c>
      <c r="L967" t="s">
        <v>912</v>
      </c>
      <c r="M967" t="s">
        <v>868</v>
      </c>
      <c r="N967" t="s">
        <v>861</v>
      </c>
      <c r="O967" t="s">
        <v>875</v>
      </c>
      <c r="P967">
        <v>0</v>
      </c>
      <c r="Q967">
        <v>2030</v>
      </c>
      <c r="R967" t="s">
        <v>2025</v>
      </c>
      <c r="S967" s="16">
        <v>5850000</v>
      </c>
      <c r="T967" t="s">
        <v>2236</v>
      </c>
      <c r="U967" t="s">
        <v>874</v>
      </c>
      <c r="V967" s="12" t="s">
        <v>2698</v>
      </c>
    </row>
    <row r="968" spans="1:22" ht="29" x14ac:dyDescent="0.35">
      <c r="A968" t="s">
        <v>2113</v>
      </c>
      <c r="B968" t="s">
        <v>864</v>
      </c>
      <c r="C968">
        <v>0</v>
      </c>
      <c r="D968" t="s">
        <v>865</v>
      </c>
      <c r="E968" t="s">
        <v>659</v>
      </c>
      <c r="F968">
        <v>0</v>
      </c>
      <c r="G968" s="1" t="str">
        <f>VLOOKUP(E968,'zoznam+stupeň prípravy'!$A$2:$W$647,2,FALSE)</f>
        <v>Vybudovanie identifikácie dopravcu a vstupného merania EPZ - realizácia</v>
      </c>
      <c r="H968" t="s">
        <v>2236</v>
      </c>
      <c r="I968" t="s">
        <v>2236</v>
      </c>
      <c r="J968" t="s">
        <v>2236</v>
      </c>
      <c r="K968">
        <v>0</v>
      </c>
      <c r="L968" t="s">
        <v>912</v>
      </c>
      <c r="M968" t="s">
        <v>868</v>
      </c>
      <c r="N968" t="s">
        <v>861</v>
      </c>
      <c r="O968" t="s">
        <v>874</v>
      </c>
      <c r="P968">
        <v>0</v>
      </c>
      <c r="Q968">
        <v>2023</v>
      </c>
      <c r="R968" t="s">
        <v>1467</v>
      </c>
      <c r="S968" s="16">
        <v>10192.92</v>
      </c>
      <c r="T968" t="s">
        <v>2236</v>
      </c>
      <c r="U968" t="s">
        <v>875</v>
      </c>
      <c r="V968" s="12" t="s">
        <v>2707</v>
      </c>
    </row>
    <row r="969" spans="1:22" ht="29" x14ac:dyDescent="0.35">
      <c r="A969" t="s">
        <v>2113</v>
      </c>
      <c r="B969" t="s">
        <v>864</v>
      </c>
      <c r="C969">
        <v>0</v>
      </c>
      <c r="D969" t="s">
        <v>865</v>
      </c>
      <c r="E969" t="s">
        <v>659</v>
      </c>
      <c r="F969">
        <v>0</v>
      </c>
      <c r="G969" s="1" t="str">
        <f>VLOOKUP(E969,'zoznam+stupeň prípravy'!$A$2:$W$647,2,FALSE)</f>
        <v>Vybudovanie identifikácie dopravcu a vstupného merania EPZ - realizácia</v>
      </c>
      <c r="H969" t="s">
        <v>2236</v>
      </c>
      <c r="I969" t="s">
        <v>2236</v>
      </c>
      <c r="J969" t="s">
        <v>2236</v>
      </c>
      <c r="K969">
        <v>0</v>
      </c>
      <c r="L969" t="s">
        <v>912</v>
      </c>
      <c r="M969" t="s">
        <v>868</v>
      </c>
      <c r="N969" t="s">
        <v>861</v>
      </c>
      <c r="O969" t="s">
        <v>875</v>
      </c>
      <c r="P969" t="s">
        <v>2236</v>
      </c>
      <c r="Q969">
        <v>2024</v>
      </c>
      <c r="R969" t="s">
        <v>2025</v>
      </c>
      <c r="S969" s="16">
        <v>138619.54</v>
      </c>
      <c r="T969" t="s">
        <v>2236</v>
      </c>
      <c r="U969" t="s">
        <v>875</v>
      </c>
      <c r="V969" s="12" t="s">
        <v>2707</v>
      </c>
    </row>
    <row r="970" spans="1:22" x14ac:dyDescent="0.35">
      <c r="A970" t="s">
        <v>2114</v>
      </c>
      <c r="B970" t="s">
        <v>864</v>
      </c>
      <c r="C970">
        <v>0</v>
      </c>
      <c r="D970" t="s">
        <v>865</v>
      </c>
      <c r="E970" t="s">
        <v>199</v>
      </c>
      <c r="F970">
        <v>0</v>
      </c>
      <c r="G970" s="1" t="str">
        <f>VLOOKUP(E970,'zoznam+stupeň prípravy'!$A$2:$W$647,2,FALSE)</f>
        <v>ŽST Kraľovany - rekonštrukcia VB</v>
      </c>
      <c r="H970" t="s">
        <v>2236</v>
      </c>
      <c r="I970" t="s">
        <v>2236</v>
      </c>
      <c r="J970" t="s">
        <v>2236</v>
      </c>
      <c r="K970" t="s">
        <v>949</v>
      </c>
      <c r="L970" t="s">
        <v>1000</v>
      </c>
      <c r="M970" t="s">
        <v>868</v>
      </c>
      <c r="N970" t="s">
        <v>861</v>
      </c>
      <c r="O970" t="s">
        <v>874</v>
      </c>
      <c r="P970">
        <v>0</v>
      </c>
      <c r="Q970">
        <v>2029</v>
      </c>
      <c r="R970" t="s">
        <v>2025</v>
      </c>
      <c r="S970" s="16">
        <v>250000</v>
      </c>
      <c r="T970" t="s">
        <v>2236</v>
      </c>
      <c r="U970" t="s">
        <v>875</v>
      </c>
      <c r="V970" s="12" t="s">
        <v>2698</v>
      </c>
    </row>
    <row r="971" spans="1:22" x14ac:dyDescent="0.35">
      <c r="A971" t="s">
        <v>2115</v>
      </c>
      <c r="B971" t="s">
        <v>864</v>
      </c>
      <c r="C971">
        <v>0</v>
      </c>
      <c r="D971" t="s">
        <v>865</v>
      </c>
      <c r="E971" t="s">
        <v>201</v>
      </c>
      <c r="F971">
        <v>0</v>
      </c>
      <c r="G971" s="1" t="str">
        <f>VLOOKUP(E971,'zoznam+stupeň prípravy'!$A$2:$W$647,2,FALSE)</f>
        <v xml:space="preserve">ŽST Považská Bystrica - rekonštrukcia výpravnej budovy </v>
      </c>
      <c r="H971" t="s">
        <v>2236</v>
      </c>
      <c r="I971" t="s">
        <v>2236</v>
      </c>
      <c r="J971" t="s">
        <v>2236</v>
      </c>
      <c r="K971" t="s">
        <v>949</v>
      </c>
      <c r="L971" t="s">
        <v>1000</v>
      </c>
      <c r="M971" t="s">
        <v>868</v>
      </c>
      <c r="N971" t="s">
        <v>861</v>
      </c>
      <c r="O971" t="s">
        <v>875</v>
      </c>
      <c r="P971">
        <v>0</v>
      </c>
      <c r="Q971">
        <v>2029</v>
      </c>
      <c r="R971" t="s">
        <v>2025</v>
      </c>
      <c r="S971" s="16">
        <v>125000</v>
      </c>
      <c r="T971" t="s">
        <v>2236</v>
      </c>
      <c r="U971" t="s">
        <v>875</v>
      </c>
      <c r="V971" s="12" t="s">
        <v>2698</v>
      </c>
    </row>
    <row r="972" spans="1:22" x14ac:dyDescent="0.35">
      <c r="A972" t="s">
        <v>2116</v>
      </c>
      <c r="B972" t="s">
        <v>864</v>
      </c>
      <c r="C972">
        <v>0</v>
      </c>
      <c r="D972" t="s">
        <v>865</v>
      </c>
      <c r="E972" t="s">
        <v>203</v>
      </c>
      <c r="F972">
        <v>0</v>
      </c>
      <c r="G972" s="1" t="str">
        <f>VLOOKUP(E972,'zoznam+stupeň prípravy'!$A$2:$W$647,2,FALSE)</f>
        <v xml:space="preserve">ŽST Trenčín - Zlatovce - rekonštrukcia Výpravnej budovy </v>
      </c>
      <c r="H972" t="s">
        <v>2236</v>
      </c>
      <c r="I972" t="s">
        <v>2236</v>
      </c>
      <c r="J972" t="s">
        <v>2236</v>
      </c>
      <c r="K972" t="s">
        <v>949</v>
      </c>
      <c r="L972" t="s">
        <v>1000</v>
      </c>
      <c r="M972" t="s">
        <v>868</v>
      </c>
      <c r="N972" t="s">
        <v>861</v>
      </c>
      <c r="O972" t="s">
        <v>875</v>
      </c>
      <c r="P972">
        <v>0</v>
      </c>
      <c r="Q972">
        <v>2029</v>
      </c>
      <c r="R972" t="s">
        <v>2025</v>
      </c>
      <c r="S972" s="16">
        <v>125000</v>
      </c>
      <c r="T972" t="s">
        <v>2236</v>
      </c>
      <c r="U972" t="s">
        <v>875</v>
      </c>
      <c r="V972" s="12" t="s">
        <v>2698</v>
      </c>
    </row>
    <row r="973" spans="1:22" ht="29" x14ac:dyDescent="0.35">
      <c r="A973" t="s">
        <v>2117</v>
      </c>
      <c r="B973" t="s">
        <v>864</v>
      </c>
      <c r="C973">
        <v>0</v>
      </c>
      <c r="D973" t="s">
        <v>865</v>
      </c>
      <c r="E973" t="s">
        <v>627</v>
      </c>
      <c r="F973">
        <v>0</v>
      </c>
      <c r="G973" s="1" t="str">
        <f>VLOOKUP(E973,'zoznam+stupeň prípravy'!$A$2:$W$647,2,FALSE)</f>
        <v>Stankovany, rekonštrukcia budovy zastávky</v>
      </c>
      <c r="H973" t="s">
        <v>2236</v>
      </c>
      <c r="I973" t="s">
        <v>2236</v>
      </c>
      <c r="J973" t="s">
        <v>2236</v>
      </c>
      <c r="K973">
        <v>0</v>
      </c>
      <c r="L973" t="s">
        <v>1000</v>
      </c>
      <c r="M973" t="s">
        <v>868</v>
      </c>
      <c r="N973" t="s">
        <v>861</v>
      </c>
      <c r="O973" t="s">
        <v>874</v>
      </c>
      <c r="P973">
        <v>0</v>
      </c>
      <c r="Q973">
        <v>2023</v>
      </c>
      <c r="R973" t="s">
        <v>1467</v>
      </c>
      <c r="S973" s="16">
        <v>19000</v>
      </c>
      <c r="T973" t="s">
        <v>2236</v>
      </c>
      <c r="U973" t="s">
        <v>875</v>
      </c>
      <c r="V973" s="12" t="s">
        <v>2707</v>
      </c>
    </row>
    <row r="974" spans="1:22" ht="29" x14ac:dyDescent="0.35">
      <c r="A974" t="s">
        <v>2118</v>
      </c>
      <c r="B974" t="s">
        <v>864</v>
      </c>
      <c r="C974">
        <v>0</v>
      </c>
      <c r="D974" t="s">
        <v>865</v>
      </c>
      <c r="E974" t="s">
        <v>627</v>
      </c>
      <c r="F974">
        <v>0</v>
      </c>
      <c r="G974" s="1" t="str">
        <f>VLOOKUP(E974,'zoznam+stupeň prípravy'!$A$2:$W$647,2,FALSE)</f>
        <v>Stankovany, rekonštrukcia budovy zastávky</v>
      </c>
      <c r="H974" t="s">
        <v>2236</v>
      </c>
      <c r="I974" t="s">
        <v>2236</v>
      </c>
      <c r="J974" t="s">
        <v>2236</v>
      </c>
      <c r="K974">
        <v>0</v>
      </c>
      <c r="L974" t="s">
        <v>1000</v>
      </c>
      <c r="M974" t="s">
        <v>868</v>
      </c>
      <c r="N974" t="s">
        <v>860</v>
      </c>
      <c r="O974" t="s">
        <v>874</v>
      </c>
      <c r="P974">
        <v>0</v>
      </c>
      <c r="Q974">
        <v>2024</v>
      </c>
      <c r="R974" t="s">
        <v>2025</v>
      </c>
      <c r="S974" s="16">
        <v>7017.03</v>
      </c>
      <c r="T974" t="s">
        <v>2236</v>
      </c>
      <c r="U974" t="s">
        <v>875</v>
      </c>
      <c r="V974" s="12" t="s">
        <v>2707</v>
      </c>
    </row>
    <row r="975" spans="1:22" x14ac:dyDescent="0.35">
      <c r="A975" t="s">
        <v>2119</v>
      </c>
      <c r="B975" t="s">
        <v>864</v>
      </c>
      <c r="C975">
        <v>0</v>
      </c>
      <c r="D975" t="s">
        <v>865</v>
      </c>
      <c r="E975" t="s">
        <v>704</v>
      </c>
      <c r="F975">
        <v>0</v>
      </c>
      <c r="G975" s="1" t="str">
        <f>VLOOKUP(E975,'zoznam+stupeň prípravy'!$A$2:$W$647,2,FALSE)</f>
        <v>Zvýšenie zabezpečenia priecestí,  TÚ Žilina - Rajec, PZZ v km 12,880</v>
      </c>
      <c r="H975" t="s">
        <v>2236</v>
      </c>
      <c r="I975" t="s">
        <v>2236</v>
      </c>
      <c r="J975" t="s">
        <v>2236</v>
      </c>
      <c r="K975">
        <v>0</v>
      </c>
      <c r="L975" t="s">
        <v>912</v>
      </c>
      <c r="M975" t="s">
        <v>868</v>
      </c>
      <c r="N975" t="s">
        <v>861</v>
      </c>
      <c r="O975" t="s">
        <v>874</v>
      </c>
      <c r="P975">
        <v>0</v>
      </c>
      <c r="Q975">
        <v>2023</v>
      </c>
      <c r="R975" t="s">
        <v>1467</v>
      </c>
      <c r="S975" s="16">
        <v>17335</v>
      </c>
      <c r="T975" t="s">
        <v>2236</v>
      </c>
      <c r="U975" t="s">
        <v>875</v>
      </c>
      <c r="V975" s="12" t="s">
        <v>2698</v>
      </c>
    </row>
    <row r="976" spans="1:22" x14ac:dyDescent="0.35">
      <c r="A976" t="s">
        <v>2120</v>
      </c>
      <c r="B976" t="s">
        <v>864</v>
      </c>
      <c r="C976">
        <v>0</v>
      </c>
      <c r="D976" t="s">
        <v>865</v>
      </c>
      <c r="E976" t="s">
        <v>706</v>
      </c>
      <c r="F976">
        <v>0</v>
      </c>
      <c r="G976" s="1" t="str">
        <f>VLOOKUP(E976,'zoznam+stupeň prípravy'!$A$2:$W$647,2,FALSE)</f>
        <v>Zvýšenie zabezpečenia priecestí,  TÚ Žilina - Rajec, PZZ v km 13,733</v>
      </c>
      <c r="H976" t="s">
        <v>2236</v>
      </c>
      <c r="I976" t="s">
        <v>2236</v>
      </c>
      <c r="J976" t="s">
        <v>2236</v>
      </c>
      <c r="K976" t="s">
        <v>949</v>
      </c>
      <c r="L976" t="s">
        <v>912</v>
      </c>
      <c r="M976" t="s">
        <v>868</v>
      </c>
      <c r="N976" t="s">
        <v>860</v>
      </c>
      <c r="O976" t="s">
        <v>2236</v>
      </c>
      <c r="P976" t="s">
        <v>2236</v>
      </c>
      <c r="Q976">
        <v>2023</v>
      </c>
      <c r="R976" t="s">
        <v>1467</v>
      </c>
      <c r="S976" s="16">
        <v>29065</v>
      </c>
      <c r="T976" t="s">
        <v>2236</v>
      </c>
      <c r="U976" t="s">
        <v>875</v>
      </c>
      <c r="V976" s="12" t="s">
        <v>2698</v>
      </c>
    </row>
    <row r="977" spans="1:22" ht="29" x14ac:dyDescent="0.35">
      <c r="A977" t="s">
        <v>2121</v>
      </c>
      <c r="B977" t="s">
        <v>864</v>
      </c>
      <c r="C977">
        <v>0</v>
      </c>
      <c r="D977" t="s">
        <v>865</v>
      </c>
      <c r="E977" t="s">
        <v>690</v>
      </c>
      <c r="F977">
        <v>0</v>
      </c>
      <c r="G977" s="1" t="str">
        <f>VLOOKUP(E977,'zoznam+stupeň prípravy'!$A$2:$W$647,2,FALSE)</f>
        <v>Zvýšenie zabezpečenia priecestí,  TÚ Čadca - Makov, PZZ v km 1,200</v>
      </c>
      <c r="H977" t="s">
        <v>2236</v>
      </c>
      <c r="I977" t="s">
        <v>2236</v>
      </c>
      <c r="J977" t="s">
        <v>2236</v>
      </c>
      <c r="K977" t="s">
        <v>949</v>
      </c>
      <c r="L977" t="s">
        <v>912</v>
      </c>
      <c r="M977" t="s">
        <v>868</v>
      </c>
      <c r="N977" t="s">
        <v>860</v>
      </c>
      <c r="O977" t="s">
        <v>2236</v>
      </c>
      <c r="P977" t="s">
        <v>2236</v>
      </c>
      <c r="Q977">
        <v>2023</v>
      </c>
      <c r="R977" t="s">
        <v>1467</v>
      </c>
      <c r="S977" s="16">
        <v>35100</v>
      </c>
      <c r="T977" t="s">
        <v>2236</v>
      </c>
      <c r="U977" t="s">
        <v>875</v>
      </c>
      <c r="V977" s="12" t="s">
        <v>2707</v>
      </c>
    </row>
    <row r="978" spans="1:22" x14ac:dyDescent="0.35">
      <c r="A978" t="s">
        <v>1874</v>
      </c>
      <c r="B978" t="s">
        <v>864</v>
      </c>
      <c r="C978">
        <v>0</v>
      </c>
      <c r="D978" t="s">
        <v>865</v>
      </c>
      <c r="E978" t="s">
        <v>1226</v>
      </c>
      <c r="F978">
        <v>0</v>
      </c>
      <c r="G978" s="1" t="str">
        <f>VLOOKUP(E978,'zoznam+stupeň prípravy'!$A$2:$W$647,2,FALSE)</f>
        <v>ŽST Sliač,zmena polohy nástupišťa pri k.</v>
      </c>
      <c r="H978" t="s">
        <v>2236</v>
      </c>
      <c r="I978" t="s">
        <v>2236</v>
      </c>
      <c r="J978" t="s">
        <v>2236</v>
      </c>
      <c r="K978">
        <v>0</v>
      </c>
      <c r="L978" t="s">
        <v>912</v>
      </c>
      <c r="M978" t="s">
        <v>868</v>
      </c>
      <c r="N978" t="s">
        <v>860</v>
      </c>
      <c r="O978" t="s">
        <v>874</v>
      </c>
      <c r="P978">
        <v>0</v>
      </c>
      <c r="Q978">
        <v>2029</v>
      </c>
      <c r="R978" t="s">
        <v>2025</v>
      </c>
      <c r="S978" s="16">
        <v>650</v>
      </c>
      <c r="T978" t="s">
        <v>2236</v>
      </c>
      <c r="U978" t="s">
        <v>874</v>
      </c>
      <c r="V978" s="12" t="s">
        <v>2698</v>
      </c>
    </row>
    <row r="979" spans="1:22" x14ac:dyDescent="0.35">
      <c r="A979" t="s">
        <v>2013</v>
      </c>
      <c r="B979" t="s">
        <v>864</v>
      </c>
      <c r="C979">
        <v>0</v>
      </c>
      <c r="D979" t="s">
        <v>865</v>
      </c>
      <c r="E979" t="s">
        <v>1226</v>
      </c>
      <c r="F979">
        <v>0</v>
      </c>
      <c r="G979" s="1" t="str">
        <f>VLOOKUP(E979,'zoznam+stupeň prípravy'!$A$2:$W$647,2,FALSE)</f>
        <v>ŽST Sliač,zmena polohy nástupišťa pri k.</v>
      </c>
      <c r="H979" t="s">
        <v>2236</v>
      </c>
      <c r="I979" t="s">
        <v>2236</v>
      </c>
      <c r="J979" t="s">
        <v>2236</v>
      </c>
      <c r="K979">
        <v>0</v>
      </c>
      <c r="L979" t="s">
        <v>912</v>
      </c>
      <c r="M979" t="s">
        <v>868</v>
      </c>
      <c r="N979" t="s">
        <v>861</v>
      </c>
      <c r="O979" t="s">
        <v>875</v>
      </c>
      <c r="P979">
        <v>0</v>
      </c>
      <c r="Q979">
        <v>2031</v>
      </c>
      <c r="R979" t="s">
        <v>2025</v>
      </c>
      <c r="S979" s="16">
        <v>5850</v>
      </c>
      <c r="T979" t="s">
        <v>2236</v>
      </c>
      <c r="U979" t="s">
        <v>874</v>
      </c>
      <c r="V979" s="12" t="s">
        <v>2698</v>
      </c>
    </row>
    <row r="980" spans="1:22" x14ac:dyDescent="0.35">
      <c r="A980" t="s">
        <v>1821</v>
      </c>
      <c r="B980" t="s">
        <v>864</v>
      </c>
      <c r="C980">
        <v>0</v>
      </c>
      <c r="D980" t="s">
        <v>865</v>
      </c>
      <c r="E980" t="s">
        <v>205</v>
      </c>
      <c r="F980">
        <v>0</v>
      </c>
      <c r="G980" s="1" t="str">
        <f>VLOOKUP(E980,'zoznam+stupeň prípravy'!$A$2:$W$647,2,FALSE)</f>
        <v>Cielené investície, ŽST Streda nad Bodrogom</v>
      </c>
      <c r="H980" t="s">
        <v>2236</v>
      </c>
      <c r="I980" t="s">
        <v>2236</v>
      </c>
      <c r="J980" t="s">
        <v>2236</v>
      </c>
      <c r="K980">
        <v>0</v>
      </c>
      <c r="L980" t="s">
        <v>912</v>
      </c>
      <c r="M980" t="s">
        <v>868</v>
      </c>
      <c r="N980" t="s">
        <v>860</v>
      </c>
      <c r="O980" t="s">
        <v>875</v>
      </c>
      <c r="P980">
        <v>0</v>
      </c>
      <c r="Q980">
        <v>2029</v>
      </c>
      <c r="R980" t="s">
        <v>2025</v>
      </c>
      <c r="S980" s="16">
        <v>350000</v>
      </c>
      <c r="T980" t="s">
        <v>2236</v>
      </c>
      <c r="U980" t="s">
        <v>874</v>
      </c>
      <c r="V980" s="12" t="s">
        <v>2698</v>
      </c>
    </row>
    <row r="981" spans="1:22" x14ac:dyDescent="0.35">
      <c r="A981" t="s">
        <v>1954</v>
      </c>
      <c r="B981" t="s">
        <v>864</v>
      </c>
      <c r="C981">
        <v>0</v>
      </c>
      <c r="D981" t="s">
        <v>865</v>
      </c>
      <c r="E981" t="s">
        <v>205</v>
      </c>
      <c r="F981">
        <v>0</v>
      </c>
      <c r="G981" s="1" t="str">
        <f>VLOOKUP(E981,'zoznam+stupeň prípravy'!$A$2:$W$647,2,FALSE)</f>
        <v>Cielené investície, ŽST Streda nad Bodrogom</v>
      </c>
      <c r="H981" t="s">
        <v>2236</v>
      </c>
      <c r="I981" t="s">
        <v>2236</v>
      </c>
      <c r="J981" t="s">
        <v>2236</v>
      </c>
      <c r="K981">
        <v>0</v>
      </c>
      <c r="L981" t="s">
        <v>912</v>
      </c>
      <c r="M981" t="s">
        <v>868</v>
      </c>
      <c r="N981" t="s">
        <v>861</v>
      </c>
      <c r="O981" t="s">
        <v>875</v>
      </c>
      <c r="P981">
        <v>0</v>
      </c>
      <c r="Q981">
        <v>2030</v>
      </c>
      <c r="R981" t="s">
        <v>2025</v>
      </c>
      <c r="S981" s="16">
        <v>3150000</v>
      </c>
      <c r="T981" t="s">
        <v>2236</v>
      </c>
      <c r="U981" t="s">
        <v>874</v>
      </c>
      <c r="V981" s="12" t="s">
        <v>2698</v>
      </c>
    </row>
    <row r="982" spans="1:22" x14ac:dyDescent="0.35">
      <c r="A982" t="s">
        <v>1822</v>
      </c>
      <c r="B982" t="s">
        <v>864</v>
      </c>
      <c r="C982">
        <v>0</v>
      </c>
      <c r="D982" t="s">
        <v>865</v>
      </c>
      <c r="E982" t="s">
        <v>207</v>
      </c>
      <c r="F982">
        <v>0</v>
      </c>
      <c r="G982" s="1" t="str">
        <f>VLOOKUP(E982,'zoznam+stupeň prípravy'!$A$2:$W$647,2,FALSE)</f>
        <v>Cielené investície, ŽST Veľký Horeš</v>
      </c>
      <c r="H982" t="s">
        <v>2236</v>
      </c>
      <c r="I982" t="s">
        <v>2236</v>
      </c>
      <c r="J982" t="s">
        <v>2236</v>
      </c>
      <c r="K982">
        <v>0</v>
      </c>
      <c r="L982" t="s">
        <v>912</v>
      </c>
      <c r="M982" t="s">
        <v>868</v>
      </c>
      <c r="N982" t="s">
        <v>860</v>
      </c>
      <c r="O982" t="s">
        <v>875</v>
      </c>
      <c r="P982">
        <v>0</v>
      </c>
      <c r="Q982">
        <v>2029</v>
      </c>
      <c r="R982" t="s">
        <v>2025</v>
      </c>
      <c r="S982" s="16">
        <v>190000</v>
      </c>
      <c r="T982" t="s">
        <v>2236</v>
      </c>
      <c r="U982" t="s">
        <v>874</v>
      </c>
      <c r="V982" s="12" t="s">
        <v>2698</v>
      </c>
    </row>
    <row r="983" spans="1:22" x14ac:dyDescent="0.35">
      <c r="A983" t="s">
        <v>1955</v>
      </c>
      <c r="B983" t="s">
        <v>864</v>
      </c>
      <c r="C983">
        <v>0</v>
      </c>
      <c r="D983" t="s">
        <v>865</v>
      </c>
      <c r="E983" t="s">
        <v>207</v>
      </c>
      <c r="F983">
        <v>0</v>
      </c>
      <c r="G983" s="1" t="str">
        <f>VLOOKUP(E983,'zoznam+stupeň prípravy'!$A$2:$W$647,2,FALSE)</f>
        <v>Cielené investície, ŽST Veľký Horeš</v>
      </c>
      <c r="H983" t="s">
        <v>2236</v>
      </c>
      <c r="I983" t="s">
        <v>2236</v>
      </c>
      <c r="J983" t="s">
        <v>2236</v>
      </c>
      <c r="K983">
        <v>0</v>
      </c>
      <c r="L983" t="s">
        <v>912</v>
      </c>
      <c r="M983" t="s">
        <v>868</v>
      </c>
      <c r="N983" t="s">
        <v>861</v>
      </c>
      <c r="O983" t="s">
        <v>875</v>
      </c>
      <c r="P983">
        <v>0</v>
      </c>
      <c r="Q983">
        <v>2030</v>
      </c>
      <c r="R983" t="s">
        <v>2025</v>
      </c>
      <c r="S983" s="16">
        <v>1710000</v>
      </c>
      <c r="T983" t="s">
        <v>2236</v>
      </c>
      <c r="U983" t="s">
        <v>874</v>
      </c>
      <c r="V983" s="12" t="s">
        <v>2698</v>
      </c>
    </row>
    <row r="984" spans="1:22" x14ac:dyDescent="0.35">
      <c r="A984" t="s">
        <v>1823</v>
      </c>
      <c r="B984" t="s">
        <v>864</v>
      </c>
      <c r="C984">
        <v>0</v>
      </c>
      <c r="D984" t="s">
        <v>865</v>
      </c>
      <c r="E984" t="s">
        <v>209</v>
      </c>
      <c r="F984">
        <v>0</v>
      </c>
      <c r="G984" s="1" t="str">
        <f>VLOOKUP(E984,'zoznam+stupeň prípravy'!$A$2:$W$647,2,FALSE)</f>
        <v>Cielené investície, ŽST Medzilaborce</v>
      </c>
      <c r="H984" t="s">
        <v>2236</v>
      </c>
      <c r="I984" t="s">
        <v>2236</v>
      </c>
      <c r="J984" t="s">
        <v>2236</v>
      </c>
      <c r="K984">
        <v>0</v>
      </c>
      <c r="L984" t="s">
        <v>912</v>
      </c>
      <c r="M984" t="s">
        <v>868</v>
      </c>
      <c r="N984" t="s">
        <v>860</v>
      </c>
      <c r="O984" t="s">
        <v>875</v>
      </c>
      <c r="P984">
        <v>0</v>
      </c>
      <c r="Q984">
        <v>2029</v>
      </c>
      <c r="R984" t="s">
        <v>2025</v>
      </c>
      <c r="S984" s="16">
        <v>150000</v>
      </c>
      <c r="T984" t="s">
        <v>2236</v>
      </c>
      <c r="U984" t="s">
        <v>874</v>
      </c>
      <c r="V984" s="12" t="s">
        <v>2698</v>
      </c>
    </row>
    <row r="985" spans="1:22" x14ac:dyDescent="0.35">
      <c r="A985" t="s">
        <v>1956</v>
      </c>
      <c r="B985" t="s">
        <v>864</v>
      </c>
      <c r="C985">
        <v>0</v>
      </c>
      <c r="D985" t="s">
        <v>865</v>
      </c>
      <c r="E985" t="s">
        <v>209</v>
      </c>
      <c r="F985">
        <v>0</v>
      </c>
      <c r="G985" s="1" t="str">
        <f>VLOOKUP(E985,'zoznam+stupeň prípravy'!$A$2:$W$647,2,FALSE)</f>
        <v>Cielené investície, ŽST Medzilaborce</v>
      </c>
      <c r="H985" t="s">
        <v>2236</v>
      </c>
      <c r="I985" t="s">
        <v>2236</v>
      </c>
      <c r="J985" t="s">
        <v>2236</v>
      </c>
      <c r="K985">
        <v>0</v>
      </c>
      <c r="L985" t="s">
        <v>912</v>
      </c>
      <c r="M985" t="s">
        <v>868</v>
      </c>
      <c r="N985" t="s">
        <v>861</v>
      </c>
      <c r="O985" t="s">
        <v>875</v>
      </c>
      <c r="P985">
        <v>0</v>
      </c>
      <c r="Q985">
        <v>2030</v>
      </c>
      <c r="R985" t="s">
        <v>2025</v>
      </c>
      <c r="S985" s="16">
        <v>1350000</v>
      </c>
      <c r="T985" t="s">
        <v>2236</v>
      </c>
      <c r="U985" t="s">
        <v>874</v>
      </c>
      <c r="V985" s="12" t="s">
        <v>2698</v>
      </c>
    </row>
    <row r="986" spans="1:22" x14ac:dyDescent="0.35">
      <c r="A986" t="s">
        <v>1824</v>
      </c>
      <c r="B986" t="s">
        <v>864</v>
      </c>
      <c r="C986">
        <v>0</v>
      </c>
      <c r="D986" t="s">
        <v>865</v>
      </c>
      <c r="E986" t="s">
        <v>211</v>
      </c>
      <c r="F986">
        <v>0</v>
      </c>
      <c r="G986" s="1" t="str">
        <f>VLOOKUP(E986,'zoznam+stupeň prípravy'!$A$2:$W$647,2,FALSE)</f>
        <v>Cielené investície, ŽST Bánovce nad Ondavou - Veľké Kapušany, diaľkové ovládanie</v>
      </c>
      <c r="H986" t="s">
        <v>2236</v>
      </c>
      <c r="I986" t="s">
        <v>2236</v>
      </c>
      <c r="J986" t="s">
        <v>2236</v>
      </c>
      <c r="K986">
        <v>0</v>
      </c>
      <c r="L986" t="s">
        <v>912</v>
      </c>
      <c r="M986" t="s">
        <v>868</v>
      </c>
      <c r="N986" t="s">
        <v>860</v>
      </c>
      <c r="O986" t="s">
        <v>875</v>
      </c>
      <c r="P986">
        <v>0</v>
      </c>
      <c r="Q986">
        <v>2029</v>
      </c>
      <c r="R986" t="s">
        <v>2025</v>
      </c>
      <c r="S986" s="16">
        <v>545000</v>
      </c>
      <c r="T986" t="s">
        <v>2236</v>
      </c>
      <c r="U986" t="s">
        <v>874</v>
      </c>
      <c r="V986" s="12" t="s">
        <v>2698</v>
      </c>
    </row>
    <row r="987" spans="1:22" x14ac:dyDescent="0.35">
      <c r="A987" t="s">
        <v>1957</v>
      </c>
      <c r="B987" t="s">
        <v>864</v>
      </c>
      <c r="C987">
        <v>0</v>
      </c>
      <c r="D987" t="s">
        <v>865</v>
      </c>
      <c r="E987" t="s">
        <v>211</v>
      </c>
      <c r="F987">
        <v>0</v>
      </c>
      <c r="G987" s="1" t="str">
        <f>VLOOKUP(E987,'zoznam+stupeň prípravy'!$A$2:$W$647,2,FALSE)</f>
        <v>Cielené investície, ŽST Bánovce nad Ondavou - Veľké Kapušany, diaľkové ovládanie</v>
      </c>
      <c r="H987" t="s">
        <v>2236</v>
      </c>
      <c r="I987" t="s">
        <v>2236</v>
      </c>
      <c r="J987" t="s">
        <v>2236</v>
      </c>
      <c r="K987">
        <v>0</v>
      </c>
      <c r="L987" t="s">
        <v>912</v>
      </c>
      <c r="M987" t="s">
        <v>868</v>
      </c>
      <c r="N987" t="s">
        <v>861</v>
      </c>
      <c r="O987" t="s">
        <v>875</v>
      </c>
      <c r="P987">
        <v>0</v>
      </c>
      <c r="Q987">
        <v>2030</v>
      </c>
      <c r="R987" t="s">
        <v>2025</v>
      </c>
      <c r="S987" s="16">
        <v>4905000</v>
      </c>
      <c r="T987" t="s">
        <v>2236</v>
      </c>
      <c r="U987" t="s">
        <v>874</v>
      </c>
      <c r="V987" s="12" t="s">
        <v>2698</v>
      </c>
    </row>
    <row r="988" spans="1:22" x14ac:dyDescent="0.35">
      <c r="A988" t="s">
        <v>1825</v>
      </c>
      <c r="B988" t="s">
        <v>864</v>
      </c>
      <c r="C988">
        <v>0</v>
      </c>
      <c r="D988" t="s">
        <v>865</v>
      </c>
      <c r="E988" t="s">
        <v>213</v>
      </c>
      <c r="F988">
        <v>0</v>
      </c>
      <c r="G988" s="1" t="str">
        <f>VLOOKUP(E988,'zoznam+stupeň prípravy'!$A$2:$W$647,2,FALSE)</f>
        <v>Cielené investície PZZ v km 77,883 Koškovce</v>
      </c>
      <c r="H988" t="s">
        <v>2236</v>
      </c>
      <c r="I988" t="s">
        <v>2236</v>
      </c>
      <c r="J988" t="s">
        <v>2236</v>
      </c>
      <c r="K988">
        <v>0</v>
      </c>
      <c r="L988" t="s">
        <v>912</v>
      </c>
      <c r="M988" t="s">
        <v>868</v>
      </c>
      <c r="N988" t="s">
        <v>860</v>
      </c>
      <c r="O988" t="s">
        <v>875</v>
      </c>
      <c r="P988">
        <v>0</v>
      </c>
      <c r="Q988">
        <v>2029</v>
      </c>
      <c r="R988" t="s">
        <v>2025</v>
      </c>
      <c r="S988" s="16">
        <v>28000</v>
      </c>
      <c r="T988" t="s">
        <v>2236</v>
      </c>
      <c r="U988" t="s">
        <v>874</v>
      </c>
      <c r="V988" s="12" t="s">
        <v>2698</v>
      </c>
    </row>
    <row r="989" spans="1:22" x14ac:dyDescent="0.35">
      <c r="A989" t="s">
        <v>1958</v>
      </c>
      <c r="B989" t="s">
        <v>864</v>
      </c>
      <c r="C989">
        <v>0</v>
      </c>
      <c r="D989" t="s">
        <v>865</v>
      </c>
      <c r="E989" t="s">
        <v>213</v>
      </c>
      <c r="F989">
        <v>0</v>
      </c>
      <c r="G989" s="1" t="str">
        <f>VLOOKUP(E989,'zoznam+stupeň prípravy'!$A$2:$W$647,2,FALSE)</f>
        <v>Cielené investície PZZ v km 77,883 Koškovce</v>
      </c>
      <c r="H989" t="s">
        <v>2236</v>
      </c>
      <c r="I989" t="s">
        <v>2236</v>
      </c>
      <c r="J989" t="s">
        <v>2236</v>
      </c>
      <c r="K989">
        <v>0</v>
      </c>
      <c r="L989" t="s">
        <v>912</v>
      </c>
      <c r="M989" t="s">
        <v>868</v>
      </c>
      <c r="N989" t="s">
        <v>861</v>
      </c>
      <c r="O989" t="s">
        <v>875</v>
      </c>
      <c r="P989">
        <v>0</v>
      </c>
      <c r="Q989">
        <v>2030</v>
      </c>
      <c r="R989" t="s">
        <v>2025</v>
      </c>
      <c r="S989" s="16">
        <v>252000</v>
      </c>
      <c r="T989" t="s">
        <v>2236</v>
      </c>
      <c r="U989" t="s">
        <v>874</v>
      </c>
      <c r="V989" s="12" t="s">
        <v>2698</v>
      </c>
    </row>
    <row r="990" spans="1:22" x14ac:dyDescent="0.35">
      <c r="A990" t="s">
        <v>2122</v>
      </c>
      <c r="B990" t="s">
        <v>864</v>
      </c>
      <c r="C990">
        <v>0</v>
      </c>
      <c r="D990" t="s">
        <v>865</v>
      </c>
      <c r="E990" t="s">
        <v>619</v>
      </c>
      <c r="F990">
        <v>0</v>
      </c>
      <c r="G990" s="1" t="str">
        <f>VLOOKUP(E990,'zoznam+stupeň prípravy'!$A$2:$W$647,2,FALSE)</f>
        <v>Rožňava - Dobšiná v km 62,534</v>
      </c>
      <c r="H990" t="s">
        <v>1217</v>
      </c>
      <c r="I990" t="s">
        <v>2236</v>
      </c>
      <c r="J990" t="s">
        <v>2236</v>
      </c>
      <c r="K990">
        <v>0</v>
      </c>
      <c r="L990" t="s">
        <v>912</v>
      </c>
      <c r="M990" t="s">
        <v>868</v>
      </c>
      <c r="N990" t="s">
        <v>861</v>
      </c>
      <c r="O990" t="s">
        <v>874</v>
      </c>
      <c r="P990">
        <v>0</v>
      </c>
      <c r="Q990">
        <v>2023</v>
      </c>
      <c r="R990" t="s">
        <v>1467</v>
      </c>
      <c r="S990" s="16">
        <v>63294.729999999996</v>
      </c>
      <c r="T990" t="s">
        <v>2236</v>
      </c>
      <c r="U990" t="s">
        <v>875</v>
      </c>
      <c r="V990" s="12" t="s">
        <v>2699</v>
      </c>
    </row>
    <row r="991" spans="1:22" x14ac:dyDescent="0.35">
      <c r="A991" t="s">
        <v>2123</v>
      </c>
      <c r="B991" t="s">
        <v>864</v>
      </c>
      <c r="C991">
        <v>0</v>
      </c>
      <c r="D991" t="s">
        <v>865</v>
      </c>
      <c r="E991" t="s">
        <v>696</v>
      </c>
      <c r="F991">
        <v>0</v>
      </c>
      <c r="G991" s="1" t="str">
        <f>VLOOKUP(E991,'zoznam+stupeň prípravy'!$A$2:$W$647,2,FALSE)</f>
        <v>Zvýšenie zabezpečenia priecestí,  TÚ Michaľany - Medzilaborce, PZZ v km 73,645</v>
      </c>
      <c r="H991" t="s">
        <v>2236</v>
      </c>
      <c r="I991" t="s">
        <v>2236</v>
      </c>
      <c r="J991" t="s">
        <v>2236</v>
      </c>
      <c r="K991" t="s">
        <v>949</v>
      </c>
      <c r="L991" t="s">
        <v>912</v>
      </c>
      <c r="M991" t="s">
        <v>868</v>
      </c>
      <c r="N991" t="s">
        <v>860</v>
      </c>
      <c r="O991" t="s">
        <v>2236</v>
      </c>
      <c r="P991" t="s">
        <v>2236</v>
      </c>
      <c r="Q991">
        <v>2023</v>
      </c>
      <c r="R991" t="s">
        <v>1467</v>
      </c>
      <c r="S991" s="16">
        <v>32450</v>
      </c>
      <c r="T991" t="s">
        <v>2236</v>
      </c>
      <c r="U991" t="s">
        <v>875</v>
      </c>
      <c r="V991" s="12" t="s">
        <v>2698</v>
      </c>
    </row>
    <row r="992" spans="1:22" x14ac:dyDescent="0.35">
      <c r="A992" t="s">
        <v>2124</v>
      </c>
      <c r="B992" t="s">
        <v>864</v>
      </c>
      <c r="C992">
        <v>0</v>
      </c>
      <c r="D992" t="s">
        <v>865</v>
      </c>
      <c r="E992" t="s">
        <v>694</v>
      </c>
      <c r="F992">
        <v>0</v>
      </c>
      <c r="G992" s="1" t="str">
        <f>VLOOKUP(E992,'zoznam+stupeň prípravy'!$A$2:$W$647,2,FALSE)</f>
        <v>Zvýšenie zabezpečenia priecestí,  TÚ Humenné - Stakčín, PZZ v km 16,747</v>
      </c>
      <c r="H992" t="s">
        <v>1003</v>
      </c>
      <c r="I992" t="s">
        <v>2236</v>
      </c>
      <c r="J992" t="s">
        <v>2236</v>
      </c>
      <c r="K992" t="s">
        <v>949</v>
      </c>
      <c r="L992" t="s">
        <v>912</v>
      </c>
      <c r="M992" t="s">
        <v>868</v>
      </c>
      <c r="N992" t="s">
        <v>861</v>
      </c>
      <c r="O992" t="s">
        <v>2236</v>
      </c>
      <c r="P992" t="s">
        <v>2236</v>
      </c>
      <c r="Q992">
        <v>2023</v>
      </c>
      <c r="R992" t="s">
        <v>1467</v>
      </c>
      <c r="S992" s="16">
        <v>476664.70999999996</v>
      </c>
      <c r="T992" t="s">
        <v>2236</v>
      </c>
      <c r="U992" t="s">
        <v>875</v>
      </c>
      <c r="V992" s="12" t="s">
        <v>2699</v>
      </c>
    </row>
    <row r="993" spans="1:22" ht="29" x14ac:dyDescent="0.35">
      <c r="A993" t="s">
        <v>1712</v>
      </c>
      <c r="B993" t="s">
        <v>864</v>
      </c>
      <c r="C993">
        <v>0</v>
      </c>
      <c r="D993" t="s">
        <v>865</v>
      </c>
      <c r="E993" t="s">
        <v>1228</v>
      </c>
      <c r="F993">
        <v>0</v>
      </c>
      <c r="G993" s="1" t="str">
        <f>VLOOKUP(E993,'zoznam+stupeň prípravy'!$A$2:$W$647,2,FALSE)</f>
        <v>Náhrada nadzemných vedení v úseku Čierne nad Topľou - Vranov nad Topľou a Vranov nad Topľou – Nižný Hrabovec</v>
      </c>
      <c r="H993" t="s">
        <v>2236</v>
      </c>
      <c r="I993" t="s">
        <v>2236</v>
      </c>
      <c r="J993" t="s">
        <v>2236</v>
      </c>
      <c r="K993">
        <v>0</v>
      </c>
      <c r="L993" t="s">
        <v>912</v>
      </c>
      <c r="M993" t="s">
        <v>868</v>
      </c>
      <c r="N993" t="s">
        <v>861</v>
      </c>
      <c r="O993" t="s">
        <v>875</v>
      </c>
      <c r="P993">
        <v>0</v>
      </c>
      <c r="Q993">
        <v>2029</v>
      </c>
      <c r="R993" t="s">
        <v>2025</v>
      </c>
      <c r="S993" s="16">
        <v>1350000</v>
      </c>
      <c r="T993" t="s">
        <v>2236</v>
      </c>
      <c r="U993" t="s">
        <v>874</v>
      </c>
      <c r="V993" s="12" t="s">
        <v>2703</v>
      </c>
    </row>
    <row r="994" spans="1:22" ht="29" x14ac:dyDescent="0.35">
      <c r="A994" t="s">
        <v>1711</v>
      </c>
      <c r="B994" t="s">
        <v>864</v>
      </c>
      <c r="C994">
        <v>0</v>
      </c>
      <c r="D994" t="s">
        <v>865</v>
      </c>
      <c r="E994" t="s">
        <v>1228</v>
      </c>
      <c r="F994">
        <v>0</v>
      </c>
      <c r="G994" s="1" t="str">
        <f>VLOOKUP(E994,'zoznam+stupeň prípravy'!$A$2:$W$647,2,FALSE)</f>
        <v>Náhrada nadzemných vedení v úseku Čierne nad Topľou - Vranov nad Topľou a Vranov nad Topľou – Nižný Hrabovec</v>
      </c>
      <c r="H994" t="s">
        <v>2236</v>
      </c>
      <c r="I994" t="s">
        <v>2236</v>
      </c>
      <c r="J994" t="s">
        <v>2236</v>
      </c>
      <c r="K994">
        <v>0</v>
      </c>
      <c r="L994" t="s">
        <v>912</v>
      </c>
      <c r="M994" t="s">
        <v>868</v>
      </c>
      <c r="N994" t="s">
        <v>860</v>
      </c>
      <c r="O994" t="s">
        <v>874</v>
      </c>
      <c r="P994">
        <v>0</v>
      </c>
      <c r="Q994" t="s">
        <v>1464</v>
      </c>
      <c r="R994" t="s">
        <v>1467</v>
      </c>
      <c r="S994" s="16">
        <v>19149</v>
      </c>
      <c r="T994" t="s">
        <v>2236</v>
      </c>
      <c r="U994" t="s">
        <v>874</v>
      </c>
      <c r="V994" s="12" t="s">
        <v>2703</v>
      </c>
    </row>
    <row r="995" spans="1:22" ht="29" x14ac:dyDescent="0.35">
      <c r="A995" t="s">
        <v>1840</v>
      </c>
      <c r="B995" t="s">
        <v>864</v>
      </c>
      <c r="C995">
        <v>0</v>
      </c>
      <c r="D995" t="s">
        <v>865</v>
      </c>
      <c r="E995" t="s">
        <v>215</v>
      </c>
      <c r="F995">
        <v>0</v>
      </c>
      <c r="G995" s="1" t="str">
        <f>VLOOKUP(E995,'zoznam+stupeň prípravy'!$A$2:$W$647,2,FALSE)</f>
        <v>Rekonštrukcia analógového traťového rádia KAPSCH na úseku DOT Prešov – Plaveč digitálnym rádiovým systémom GSM-R</v>
      </c>
      <c r="H995" t="s">
        <v>2236</v>
      </c>
      <c r="I995" t="s">
        <v>2236</v>
      </c>
      <c r="J995" t="s">
        <v>2236</v>
      </c>
      <c r="K995">
        <v>0</v>
      </c>
      <c r="L995" t="s">
        <v>912</v>
      </c>
      <c r="M995" t="s">
        <v>868</v>
      </c>
      <c r="N995" t="s">
        <v>860</v>
      </c>
      <c r="O995" t="s">
        <v>875</v>
      </c>
      <c r="P995">
        <v>0</v>
      </c>
      <c r="Q995">
        <v>2027</v>
      </c>
      <c r="R995" t="s">
        <v>2025</v>
      </c>
      <c r="S995" s="16">
        <v>245000</v>
      </c>
      <c r="T995" t="s">
        <v>2236</v>
      </c>
      <c r="U995" t="s">
        <v>874</v>
      </c>
      <c r="V995" s="12" t="s">
        <v>2698</v>
      </c>
    </row>
    <row r="996" spans="1:22" ht="29" x14ac:dyDescent="0.35">
      <c r="A996" t="s">
        <v>1974</v>
      </c>
      <c r="B996" t="s">
        <v>864</v>
      </c>
      <c r="C996">
        <v>0</v>
      </c>
      <c r="D996" t="s">
        <v>865</v>
      </c>
      <c r="E996" t="s">
        <v>215</v>
      </c>
      <c r="F996">
        <v>0</v>
      </c>
      <c r="G996" s="1" t="str">
        <f>VLOOKUP(E996,'zoznam+stupeň prípravy'!$A$2:$W$647,2,FALSE)</f>
        <v>Rekonštrukcia analógového traťového rádia KAPSCH na úseku DOT Prešov – Plaveč digitálnym rádiovým systémom GSM-R</v>
      </c>
      <c r="H996" t="s">
        <v>2236</v>
      </c>
      <c r="I996" t="s">
        <v>2236</v>
      </c>
      <c r="J996" t="s">
        <v>2236</v>
      </c>
      <c r="K996">
        <v>0</v>
      </c>
      <c r="L996" t="s">
        <v>912</v>
      </c>
      <c r="M996" t="s">
        <v>868</v>
      </c>
      <c r="N996" t="s">
        <v>861</v>
      </c>
      <c r="O996" t="s">
        <v>875</v>
      </c>
      <c r="P996">
        <v>0</v>
      </c>
      <c r="Q996">
        <v>2030</v>
      </c>
      <c r="R996" t="s">
        <v>2025</v>
      </c>
      <c r="S996" s="16">
        <v>2205000</v>
      </c>
      <c r="T996" t="s">
        <v>2236</v>
      </c>
      <c r="U996" t="s">
        <v>874</v>
      </c>
      <c r="V996" s="12" t="s">
        <v>2698</v>
      </c>
    </row>
    <row r="997" spans="1:22" ht="29" x14ac:dyDescent="0.35">
      <c r="A997" t="s">
        <v>2018</v>
      </c>
      <c r="B997" t="s">
        <v>864</v>
      </c>
      <c r="C997">
        <v>0</v>
      </c>
      <c r="D997" t="s">
        <v>865</v>
      </c>
      <c r="E997" t="s">
        <v>707</v>
      </c>
      <c r="F997">
        <v>0</v>
      </c>
      <c r="G997" s="3" t="s">
        <v>2225</v>
      </c>
      <c r="H997" t="s">
        <v>1031</v>
      </c>
      <c r="I997" t="s">
        <v>2236</v>
      </c>
      <c r="J997" t="s">
        <v>2236</v>
      </c>
      <c r="K997">
        <v>0</v>
      </c>
      <c r="L997" t="s">
        <v>912</v>
      </c>
      <c r="M997" t="s">
        <v>868</v>
      </c>
      <c r="N997" t="s">
        <v>860</v>
      </c>
      <c r="O997" t="s">
        <v>2236</v>
      </c>
      <c r="P997" t="s">
        <v>2236</v>
      </c>
      <c r="Q997">
        <v>2023</v>
      </c>
      <c r="R997" t="s">
        <v>1467</v>
      </c>
      <c r="S997" s="16">
        <v>7000</v>
      </c>
      <c r="T997" t="s">
        <v>2236</v>
      </c>
      <c r="U997" t="s">
        <v>874</v>
      </c>
      <c r="V997" s="12" t="s">
        <v>2707</v>
      </c>
    </row>
    <row r="998" spans="1:22" ht="29" x14ac:dyDescent="0.35">
      <c r="A998" t="s">
        <v>2018</v>
      </c>
      <c r="B998" t="s">
        <v>864</v>
      </c>
      <c r="C998">
        <v>0</v>
      </c>
      <c r="D998" t="s">
        <v>865</v>
      </c>
      <c r="E998" t="s">
        <v>707</v>
      </c>
      <c r="F998">
        <v>0</v>
      </c>
      <c r="G998" s="3" t="s">
        <v>2225</v>
      </c>
      <c r="H998" t="s">
        <v>1031</v>
      </c>
      <c r="I998" t="s">
        <v>2236</v>
      </c>
      <c r="J998" t="s">
        <v>2236</v>
      </c>
      <c r="K998">
        <v>0</v>
      </c>
      <c r="L998" t="s">
        <v>912</v>
      </c>
      <c r="M998" t="s">
        <v>868</v>
      </c>
      <c r="N998" t="s">
        <v>860</v>
      </c>
      <c r="O998" t="s">
        <v>2236</v>
      </c>
      <c r="P998">
        <v>0</v>
      </c>
      <c r="Q998">
        <v>2029</v>
      </c>
      <c r="R998" t="s">
        <v>2025</v>
      </c>
      <c r="S998" s="16">
        <v>502000</v>
      </c>
      <c r="T998" t="s">
        <v>2236</v>
      </c>
      <c r="U998" t="s">
        <v>874</v>
      </c>
      <c r="V998" s="12" t="s">
        <v>2707</v>
      </c>
    </row>
    <row r="999" spans="1:22" x14ac:dyDescent="0.35">
      <c r="A999" t="s">
        <v>2125</v>
      </c>
      <c r="B999" t="s">
        <v>864</v>
      </c>
      <c r="C999">
        <v>0</v>
      </c>
      <c r="D999" t="s">
        <v>865</v>
      </c>
      <c r="E999" t="s">
        <v>692</v>
      </c>
      <c r="F999">
        <v>0</v>
      </c>
      <c r="G999" s="1" t="str">
        <f>VLOOKUP(E999,'zoznam+stupeň prípravy'!$A$2:$W$647,2,FALSE)</f>
        <v>Zvýšenie zabezpečenia priecestí,  TÚ Hronská Dúbrava - Palárikovo, PZZ v km 25,995</v>
      </c>
      <c r="H999" t="s">
        <v>1048</v>
      </c>
      <c r="I999" t="s">
        <v>2236</v>
      </c>
      <c r="J999" t="s">
        <v>2236</v>
      </c>
      <c r="K999">
        <v>0</v>
      </c>
      <c r="L999" t="s">
        <v>912</v>
      </c>
      <c r="M999" t="s">
        <v>868</v>
      </c>
      <c r="N999" t="s">
        <v>860</v>
      </c>
      <c r="O999" t="s">
        <v>874</v>
      </c>
      <c r="P999">
        <v>0</v>
      </c>
      <c r="Q999">
        <v>2023</v>
      </c>
      <c r="R999" t="s">
        <v>1467</v>
      </c>
      <c r="S999" s="16">
        <v>30400</v>
      </c>
      <c r="T999" t="s">
        <v>2236</v>
      </c>
      <c r="U999" t="s">
        <v>2236</v>
      </c>
      <c r="V999" s="12" t="s">
        <v>2705</v>
      </c>
    </row>
    <row r="1000" spans="1:22" x14ac:dyDescent="0.35">
      <c r="A1000" t="s">
        <v>2126</v>
      </c>
      <c r="B1000" t="s">
        <v>864</v>
      </c>
      <c r="C1000">
        <v>0</v>
      </c>
      <c r="D1000" t="s">
        <v>865</v>
      </c>
      <c r="E1000" t="s">
        <v>692</v>
      </c>
      <c r="F1000">
        <v>0</v>
      </c>
      <c r="G1000" s="1" t="str">
        <f>VLOOKUP(E1000,'zoznam+stupeň prípravy'!$A$2:$W$647,2,FALSE)</f>
        <v>Zvýšenie zabezpečenia priecestí,  TÚ Hronská Dúbrava - Palárikovo, PZZ v km 25,995</v>
      </c>
      <c r="H1000" t="s">
        <v>1048</v>
      </c>
      <c r="I1000" t="s">
        <v>2236</v>
      </c>
      <c r="J1000" t="s">
        <v>2236</v>
      </c>
      <c r="K1000">
        <v>0</v>
      </c>
      <c r="L1000" t="s">
        <v>912</v>
      </c>
      <c r="M1000" t="s">
        <v>868</v>
      </c>
      <c r="N1000" t="s">
        <v>861</v>
      </c>
      <c r="O1000" t="s">
        <v>874</v>
      </c>
      <c r="P1000">
        <v>0</v>
      </c>
      <c r="Q1000">
        <v>2024</v>
      </c>
      <c r="R1000" t="s">
        <v>2025</v>
      </c>
      <c r="S1000" s="16">
        <v>331378.39</v>
      </c>
      <c r="T1000" t="s">
        <v>2236</v>
      </c>
      <c r="U1000" t="s">
        <v>2236</v>
      </c>
      <c r="V1000" s="12" t="s">
        <v>2705</v>
      </c>
    </row>
    <row r="1001" spans="1:22" x14ac:dyDescent="0.35">
      <c r="A1001" t="s">
        <v>2127</v>
      </c>
      <c r="B1001" t="s">
        <v>864</v>
      </c>
      <c r="C1001">
        <v>0</v>
      </c>
      <c r="D1001" t="s">
        <v>865</v>
      </c>
      <c r="E1001" t="s">
        <v>700</v>
      </c>
      <c r="F1001">
        <v>0</v>
      </c>
      <c r="G1001" s="1" t="str">
        <f>VLOOKUP(E1001,'zoznam+stupeň prípravy'!$A$2:$W$647,2,FALSE)</f>
        <v>Zvýšenie zabezpečenia priecestí,  TÚ Štúrovo - Levice, PZZ v km 38,537</v>
      </c>
      <c r="H1001" t="s">
        <v>1202</v>
      </c>
      <c r="I1001" t="s">
        <v>2236</v>
      </c>
      <c r="J1001" t="s">
        <v>2236</v>
      </c>
      <c r="K1001">
        <v>0</v>
      </c>
      <c r="L1001" t="s">
        <v>912</v>
      </c>
      <c r="M1001" t="s">
        <v>868</v>
      </c>
      <c r="N1001" t="s">
        <v>860</v>
      </c>
      <c r="O1001" t="s">
        <v>874</v>
      </c>
      <c r="P1001">
        <v>0</v>
      </c>
      <c r="Q1001">
        <v>2023</v>
      </c>
      <c r="R1001" t="s">
        <v>1467</v>
      </c>
      <c r="S1001" s="16">
        <v>47850</v>
      </c>
      <c r="T1001" t="s">
        <v>2236</v>
      </c>
      <c r="U1001" t="s">
        <v>875</v>
      </c>
      <c r="V1001" s="12" t="s">
        <v>2705</v>
      </c>
    </row>
    <row r="1002" spans="1:22" x14ac:dyDescent="0.35">
      <c r="A1002" t="s">
        <v>2128</v>
      </c>
      <c r="B1002" t="s">
        <v>864</v>
      </c>
      <c r="C1002">
        <v>0</v>
      </c>
      <c r="D1002" t="s">
        <v>865</v>
      </c>
      <c r="E1002" t="s">
        <v>700</v>
      </c>
      <c r="F1002">
        <v>0</v>
      </c>
      <c r="G1002" s="1" t="str">
        <f>VLOOKUP(E1002,'zoznam+stupeň prípravy'!$A$2:$W$647,2,FALSE)</f>
        <v>Zvýšenie zabezpečenia priecestí,  TÚ Štúrovo - Levice, PZZ v km 38,537</v>
      </c>
      <c r="H1002" t="s">
        <v>1202</v>
      </c>
      <c r="I1002" t="s">
        <v>2236</v>
      </c>
      <c r="J1002" t="s">
        <v>2236</v>
      </c>
      <c r="K1002">
        <v>0</v>
      </c>
      <c r="L1002" t="s">
        <v>912</v>
      </c>
      <c r="M1002" t="s">
        <v>868</v>
      </c>
      <c r="N1002" t="s">
        <v>861</v>
      </c>
      <c r="O1002" t="s">
        <v>874</v>
      </c>
      <c r="P1002">
        <v>0</v>
      </c>
      <c r="Q1002">
        <v>2024</v>
      </c>
      <c r="R1002" t="s">
        <v>1458</v>
      </c>
      <c r="S1002" s="37">
        <v>427539.39</v>
      </c>
      <c r="T1002" t="s">
        <v>2236</v>
      </c>
      <c r="U1002" t="s">
        <v>875</v>
      </c>
      <c r="V1002" s="12" t="s">
        <v>2705</v>
      </c>
    </row>
    <row r="1003" spans="1:22" ht="29" x14ac:dyDescent="0.35">
      <c r="A1003" t="s">
        <v>2023</v>
      </c>
      <c r="B1003" t="s">
        <v>864</v>
      </c>
      <c r="C1003">
        <v>0</v>
      </c>
      <c r="D1003" t="s">
        <v>865</v>
      </c>
      <c r="E1003" t="s">
        <v>217</v>
      </c>
      <c r="F1003">
        <v>0</v>
      </c>
      <c r="G1003" s="1" t="str">
        <f>VLOOKUP(E1003,'zoznam+stupeň prípravy'!$A$2:$W$647,2,FALSE)</f>
        <v>Komplexná rekonštrukcia DOZZ v n. z. Okoč, zrušenie samovratných zariadení v ŽST Zlatna na Ostrove a v ŽST Veľký Meder</v>
      </c>
      <c r="H1003" t="s">
        <v>2236</v>
      </c>
      <c r="I1003" t="s">
        <v>2236</v>
      </c>
      <c r="J1003" t="s">
        <v>2236</v>
      </c>
      <c r="K1003">
        <v>0</v>
      </c>
      <c r="L1003" t="s">
        <v>912</v>
      </c>
      <c r="M1003" t="s">
        <v>868</v>
      </c>
      <c r="N1003" t="s">
        <v>861</v>
      </c>
      <c r="O1003" t="s">
        <v>2236</v>
      </c>
      <c r="P1003" t="s">
        <v>2236</v>
      </c>
      <c r="Q1003">
        <v>2025</v>
      </c>
      <c r="R1003" t="s">
        <v>2497</v>
      </c>
      <c r="S1003" s="16">
        <v>500000</v>
      </c>
      <c r="T1003" t="s">
        <v>2236</v>
      </c>
      <c r="U1003" t="s">
        <v>874</v>
      </c>
      <c r="V1003" s="12" t="s">
        <v>2698</v>
      </c>
    </row>
    <row r="1004" spans="1:22" x14ac:dyDescent="0.35">
      <c r="A1004" t="s">
        <v>2129</v>
      </c>
      <c r="B1004" t="s">
        <v>864</v>
      </c>
      <c r="C1004">
        <v>0</v>
      </c>
      <c r="D1004" t="s">
        <v>865</v>
      </c>
      <c r="E1004" t="s">
        <v>713</v>
      </c>
      <c r="F1004">
        <v>0</v>
      </c>
      <c r="G1004" s="1" t="str">
        <f>VLOOKUP(E1004,'zoznam+stupeň prípravy'!$A$2:$W$647,2,FALSE)</f>
        <v>Zvýšenie zabezpečenia priecestí, TÚ Komárno - Nové Zámky, PZZ v km 25,389</v>
      </c>
      <c r="H1004" t="s">
        <v>1230</v>
      </c>
      <c r="I1004" t="s">
        <v>2236</v>
      </c>
      <c r="J1004" t="s">
        <v>2236</v>
      </c>
      <c r="K1004" t="s">
        <v>949</v>
      </c>
      <c r="L1004" t="s">
        <v>912</v>
      </c>
      <c r="M1004" t="s">
        <v>868</v>
      </c>
      <c r="N1004" t="s">
        <v>860</v>
      </c>
      <c r="O1004" t="s">
        <v>874</v>
      </c>
      <c r="P1004">
        <v>0</v>
      </c>
      <c r="Q1004">
        <v>2023</v>
      </c>
      <c r="R1004" t="s">
        <v>1467</v>
      </c>
      <c r="S1004" s="16">
        <v>30800</v>
      </c>
      <c r="T1004" t="s">
        <v>2236</v>
      </c>
      <c r="U1004" t="s">
        <v>875</v>
      </c>
      <c r="V1004" s="12" t="s">
        <v>2705</v>
      </c>
    </row>
    <row r="1005" spans="1:22" x14ac:dyDescent="0.35">
      <c r="A1005" t="s">
        <v>2129</v>
      </c>
      <c r="B1005" t="s">
        <v>864</v>
      </c>
      <c r="C1005">
        <v>0</v>
      </c>
      <c r="D1005" t="s">
        <v>865</v>
      </c>
      <c r="E1005" t="s">
        <v>713</v>
      </c>
      <c r="F1005">
        <v>0</v>
      </c>
      <c r="G1005" s="1" t="str">
        <f>VLOOKUP(E1005,'zoznam+stupeň prípravy'!$A$2:$W$647,2,FALSE)</f>
        <v>Zvýšenie zabezpečenia priecestí, TÚ Komárno - Nové Zámky, PZZ v km 25,389</v>
      </c>
      <c r="H1005" t="s">
        <v>1230</v>
      </c>
      <c r="I1005" t="s">
        <v>2236</v>
      </c>
      <c r="J1005" t="s">
        <v>2236</v>
      </c>
      <c r="K1005" t="s">
        <v>949</v>
      </c>
      <c r="L1005" t="s">
        <v>912</v>
      </c>
      <c r="M1005" t="s">
        <v>868</v>
      </c>
      <c r="N1005" t="s">
        <v>860</v>
      </c>
      <c r="O1005" t="s">
        <v>874</v>
      </c>
      <c r="P1005">
        <v>0</v>
      </c>
      <c r="Q1005">
        <v>2024</v>
      </c>
      <c r="R1005" t="s">
        <v>1458</v>
      </c>
      <c r="S1005" s="37">
        <v>7700</v>
      </c>
      <c r="T1005" t="s">
        <v>2236</v>
      </c>
      <c r="U1005" t="s">
        <v>875</v>
      </c>
      <c r="V1005" s="12" t="s">
        <v>2705</v>
      </c>
    </row>
    <row r="1006" spans="1:22" x14ac:dyDescent="0.35">
      <c r="A1006" t="s">
        <v>2130</v>
      </c>
      <c r="B1006" t="s">
        <v>864</v>
      </c>
      <c r="C1006">
        <v>0</v>
      </c>
      <c r="D1006" t="s">
        <v>865</v>
      </c>
      <c r="E1006" t="s">
        <v>713</v>
      </c>
      <c r="F1006">
        <v>0</v>
      </c>
      <c r="G1006" s="1" t="str">
        <f>VLOOKUP(E1006,'zoznam+stupeň prípravy'!$A$2:$W$647,2,FALSE)</f>
        <v>Zvýšenie zabezpečenia priecestí, TÚ Komárno - Nové Zámky, PZZ v km 25,389</v>
      </c>
      <c r="H1006" t="s">
        <v>1230</v>
      </c>
      <c r="I1006" t="s">
        <v>2236</v>
      </c>
      <c r="J1006" t="s">
        <v>2236</v>
      </c>
      <c r="K1006" t="s">
        <v>949</v>
      </c>
      <c r="L1006" t="s">
        <v>912</v>
      </c>
      <c r="M1006" t="s">
        <v>868</v>
      </c>
      <c r="N1006" t="s">
        <v>861</v>
      </c>
      <c r="O1006" t="s">
        <v>874</v>
      </c>
      <c r="P1006">
        <v>0</v>
      </c>
      <c r="Q1006">
        <v>2025</v>
      </c>
      <c r="R1006" t="s">
        <v>1458</v>
      </c>
      <c r="S1006" s="16">
        <v>363314</v>
      </c>
      <c r="T1006" t="s">
        <v>2236</v>
      </c>
      <c r="U1006" t="s">
        <v>875</v>
      </c>
      <c r="V1006" s="12" t="s">
        <v>2705</v>
      </c>
    </row>
    <row r="1007" spans="1:22" x14ac:dyDescent="0.35">
      <c r="A1007" t="s">
        <v>1835</v>
      </c>
      <c r="B1007" t="s">
        <v>864</v>
      </c>
      <c r="C1007">
        <v>0</v>
      </c>
      <c r="D1007" t="s">
        <v>865</v>
      </c>
      <c r="E1007" t="s">
        <v>1231</v>
      </c>
      <c r="F1007">
        <v>0</v>
      </c>
      <c r="G1007" s="1" t="str">
        <f>VLOOKUP(E1007,'zoznam+stupeň prípravy'!$A$2:$W$647,2,FALSE)</f>
        <v>Zvýšenie zabezpečenia priecestí,  TÚ Šurany - Veľké Bielice, PZZ v km 25,904</v>
      </c>
      <c r="H1007" t="s">
        <v>2236</v>
      </c>
      <c r="I1007" t="s">
        <v>2236</v>
      </c>
      <c r="J1007" t="s">
        <v>2236</v>
      </c>
      <c r="K1007">
        <v>0</v>
      </c>
      <c r="L1007" t="s">
        <v>912</v>
      </c>
      <c r="M1007" t="s">
        <v>868</v>
      </c>
      <c r="N1007" t="s">
        <v>860</v>
      </c>
      <c r="O1007" t="s">
        <v>875</v>
      </c>
      <c r="P1007">
        <v>0</v>
      </c>
      <c r="Q1007">
        <v>2027</v>
      </c>
      <c r="R1007" t="s">
        <v>2025</v>
      </c>
      <c r="S1007" s="16">
        <v>60000</v>
      </c>
      <c r="T1007" t="s">
        <v>2236</v>
      </c>
      <c r="U1007" t="s">
        <v>874</v>
      </c>
      <c r="V1007" s="12" t="s">
        <v>2708</v>
      </c>
    </row>
    <row r="1008" spans="1:22" x14ac:dyDescent="0.35">
      <c r="A1008" t="s">
        <v>1969</v>
      </c>
      <c r="B1008" t="s">
        <v>864</v>
      </c>
      <c r="C1008">
        <v>0</v>
      </c>
      <c r="D1008" t="s">
        <v>865</v>
      </c>
      <c r="E1008" t="s">
        <v>1231</v>
      </c>
      <c r="F1008">
        <v>0</v>
      </c>
      <c r="G1008" s="1" t="str">
        <f>VLOOKUP(E1008,'zoznam+stupeň prípravy'!$A$2:$W$647,2,FALSE)</f>
        <v>Zvýšenie zabezpečenia priecestí,  TÚ Šurany - Veľké Bielice, PZZ v km 25,904</v>
      </c>
      <c r="H1008" t="s">
        <v>2236</v>
      </c>
      <c r="I1008" t="s">
        <v>2236</v>
      </c>
      <c r="J1008" t="s">
        <v>2236</v>
      </c>
      <c r="K1008">
        <v>0</v>
      </c>
      <c r="L1008" t="s">
        <v>912</v>
      </c>
      <c r="M1008" t="s">
        <v>868</v>
      </c>
      <c r="N1008" t="s">
        <v>861</v>
      </c>
      <c r="O1008" t="s">
        <v>875</v>
      </c>
      <c r="P1008">
        <v>0</v>
      </c>
      <c r="Q1008">
        <v>2030</v>
      </c>
      <c r="R1008" t="s">
        <v>2025</v>
      </c>
      <c r="S1008" s="16">
        <v>540000</v>
      </c>
      <c r="T1008" t="s">
        <v>2236</v>
      </c>
      <c r="U1008" t="s">
        <v>874</v>
      </c>
      <c r="V1008" s="12" t="s">
        <v>2708</v>
      </c>
    </row>
    <row r="1009" spans="1:22" ht="29" x14ac:dyDescent="0.35">
      <c r="A1009" t="s">
        <v>1841</v>
      </c>
      <c r="B1009" t="s">
        <v>864</v>
      </c>
      <c r="C1009">
        <v>0</v>
      </c>
      <c r="D1009" t="s">
        <v>865</v>
      </c>
      <c r="E1009" t="s">
        <v>219</v>
      </c>
      <c r="F1009">
        <v>0</v>
      </c>
      <c r="G1009" s="1" t="str">
        <f>VLOOKUP(E1009,'zoznam+stupeň prípravy'!$A$2:$W$647,2,FALSE)</f>
        <v>Vybudovanie rádiového systému GSMR Trnava mimo, Galanta mimo, Leopoldov mimo</v>
      </c>
      <c r="H1009" t="s">
        <v>2236</v>
      </c>
      <c r="I1009" t="s">
        <v>2236</v>
      </c>
      <c r="J1009" t="s">
        <v>2236</v>
      </c>
      <c r="K1009">
        <v>0</v>
      </c>
      <c r="L1009" t="s">
        <v>912</v>
      </c>
      <c r="M1009" t="s">
        <v>868</v>
      </c>
      <c r="N1009" t="s">
        <v>860</v>
      </c>
      <c r="O1009" t="s">
        <v>875</v>
      </c>
      <c r="P1009">
        <v>0</v>
      </c>
      <c r="Q1009">
        <v>2027</v>
      </c>
      <c r="R1009" t="s">
        <v>2025</v>
      </c>
      <c r="S1009" s="16">
        <v>300000</v>
      </c>
      <c r="T1009" t="s">
        <v>2236</v>
      </c>
      <c r="U1009" t="s">
        <v>874</v>
      </c>
      <c r="V1009" s="12" t="s">
        <v>2698</v>
      </c>
    </row>
    <row r="1010" spans="1:22" ht="29" x14ac:dyDescent="0.35">
      <c r="A1010" t="s">
        <v>1975</v>
      </c>
      <c r="B1010" t="s">
        <v>864</v>
      </c>
      <c r="C1010">
        <v>0</v>
      </c>
      <c r="D1010" t="s">
        <v>865</v>
      </c>
      <c r="E1010" t="s">
        <v>219</v>
      </c>
      <c r="F1010">
        <v>0</v>
      </c>
      <c r="G1010" s="1" t="str">
        <f>VLOOKUP(E1010,'zoznam+stupeň prípravy'!$A$2:$W$647,2,FALSE)</f>
        <v>Vybudovanie rádiového systému GSMR Trnava mimo, Galanta mimo, Leopoldov mimo</v>
      </c>
      <c r="H1010" t="s">
        <v>2236</v>
      </c>
      <c r="I1010" t="s">
        <v>2236</v>
      </c>
      <c r="J1010" t="s">
        <v>2236</v>
      </c>
      <c r="K1010">
        <v>0</v>
      </c>
      <c r="L1010" t="s">
        <v>912</v>
      </c>
      <c r="M1010" t="s">
        <v>868</v>
      </c>
      <c r="N1010" t="s">
        <v>861</v>
      </c>
      <c r="O1010" t="s">
        <v>875</v>
      </c>
      <c r="P1010">
        <v>0</v>
      </c>
      <c r="Q1010">
        <v>2030</v>
      </c>
      <c r="R1010" t="s">
        <v>2025</v>
      </c>
      <c r="S1010" s="16">
        <v>2700000</v>
      </c>
      <c r="T1010" t="s">
        <v>2236</v>
      </c>
      <c r="U1010" t="s">
        <v>874</v>
      </c>
      <c r="V1010" s="12" t="s">
        <v>2698</v>
      </c>
    </row>
    <row r="1011" spans="1:22" ht="29" x14ac:dyDescent="0.35">
      <c r="A1011" t="s">
        <v>1998</v>
      </c>
      <c r="B1011" t="s">
        <v>864</v>
      </c>
      <c r="C1011">
        <v>0</v>
      </c>
      <c r="D1011" t="s">
        <v>865</v>
      </c>
      <c r="E1011" t="s">
        <v>573</v>
      </c>
      <c r="F1011">
        <v>0</v>
      </c>
      <c r="G1011" s="1" t="str">
        <f>VLOOKUP(E1011,'zoznam+stupeň prípravy'!$A$2:$W$647,2,FALSE)</f>
        <v xml:space="preserve">Komplexná rekonštrukcia PZZ km 1,292  TU Šurany – Úľany nad Žitavou, </v>
      </c>
      <c r="H1011" t="s">
        <v>2236</v>
      </c>
      <c r="I1011" t="s">
        <v>2236</v>
      </c>
      <c r="J1011" t="s">
        <v>2236</v>
      </c>
      <c r="K1011">
        <v>0</v>
      </c>
      <c r="L1011" t="s">
        <v>912</v>
      </c>
      <c r="M1011" t="s">
        <v>868</v>
      </c>
      <c r="N1011" t="s">
        <v>861</v>
      </c>
      <c r="O1011" t="s">
        <v>874</v>
      </c>
      <c r="P1011">
        <v>0</v>
      </c>
      <c r="Q1011">
        <v>2029</v>
      </c>
      <c r="R1011" t="s">
        <v>2025</v>
      </c>
      <c r="S1011" s="16">
        <v>676850</v>
      </c>
      <c r="T1011" t="s">
        <v>2236</v>
      </c>
      <c r="U1011" t="s">
        <v>874</v>
      </c>
      <c r="V1011" s="12" t="s">
        <v>2707</v>
      </c>
    </row>
    <row r="1012" spans="1:22" x14ac:dyDescent="0.35">
      <c r="A1012" t="s">
        <v>1843</v>
      </c>
      <c r="B1012" t="s">
        <v>864</v>
      </c>
      <c r="C1012">
        <v>0</v>
      </c>
      <c r="D1012" t="s">
        <v>865</v>
      </c>
      <c r="E1012" t="s">
        <v>223</v>
      </c>
      <c r="F1012">
        <v>0</v>
      </c>
      <c r="G1012" s="1" t="str">
        <f>VLOOKUP(E1012,'zoznam+stupeň prípravy'!$A$2:$W$647,2,FALSE)</f>
        <v>Vybudovanie stanovíšť TT 110/25 kV v OR Trnava</v>
      </c>
      <c r="H1012" t="s">
        <v>2236</v>
      </c>
      <c r="I1012" t="s">
        <v>2236</v>
      </c>
      <c r="J1012" t="s">
        <v>2236</v>
      </c>
      <c r="K1012">
        <v>0</v>
      </c>
      <c r="L1012" t="s">
        <v>912</v>
      </c>
      <c r="M1012" t="s">
        <v>868</v>
      </c>
      <c r="N1012" t="s">
        <v>860</v>
      </c>
      <c r="O1012" t="s">
        <v>875</v>
      </c>
      <c r="P1012">
        <v>0</v>
      </c>
      <c r="Q1012">
        <v>2027</v>
      </c>
      <c r="R1012" t="s">
        <v>2025</v>
      </c>
      <c r="S1012" s="16">
        <v>320100</v>
      </c>
      <c r="T1012" t="s">
        <v>2236</v>
      </c>
      <c r="U1012" t="s">
        <v>874</v>
      </c>
      <c r="V1012" s="12" t="s">
        <v>2698</v>
      </c>
    </row>
    <row r="1013" spans="1:22" x14ac:dyDescent="0.35">
      <c r="A1013" t="s">
        <v>1977</v>
      </c>
      <c r="B1013" t="s">
        <v>864</v>
      </c>
      <c r="C1013">
        <v>0</v>
      </c>
      <c r="D1013" t="s">
        <v>865</v>
      </c>
      <c r="E1013" t="s">
        <v>223</v>
      </c>
      <c r="F1013">
        <v>0</v>
      </c>
      <c r="G1013" s="1" t="str">
        <f>VLOOKUP(E1013,'zoznam+stupeň prípravy'!$A$2:$W$647,2,FALSE)</f>
        <v>Vybudovanie stanovíšť TT 110/25 kV v OR Trnava</v>
      </c>
      <c r="H1013" t="s">
        <v>2236</v>
      </c>
      <c r="I1013" t="s">
        <v>2236</v>
      </c>
      <c r="J1013" t="s">
        <v>2236</v>
      </c>
      <c r="K1013">
        <v>0</v>
      </c>
      <c r="L1013" t="s">
        <v>912</v>
      </c>
      <c r="M1013" t="s">
        <v>868</v>
      </c>
      <c r="N1013" t="s">
        <v>861</v>
      </c>
      <c r="O1013" t="s">
        <v>875</v>
      </c>
      <c r="P1013">
        <v>0</v>
      </c>
      <c r="Q1013">
        <v>2030</v>
      </c>
      <c r="R1013" t="s">
        <v>2025</v>
      </c>
      <c r="S1013" s="16">
        <v>2880900</v>
      </c>
      <c r="T1013" t="s">
        <v>2236</v>
      </c>
      <c r="U1013" t="s">
        <v>874</v>
      </c>
      <c r="V1013" s="12" t="s">
        <v>2698</v>
      </c>
    </row>
    <row r="1014" spans="1:22" x14ac:dyDescent="0.35">
      <c r="A1014" t="s">
        <v>2131</v>
      </c>
      <c r="B1014" t="s">
        <v>864</v>
      </c>
      <c r="C1014">
        <v>0</v>
      </c>
      <c r="D1014" t="s">
        <v>865</v>
      </c>
      <c r="E1014" t="s">
        <v>1233</v>
      </c>
      <c r="F1014">
        <v>0</v>
      </c>
      <c r="G1014" s="1" t="str">
        <f>VLOOKUP(E1014,'zoznam+stupeň prípravy'!$A$2:$W$647,2,FALSE)</f>
        <v>Spišská Nová Ves OTV- garáž MVTV- komplexná rekonštrukcia</v>
      </c>
      <c r="H1014" t="s">
        <v>2236</v>
      </c>
      <c r="I1014" t="s">
        <v>2236</v>
      </c>
      <c r="J1014" t="s">
        <v>2236</v>
      </c>
      <c r="K1014" t="s">
        <v>949</v>
      </c>
      <c r="L1014" t="s">
        <v>1000</v>
      </c>
      <c r="M1014" t="s">
        <v>868</v>
      </c>
      <c r="N1014" t="s">
        <v>861</v>
      </c>
      <c r="O1014" t="s">
        <v>874</v>
      </c>
      <c r="P1014">
        <v>0</v>
      </c>
      <c r="Q1014">
        <v>2029</v>
      </c>
      <c r="R1014" t="s">
        <v>2025</v>
      </c>
      <c r="S1014" s="16">
        <v>300000</v>
      </c>
      <c r="T1014" t="s">
        <v>2236</v>
      </c>
      <c r="U1014" t="s">
        <v>875</v>
      </c>
      <c r="V1014" s="12" t="s">
        <v>2703</v>
      </c>
    </row>
    <row r="1015" spans="1:22" ht="29" x14ac:dyDescent="0.35">
      <c r="A1015" t="s">
        <v>1849</v>
      </c>
      <c r="B1015" t="s">
        <v>864</v>
      </c>
      <c r="C1015">
        <v>0</v>
      </c>
      <c r="D1015" t="s">
        <v>865</v>
      </c>
      <c r="E1015" t="s">
        <v>225</v>
      </c>
      <c r="F1015">
        <v>0</v>
      </c>
      <c r="G1015" s="1" t="str">
        <f>VLOOKUP(E1015,'zoznam+stupeň prípravy'!$A$2:$W$647,2,FALSE)</f>
        <v>Rekonštrukcia vetrania Čremošnianskeho tunela na trati Banská Bystrica - Dolná Štubňa</v>
      </c>
      <c r="H1015" t="s">
        <v>2236</v>
      </c>
      <c r="I1015" t="s">
        <v>2236</v>
      </c>
      <c r="J1015" t="s">
        <v>2236</v>
      </c>
      <c r="K1015">
        <v>0</v>
      </c>
      <c r="L1015" t="s">
        <v>912</v>
      </c>
      <c r="M1015" t="s">
        <v>868</v>
      </c>
      <c r="N1015" t="s">
        <v>860</v>
      </c>
      <c r="O1015" t="s">
        <v>875</v>
      </c>
      <c r="P1015">
        <v>0</v>
      </c>
      <c r="Q1015">
        <v>2027</v>
      </c>
      <c r="R1015" t="s">
        <v>2025</v>
      </c>
      <c r="S1015" s="16">
        <v>32000</v>
      </c>
      <c r="T1015" t="s">
        <v>2236</v>
      </c>
      <c r="U1015" t="s">
        <v>874</v>
      </c>
      <c r="V1015" s="12" t="s">
        <v>2698</v>
      </c>
    </row>
    <row r="1016" spans="1:22" ht="29" x14ac:dyDescent="0.35">
      <c r="A1016" t="s">
        <v>1983</v>
      </c>
      <c r="B1016" t="s">
        <v>864</v>
      </c>
      <c r="C1016">
        <v>0</v>
      </c>
      <c r="D1016" t="s">
        <v>865</v>
      </c>
      <c r="E1016" t="s">
        <v>225</v>
      </c>
      <c r="F1016">
        <v>0</v>
      </c>
      <c r="G1016" s="1" t="str">
        <f>VLOOKUP(E1016,'zoznam+stupeň prípravy'!$A$2:$W$647,2,FALSE)</f>
        <v>Rekonštrukcia vetrania Čremošnianskeho tunela na trati Banská Bystrica - Dolná Štubňa</v>
      </c>
      <c r="H1016" t="s">
        <v>2236</v>
      </c>
      <c r="I1016" t="s">
        <v>2236</v>
      </c>
      <c r="J1016" t="s">
        <v>2236</v>
      </c>
      <c r="K1016">
        <v>0</v>
      </c>
      <c r="L1016" t="s">
        <v>912</v>
      </c>
      <c r="M1016" t="s">
        <v>868</v>
      </c>
      <c r="N1016" t="s">
        <v>861</v>
      </c>
      <c r="O1016" t="s">
        <v>875</v>
      </c>
      <c r="P1016">
        <v>0</v>
      </c>
      <c r="Q1016">
        <v>2030</v>
      </c>
      <c r="R1016" t="s">
        <v>2025</v>
      </c>
      <c r="S1016" s="16">
        <v>288000</v>
      </c>
      <c r="T1016" t="s">
        <v>2236</v>
      </c>
      <c r="U1016" t="s">
        <v>874</v>
      </c>
      <c r="V1016" s="12" t="s">
        <v>2698</v>
      </c>
    </row>
    <row r="1017" spans="1:22" ht="29" x14ac:dyDescent="0.35">
      <c r="A1017" t="s">
        <v>2132</v>
      </c>
      <c r="B1017" t="s">
        <v>864</v>
      </c>
      <c r="C1017">
        <v>0</v>
      </c>
      <c r="D1017" t="s">
        <v>865</v>
      </c>
      <c r="E1017" t="s">
        <v>229</v>
      </c>
      <c r="F1017">
        <v>0</v>
      </c>
      <c r="G1017" s="1" t="str">
        <f>VLOOKUP(E1017,'zoznam+stupeň prípravy'!$A$2:$W$647,2,FALSE)</f>
        <v>Studený Potok- železničná stanica- komplexná rekonštrukcia- vypracovanie PD</v>
      </c>
      <c r="H1017" t="s">
        <v>2236</v>
      </c>
      <c r="I1017" t="s">
        <v>2236</v>
      </c>
      <c r="J1017" t="s">
        <v>2236</v>
      </c>
      <c r="K1017" t="s">
        <v>949</v>
      </c>
      <c r="L1017" t="s">
        <v>912</v>
      </c>
      <c r="M1017" t="s">
        <v>868</v>
      </c>
      <c r="N1017" t="s">
        <v>861</v>
      </c>
      <c r="O1017" t="s">
        <v>874</v>
      </c>
      <c r="P1017">
        <v>0</v>
      </c>
      <c r="Q1017">
        <v>2029</v>
      </c>
      <c r="R1017" t="s">
        <v>2025</v>
      </c>
      <c r="S1017" s="16">
        <v>100000</v>
      </c>
      <c r="T1017" t="s">
        <v>2236</v>
      </c>
      <c r="U1017" t="s">
        <v>875</v>
      </c>
      <c r="V1017" s="12" t="s">
        <v>2707</v>
      </c>
    </row>
    <row r="1018" spans="1:22" ht="29" x14ac:dyDescent="0.35">
      <c r="A1018" t="s">
        <v>1554</v>
      </c>
      <c r="B1018" t="s">
        <v>864</v>
      </c>
      <c r="C1018">
        <v>0</v>
      </c>
      <c r="D1018" t="s">
        <v>865</v>
      </c>
      <c r="E1018" t="s">
        <v>550</v>
      </c>
      <c r="F1018" t="s">
        <v>1235</v>
      </c>
      <c r="G1018" s="1" t="str">
        <f>VLOOKUP(E1018,'zoznam+stupeň prípravy'!$A$2:$W$647,2,FALSE)</f>
        <v>Modernizácia dvoch úsekov železničnej trate štátna hranica ČR/SR - Devínska Nová Ves (realizácia) + DOZZ, GSMR, ETCS</v>
      </c>
      <c r="H1018" t="s">
        <v>1236</v>
      </c>
      <c r="I1018" t="s">
        <v>1237</v>
      </c>
      <c r="J1018" t="s">
        <v>882</v>
      </c>
      <c r="K1018">
        <v>0</v>
      </c>
      <c r="L1018" t="s">
        <v>873</v>
      </c>
      <c r="M1018" t="s">
        <v>868</v>
      </c>
      <c r="N1018" t="s">
        <v>26</v>
      </c>
      <c r="O1018" t="s">
        <v>874</v>
      </c>
      <c r="P1018" t="s">
        <v>1238</v>
      </c>
      <c r="Q1018">
        <v>2023</v>
      </c>
      <c r="R1018" t="s">
        <v>1525</v>
      </c>
      <c r="S1018" s="16">
        <v>1797668.49</v>
      </c>
      <c r="T1018" t="s">
        <v>2236</v>
      </c>
      <c r="U1018" t="s">
        <v>874</v>
      </c>
      <c r="V1018" s="12" t="s">
        <v>2705</v>
      </c>
    </row>
    <row r="1019" spans="1:22" ht="29" x14ac:dyDescent="0.35">
      <c r="A1019" t="s">
        <v>1554</v>
      </c>
      <c r="B1019" t="s">
        <v>864</v>
      </c>
      <c r="C1019">
        <v>0</v>
      </c>
      <c r="D1019" t="s">
        <v>865</v>
      </c>
      <c r="E1019" t="s">
        <v>550</v>
      </c>
      <c r="F1019" t="s">
        <v>1235</v>
      </c>
      <c r="G1019" s="1" t="str">
        <f>VLOOKUP(E1019,'zoznam+stupeň prípravy'!$A$2:$W$647,2,FALSE)</f>
        <v>Modernizácia dvoch úsekov železničnej trate štátna hranica ČR/SR - Devínska Nová Ves (realizácia) + DOZZ, GSMR, ETCS</v>
      </c>
      <c r="H1019" t="s">
        <v>1236</v>
      </c>
      <c r="I1019" t="s">
        <v>1237</v>
      </c>
      <c r="J1019" t="s">
        <v>882</v>
      </c>
      <c r="K1019">
        <v>0</v>
      </c>
      <c r="L1019" t="s">
        <v>873</v>
      </c>
      <c r="M1019" t="s">
        <v>868</v>
      </c>
      <c r="N1019" t="s">
        <v>26</v>
      </c>
      <c r="O1019" t="s">
        <v>874</v>
      </c>
      <c r="P1019" t="s">
        <v>1238</v>
      </c>
      <c r="Q1019">
        <v>2023</v>
      </c>
      <c r="R1019" t="s">
        <v>1467</v>
      </c>
      <c r="S1019" s="16">
        <v>378947.48</v>
      </c>
      <c r="T1019" t="s">
        <v>2236</v>
      </c>
      <c r="U1019" t="s">
        <v>874</v>
      </c>
      <c r="V1019" s="12" t="s">
        <v>2705</v>
      </c>
    </row>
    <row r="1020" spans="1:22" ht="29" x14ac:dyDescent="0.35">
      <c r="A1020" t="s">
        <v>1555</v>
      </c>
      <c r="B1020" t="s">
        <v>864</v>
      </c>
      <c r="C1020">
        <v>0</v>
      </c>
      <c r="D1020" t="s">
        <v>865</v>
      </c>
      <c r="E1020" t="s">
        <v>550</v>
      </c>
      <c r="F1020" t="s">
        <v>1235</v>
      </c>
      <c r="G1020" s="1" t="str">
        <f>VLOOKUP(E1020,'zoznam+stupeň prípravy'!$A$2:$W$647,2,FALSE)</f>
        <v>Modernizácia dvoch úsekov železničnej trate štátna hranica ČR/SR - Devínska Nová Ves (realizácia) + DOZZ, GSMR, ETCS</v>
      </c>
      <c r="H1020" t="s">
        <v>1236</v>
      </c>
      <c r="I1020" t="s">
        <v>1237</v>
      </c>
      <c r="J1020" t="s">
        <v>882</v>
      </c>
      <c r="K1020">
        <v>0</v>
      </c>
      <c r="L1020" t="s">
        <v>873</v>
      </c>
      <c r="M1020" t="s">
        <v>868</v>
      </c>
      <c r="N1020" t="s">
        <v>861</v>
      </c>
      <c r="O1020" t="s">
        <v>874</v>
      </c>
      <c r="P1020" t="s">
        <v>1238</v>
      </c>
      <c r="Q1020">
        <v>2023</v>
      </c>
      <c r="R1020" t="s">
        <v>1525</v>
      </c>
      <c r="S1020" s="16">
        <v>2827.38</v>
      </c>
      <c r="T1020" t="s">
        <v>2236</v>
      </c>
      <c r="U1020" t="s">
        <v>874</v>
      </c>
      <c r="V1020" s="12" t="s">
        <v>2705</v>
      </c>
    </row>
    <row r="1021" spans="1:22" ht="29" x14ac:dyDescent="0.35">
      <c r="A1021" t="s">
        <v>1555</v>
      </c>
      <c r="B1021" t="s">
        <v>864</v>
      </c>
      <c r="C1021">
        <v>0</v>
      </c>
      <c r="D1021" t="s">
        <v>865</v>
      </c>
      <c r="E1021" t="s">
        <v>550</v>
      </c>
      <c r="F1021" t="s">
        <v>1235</v>
      </c>
      <c r="G1021" s="1" t="str">
        <f>VLOOKUP(E1021,'zoznam+stupeň prípravy'!$A$2:$W$647,2,FALSE)</f>
        <v>Modernizácia dvoch úsekov železničnej trate štátna hranica ČR/SR - Devínska Nová Ves (realizácia) + DOZZ, GSMR, ETCS</v>
      </c>
      <c r="H1021" t="s">
        <v>1236</v>
      </c>
      <c r="I1021" t="s">
        <v>1237</v>
      </c>
      <c r="J1021" t="s">
        <v>882</v>
      </c>
      <c r="K1021">
        <v>0</v>
      </c>
      <c r="L1021" t="s">
        <v>873</v>
      </c>
      <c r="M1021" t="s">
        <v>868</v>
      </c>
      <c r="N1021" t="s">
        <v>861</v>
      </c>
      <c r="O1021" t="s">
        <v>874</v>
      </c>
      <c r="P1021" t="s">
        <v>1238</v>
      </c>
      <c r="Q1021">
        <v>2023</v>
      </c>
      <c r="R1021" t="s">
        <v>1467</v>
      </c>
      <c r="S1021" s="16">
        <v>136530.62</v>
      </c>
      <c r="T1021" t="s">
        <v>2236</v>
      </c>
      <c r="U1021" t="s">
        <v>874</v>
      </c>
      <c r="V1021" s="12" t="s">
        <v>2705</v>
      </c>
    </row>
    <row r="1022" spans="1:22" ht="29" x14ac:dyDescent="0.35">
      <c r="A1022" t="s">
        <v>1555</v>
      </c>
      <c r="B1022" t="s">
        <v>864</v>
      </c>
      <c r="C1022">
        <v>0</v>
      </c>
      <c r="D1022" t="s">
        <v>865</v>
      </c>
      <c r="E1022" t="s">
        <v>550</v>
      </c>
      <c r="F1022" t="s">
        <v>1235</v>
      </c>
      <c r="G1022" s="1" t="str">
        <f>VLOOKUP(E1022,'zoznam+stupeň prípravy'!$A$2:$W$647,2,FALSE)</f>
        <v>Modernizácia dvoch úsekov železničnej trate štátna hranica ČR/SR - Devínska Nová Ves (realizácia) + DOZZ, GSMR, ETCS</v>
      </c>
      <c r="H1022" t="s">
        <v>1236</v>
      </c>
      <c r="I1022" t="s">
        <v>1237</v>
      </c>
      <c r="J1022" t="s">
        <v>882</v>
      </c>
      <c r="K1022">
        <v>0</v>
      </c>
      <c r="L1022" t="s">
        <v>873</v>
      </c>
      <c r="M1022" t="s">
        <v>868</v>
      </c>
      <c r="N1022" t="s">
        <v>861</v>
      </c>
      <c r="O1022" t="s">
        <v>874</v>
      </c>
      <c r="P1022" t="s">
        <v>1238</v>
      </c>
      <c r="Q1022">
        <v>2023</v>
      </c>
      <c r="R1022" t="s">
        <v>1524</v>
      </c>
      <c r="S1022" s="16">
        <f>2725563.57-376035.26-17850</f>
        <v>2331678.3099999996</v>
      </c>
      <c r="T1022" t="s">
        <v>2236</v>
      </c>
      <c r="U1022" t="s">
        <v>874</v>
      </c>
      <c r="V1022" s="12" t="s">
        <v>2705</v>
      </c>
    </row>
    <row r="1023" spans="1:22" ht="29" x14ac:dyDescent="0.35">
      <c r="A1023" t="s">
        <v>1555</v>
      </c>
      <c r="B1023" t="s">
        <v>864</v>
      </c>
      <c r="C1023">
        <v>0</v>
      </c>
      <c r="D1023" t="s">
        <v>865</v>
      </c>
      <c r="E1023" t="s">
        <v>550</v>
      </c>
      <c r="F1023" t="s">
        <v>1235</v>
      </c>
      <c r="G1023" s="1" t="str">
        <f>VLOOKUP(E1023,'zoznam+stupeň prípravy'!$A$2:$W$647,2,FALSE)</f>
        <v>Modernizácia dvoch úsekov železničnej trate štátna hranica ČR/SR - Devínska Nová Ves (realizácia) + DOZZ, GSMR, ETCS</v>
      </c>
      <c r="H1023" t="s">
        <v>1236</v>
      </c>
      <c r="I1023" t="s">
        <v>1237</v>
      </c>
      <c r="J1023" t="s">
        <v>882</v>
      </c>
      <c r="K1023">
        <v>0</v>
      </c>
      <c r="L1023" t="s">
        <v>873</v>
      </c>
      <c r="M1023" t="s">
        <v>868</v>
      </c>
      <c r="N1023" t="s">
        <v>861</v>
      </c>
      <c r="O1023" t="s">
        <v>874</v>
      </c>
      <c r="P1023" t="s">
        <v>1238</v>
      </c>
      <c r="Q1023">
        <v>2023</v>
      </c>
      <c r="R1023" t="s">
        <v>1550</v>
      </c>
      <c r="S1023" s="16">
        <v>7992284.5599999996</v>
      </c>
      <c r="T1023" t="s">
        <v>2236</v>
      </c>
      <c r="U1023" t="s">
        <v>874</v>
      </c>
      <c r="V1023" s="12" t="s">
        <v>2705</v>
      </c>
    </row>
    <row r="1024" spans="1:22" ht="29" x14ac:dyDescent="0.35">
      <c r="A1024" t="s">
        <v>1555</v>
      </c>
      <c r="B1024" t="s">
        <v>864</v>
      </c>
      <c r="C1024">
        <v>0</v>
      </c>
      <c r="D1024" t="s">
        <v>865</v>
      </c>
      <c r="E1024" t="s">
        <v>550</v>
      </c>
      <c r="F1024" t="s">
        <v>1235</v>
      </c>
      <c r="G1024" s="1" t="str">
        <f>VLOOKUP(E1024,'zoznam+stupeň prípravy'!$A$2:$W$647,2,FALSE)</f>
        <v>Modernizácia dvoch úsekov železničnej trate štátna hranica ČR/SR - Devínska Nová Ves (realizácia) + DOZZ, GSMR, ETCS</v>
      </c>
      <c r="H1024" t="s">
        <v>1236</v>
      </c>
      <c r="I1024" t="s">
        <v>1237</v>
      </c>
      <c r="J1024" t="s">
        <v>882</v>
      </c>
      <c r="K1024">
        <v>0</v>
      </c>
      <c r="L1024" t="s">
        <v>873</v>
      </c>
      <c r="M1024" t="s">
        <v>868</v>
      </c>
      <c r="N1024" t="s">
        <v>860</v>
      </c>
      <c r="O1024" t="s">
        <v>874</v>
      </c>
      <c r="P1024" t="s">
        <v>1238</v>
      </c>
      <c r="Q1024">
        <v>2023</v>
      </c>
      <c r="R1024" t="s">
        <v>1524</v>
      </c>
      <c r="S1024" s="16">
        <v>637058.02</v>
      </c>
      <c r="T1024" t="s">
        <v>2236</v>
      </c>
      <c r="U1024" t="s">
        <v>874</v>
      </c>
      <c r="V1024" s="12" t="s">
        <v>2705</v>
      </c>
    </row>
    <row r="1025" spans="1:22" ht="29" x14ac:dyDescent="0.35">
      <c r="A1025" t="s">
        <v>1555</v>
      </c>
      <c r="B1025" t="s">
        <v>864</v>
      </c>
      <c r="C1025">
        <v>0</v>
      </c>
      <c r="D1025" t="s">
        <v>865</v>
      </c>
      <c r="E1025" t="s">
        <v>550</v>
      </c>
      <c r="F1025" t="s">
        <v>1235</v>
      </c>
      <c r="G1025" s="1" t="str">
        <f>VLOOKUP(E1025,'zoznam+stupeň prípravy'!$A$2:$W$647,2,FALSE)</f>
        <v>Modernizácia dvoch úsekov železničnej trate štátna hranica ČR/SR - Devínska Nová Ves (realizácia) + DOZZ, GSMR, ETCS</v>
      </c>
      <c r="H1025" t="s">
        <v>1236</v>
      </c>
      <c r="I1025" t="s">
        <v>1237</v>
      </c>
      <c r="J1025" t="s">
        <v>882</v>
      </c>
      <c r="K1025">
        <v>0</v>
      </c>
      <c r="L1025" t="s">
        <v>873</v>
      </c>
      <c r="M1025" t="s">
        <v>868</v>
      </c>
      <c r="N1025" t="s">
        <v>861</v>
      </c>
      <c r="O1025" t="s">
        <v>874</v>
      </c>
      <c r="P1025" t="s">
        <v>1238</v>
      </c>
      <c r="Q1025">
        <v>2023</v>
      </c>
      <c r="R1025" t="s">
        <v>1467</v>
      </c>
      <c r="S1025" s="16">
        <v>466674</v>
      </c>
      <c r="T1025" t="s">
        <v>2236</v>
      </c>
      <c r="U1025" t="s">
        <v>874</v>
      </c>
      <c r="V1025" s="12" t="s">
        <v>2705</v>
      </c>
    </row>
    <row r="1026" spans="1:22" ht="29" x14ac:dyDescent="0.35">
      <c r="A1026" t="s">
        <v>1555</v>
      </c>
      <c r="B1026" t="s">
        <v>864</v>
      </c>
      <c r="C1026">
        <v>0</v>
      </c>
      <c r="D1026" t="s">
        <v>865</v>
      </c>
      <c r="E1026" t="s">
        <v>550</v>
      </c>
      <c r="F1026" t="s">
        <v>1235</v>
      </c>
      <c r="G1026" s="1" t="str">
        <f>VLOOKUP(E1026,'zoznam+stupeň prípravy'!$A$2:$W$647,2,FALSE)</f>
        <v>Modernizácia dvoch úsekov železničnej trate štátna hranica ČR/SR - Devínska Nová Ves (realizácia) + DOZZ, GSMR, ETCS</v>
      </c>
      <c r="H1026" t="s">
        <v>1236</v>
      </c>
      <c r="I1026" t="s">
        <v>1237</v>
      </c>
      <c r="J1026" t="s">
        <v>882</v>
      </c>
      <c r="K1026">
        <v>0</v>
      </c>
      <c r="L1026" t="s">
        <v>873</v>
      </c>
      <c r="M1026" t="s">
        <v>868</v>
      </c>
      <c r="N1026" t="s">
        <v>861</v>
      </c>
      <c r="O1026" t="s">
        <v>874</v>
      </c>
      <c r="P1026" t="s">
        <v>1238</v>
      </c>
      <c r="Q1026">
        <v>2024</v>
      </c>
      <c r="R1026" t="s">
        <v>1550</v>
      </c>
      <c r="S1026" s="16">
        <v>8913708.3399999999</v>
      </c>
      <c r="T1026" t="s">
        <v>2236</v>
      </c>
      <c r="U1026" t="s">
        <v>874</v>
      </c>
      <c r="V1026" s="12" t="s">
        <v>2705</v>
      </c>
    </row>
    <row r="1027" spans="1:22" ht="29" x14ac:dyDescent="0.35">
      <c r="A1027" t="s">
        <v>1555</v>
      </c>
      <c r="B1027" t="s">
        <v>864</v>
      </c>
      <c r="C1027">
        <v>0</v>
      </c>
      <c r="D1027" t="s">
        <v>865</v>
      </c>
      <c r="E1027" t="s">
        <v>550</v>
      </c>
      <c r="F1027" t="s">
        <v>1235</v>
      </c>
      <c r="G1027" s="1" t="str">
        <f>VLOOKUP(E1027,'zoznam+stupeň prípravy'!$A$2:$W$647,2,FALSE)</f>
        <v>Modernizácia dvoch úsekov železničnej trate štátna hranica ČR/SR - Devínska Nová Ves (realizácia) + DOZZ, GSMR, ETCS</v>
      </c>
      <c r="H1027" t="s">
        <v>1236</v>
      </c>
      <c r="I1027" t="s">
        <v>1237</v>
      </c>
      <c r="J1027" t="s">
        <v>882</v>
      </c>
      <c r="K1027">
        <v>0</v>
      </c>
      <c r="L1027" t="s">
        <v>873</v>
      </c>
      <c r="M1027" t="s">
        <v>868</v>
      </c>
      <c r="N1027" t="s">
        <v>861</v>
      </c>
      <c r="O1027" t="s">
        <v>874</v>
      </c>
      <c r="P1027" t="s">
        <v>1238</v>
      </c>
      <c r="Q1027">
        <v>2024</v>
      </c>
      <c r="R1027" t="s">
        <v>1524</v>
      </c>
      <c r="S1027" s="16">
        <f>2257099.61+350625.74</f>
        <v>2607725.3499999996</v>
      </c>
      <c r="T1027" t="s">
        <v>2236</v>
      </c>
      <c r="U1027" t="s">
        <v>874</v>
      </c>
      <c r="V1027" s="12" t="s">
        <v>2705</v>
      </c>
    </row>
    <row r="1028" spans="1:22" ht="29" x14ac:dyDescent="0.35">
      <c r="A1028" t="s">
        <v>1555</v>
      </c>
      <c r="B1028" t="s">
        <v>864</v>
      </c>
      <c r="C1028" t="s">
        <v>2236</v>
      </c>
      <c r="D1028" t="s">
        <v>865</v>
      </c>
      <c r="E1028" t="s">
        <v>550</v>
      </c>
      <c r="F1028" t="s">
        <v>1235</v>
      </c>
      <c r="G1028" s="1" t="str">
        <f>VLOOKUP(E1028,'zoznam+stupeň prípravy'!$A$2:$W$647,2,FALSE)</f>
        <v>Modernizácia dvoch úsekov železničnej trate štátna hranica ČR/SR - Devínska Nová Ves (realizácia) + DOZZ, GSMR, ETCS</v>
      </c>
      <c r="H1028" t="s">
        <v>1236</v>
      </c>
      <c r="I1028" t="s">
        <v>1237</v>
      </c>
      <c r="J1028" t="s">
        <v>882</v>
      </c>
      <c r="K1028">
        <v>0</v>
      </c>
      <c r="L1028" t="s">
        <v>873</v>
      </c>
      <c r="M1028" t="s">
        <v>868</v>
      </c>
      <c r="N1028" t="s">
        <v>861</v>
      </c>
      <c r="O1028" t="s">
        <v>874</v>
      </c>
      <c r="P1028" t="s">
        <v>1238</v>
      </c>
      <c r="Q1028">
        <v>2024</v>
      </c>
      <c r="R1028" t="s">
        <v>1525</v>
      </c>
      <c r="S1028" s="16">
        <f>7840.35+4106339.26</f>
        <v>4114179.61</v>
      </c>
      <c r="T1028" t="s">
        <v>2236</v>
      </c>
      <c r="U1028" t="s">
        <v>874</v>
      </c>
      <c r="V1028" s="12" t="s">
        <v>2705</v>
      </c>
    </row>
    <row r="1029" spans="1:22" ht="29" x14ac:dyDescent="0.35">
      <c r="A1029" t="s">
        <v>1554</v>
      </c>
      <c r="B1029" t="s">
        <v>864</v>
      </c>
      <c r="C1029" t="s">
        <v>2236</v>
      </c>
      <c r="D1029" t="s">
        <v>865</v>
      </c>
      <c r="E1029" t="s">
        <v>550</v>
      </c>
      <c r="F1029" t="s">
        <v>1235</v>
      </c>
      <c r="G1029" s="1" t="str">
        <f>VLOOKUP(E1029,'zoznam+stupeň prípravy'!$A$2:$W$647,2,FALSE)</f>
        <v>Modernizácia dvoch úsekov železničnej trate štátna hranica ČR/SR - Devínska Nová Ves (realizácia) + DOZZ, GSMR, ETCS</v>
      </c>
      <c r="H1029" t="s">
        <v>1236</v>
      </c>
      <c r="I1029" t="s">
        <v>1237</v>
      </c>
      <c r="J1029" t="s">
        <v>882</v>
      </c>
      <c r="K1029">
        <v>0</v>
      </c>
      <c r="L1029" t="s">
        <v>873</v>
      </c>
      <c r="M1029" t="s">
        <v>868</v>
      </c>
      <c r="N1029" t="s">
        <v>26</v>
      </c>
      <c r="O1029" t="s">
        <v>874</v>
      </c>
      <c r="P1029" t="s">
        <v>1238</v>
      </c>
      <c r="Q1029">
        <v>2024</v>
      </c>
      <c r="R1029" t="s">
        <v>1524</v>
      </c>
      <c r="S1029" s="16">
        <v>5859</v>
      </c>
      <c r="T1029" t="s">
        <v>2236</v>
      </c>
      <c r="U1029" t="s">
        <v>874</v>
      </c>
      <c r="V1029" s="12" t="s">
        <v>2705</v>
      </c>
    </row>
    <row r="1030" spans="1:22" ht="29" x14ac:dyDescent="0.35">
      <c r="A1030" t="s">
        <v>1554</v>
      </c>
      <c r="B1030" t="s">
        <v>864</v>
      </c>
      <c r="C1030" t="s">
        <v>2236</v>
      </c>
      <c r="D1030" t="s">
        <v>865</v>
      </c>
      <c r="E1030" t="s">
        <v>550</v>
      </c>
      <c r="F1030" t="s">
        <v>1235</v>
      </c>
      <c r="G1030" s="1" t="str">
        <f>VLOOKUP(E1030,'zoznam+stupeň prípravy'!$A$2:$W$647,2,FALSE)</f>
        <v>Modernizácia dvoch úsekov železničnej trate štátna hranica ČR/SR - Devínska Nová Ves (realizácia) + DOZZ, GSMR, ETCS</v>
      </c>
      <c r="H1030" t="s">
        <v>1236</v>
      </c>
      <c r="I1030" t="s">
        <v>1237</v>
      </c>
      <c r="J1030" t="s">
        <v>882</v>
      </c>
      <c r="K1030">
        <v>0</v>
      </c>
      <c r="L1030" t="s">
        <v>873</v>
      </c>
      <c r="M1030" t="s">
        <v>868</v>
      </c>
      <c r="N1030" t="s">
        <v>26</v>
      </c>
      <c r="O1030" t="s">
        <v>874</v>
      </c>
      <c r="P1030" t="s">
        <v>1238</v>
      </c>
      <c r="Q1030">
        <v>2024</v>
      </c>
      <c r="R1030" t="s">
        <v>1525</v>
      </c>
      <c r="S1030" s="16">
        <f>2032019.57+150000</f>
        <v>2182019.5700000003</v>
      </c>
      <c r="T1030" t="s">
        <v>2236</v>
      </c>
      <c r="U1030" t="s">
        <v>874</v>
      </c>
      <c r="V1030" s="12" t="s">
        <v>2705</v>
      </c>
    </row>
    <row r="1031" spans="1:22" ht="29" x14ac:dyDescent="0.35">
      <c r="A1031" t="s">
        <v>1555</v>
      </c>
      <c r="B1031" t="s">
        <v>864</v>
      </c>
      <c r="C1031">
        <v>0</v>
      </c>
      <c r="D1031" t="s">
        <v>865</v>
      </c>
      <c r="E1031" t="s">
        <v>550</v>
      </c>
      <c r="F1031" t="s">
        <v>1235</v>
      </c>
      <c r="G1031" s="1" t="str">
        <f>VLOOKUP(E1031,'zoznam+stupeň prípravy'!$A$2:$W$647,2,FALSE)</f>
        <v>Modernizácia dvoch úsekov železničnej trate štátna hranica ČR/SR - Devínska Nová Ves (realizácia) + DOZZ, GSMR, ETCS</v>
      </c>
      <c r="H1031" t="s">
        <v>1236</v>
      </c>
      <c r="I1031" t="s">
        <v>1237</v>
      </c>
      <c r="J1031" t="s">
        <v>882</v>
      </c>
      <c r="K1031">
        <v>0</v>
      </c>
      <c r="L1031" t="s">
        <v>873</v>
      </c>
      <c r="M1031" t="s">
        <v>868</v>
      </c>
      <c r="N1031" t="s">
        <v>861</v>
      </c>
      <c r="O1031" t="s">
        <v>874</v>
      </c>
      <c r="P1031" t="s">
        <v>1238</v>
      </c>
      <c r="Q1031">
        <v>2025</v>
      </c>
      <c r="R1031" t="s">
        <v>1525</v>
      </c>
      <c r="S1031" s="16">
        <v>508549.98</v>
      </c>
      <c r="T1031" t="s">
        <v>2236</v>
      </c>
      <c r="U1031" t="s">
        <v>874</v>
      </c>
      <c r="V1031" s="12" t="s">
        <v>2705</v>
      </c>
    </row>
    <row r="1032" spans="1:22" ht="29" x14ac:dyDescent="0.35">
      <c r="A1032" t="s">
        <v>1555</v>
      </c>
      <c r="B1032" t="s">
        <v>864</v>
      </c>
      <c r="C1032">
        <v>0</v>
      </c>
      <c r="D1032" t="s">
        <v>865</v>
      </c>
      <c r="E1032" t="s">
        <v>550</v>
      </c>
      <c r="F1032" t="s">
        <v>1235</v>
      </c>
      <c r="G1032" s="1" t="str">
        <f>VLOOKUP(E1032,'zoznam+stupeň prípravy'!$A$2:$W$647,2,FALSE)</f>
        <v>Modernizácia dvoch úsekov železničnej trate štátna hranica ČR/SR - Devínska Nová Ves (realizácia) + DOZZ, GSMR, ETCS</v>
      </c>
      <c r="H1032" t="s">
        <v>1236</v>
      </c>
      <c r="I1032" t="s">
        <v>1237</v>
      </c>
      <c r="J1032" t="s">
        <v>882</v>
      </c>
      <c r="K1032">
        <v>0</v>
      </c>
      <c r="L1032" t="s">
        <v>873</v>
      </c>
      <c r="M1032" t="s">
        <v>868</v>
      </c>
      <c r="N1032" t="s">
        <v>861</v>
      </c>
      <c r="O1032" t="s">
        <v>874</v>
      </c>
      <c r="P1032" t="s">
        <v>1238</v>
      </c>
      <c r="Q1032">
        <v>2025</v>
      </c>
      <c r="R1032" t="s">
        <v>2028</v>
      </c>
      <c r="S1032" s="16">
        <v>36262696.119999997</v>
      </c>
      <c r="T1032" t="s">
        <v>2266</v>
      </c>
      <c r="U1032" t="s">
        <v>874</v>
      </c>
      <c r="V1032" s="12" t="s">
        <v>2705</v>
      </c>
    </row>
    <row r="1033" spans="1:22" ht="29" x14ac:dyDescent="0.35">
      <c r="A1033" t="s">
        <v>1555</v>
      </c>
      <c r="B1033" t="s">
        <v>864</v>
      </c>
      <c r="C1033">
        <v>0</v>
      </c>
      <c r="D1033" t="s">
        <v>865</v>
      </c>
      <c r="E1033" t="s">
        <v>550</v>
      </c>
      <c r="F1033" t="s">
        <v>1235</v>
      </c>
      <c r="G1033" s="1" t="str">
        <f>VLOOKUP(E1033,'zoznam+stupeň prípravy'!$A$2:$W$647,2,FALSE)</f>
        <v>Modernizácia dvoch úsekov železničnej trate štátna hranica ČR/SR - Devínska Nová Ves (realizácia) + DOZZ, GSMR, ETCS</v>
      </c>
      <c r="H1033" t="s">
        <v>1236</v>
      </c>
      <c r="I1033" t="s">
        <v>1237</v>
      </c>
      <c r="J1033" t="s">
        <v>882</v>
      </c>
      <c r="K1033">
        <v>0</v>
      </c>
      <c r="L1033" t="s">
        <v>873</v>
      </c>
      <c r="M1033" t="s">
        <v>868</v>
      </c>
      <c r="N1033" t="s">
        <v>861</v>
      </c>
      <c r="O1033" t="s">
        <v>874</v>
      </c>
      <c r="P1033" t="s">
        <v>1238</v>
      </c>
      <c r="Q1033">
        <v>2025</v>
      </c>
      <c r="R1033" t="s">
        <v>1524</v>
      </c>
      <c r="S1033" s="16">
        <v>267459.07</v>
      </c>
      <c r="T1033" t="s">
        <v>2265</v>
      </c>
      <c r="U1033" t="s">
        <v>874</v>
      </c>
      <c r="V1033" s="12" t="s">
        <v>2705</v>
      </c>
    </row>
    <row r="1034" spans="1:22" ht="29" x14ac:dyDescent="0.35">
      <c r="A1034" t="s">
        <v>1555</v>
      </c>
      <c r="B1034" t="s">
        <v>864</v>
      </c>
      <c r="C1034">
        <v>0</v>
      </c>
      <c r="D1034" t="s">
        <v>865</v>
      </c>
      <c r="E1034" t="s">
        <v>550</v>
      </c>
      <c r="F1034" t="s">
        <v>1235</v>
      </c>
      <c r="G1034" s="1" t="str">
        <f>VLOOKUP(E1034,'zoznam+stupeň prípravy'!$A$2:$W$647,2,FALSE)</f>
        <v>Modernizácia dvoch úsekov železničnej trate štátna hranica ČR/SR - Devínska Nová Ves (realizácia) + DOZZ, GSMR, ETCS</v>
      </c>
      <c r="H1034" t="s">
        <v>1236</v>
      </c>
      <c r="I1034" t="s">
        <v>1237</v>
      </c>
      <c r="J1034" t="s">
        <v>882</v>
      </c>
      <c r="K1034">
        <v>0</v>
      </c>
      <c r="L1034" t="s">
        <v>873</v>
      </c>
      <c r="M1034" t="s">
        <v>868</v>
      </c>
      <c r="N1034" t="s">
        <v>861</v>
      </c>
      <c r="O1034" t="s">
        <v>874</v>
      </c>
      <c r="P1034" t="s">
        <v>1238</v>
      </c>
      <c r="Q1034">
        <v>2025</v>
      </c>
      <c r="R1034" t="s">
        <v>2027</v>
      </c>
      <c r="S1034" s="16">
        <v>738026.15</v>
      </c>
      <c r="T1034" t="s">
        <v>2265</v>
      </c>
      <c r="U1034" t="s">
        <v>874</v>
      </c>
      <c r="V1034" s="12" t="s">
        <v>2705</v>
      </c>
    </row>
    <row r="1035" spans="1:22" ht="29" x14ac:dyDescent="0.35">
      <c r="A1035" t="s">
        <v>1555</v>
      </c>
      <c r="B1035" t="s">
        <v>864</v>
      </c>
      <c r="C1035">
        <v>0</v>
      </c>
      <c r="D1035" t="s">
        <v>865</v>
      </c>
      <c r="E1035" t="s">
        <v>550</v>
      </c>
      <c r="F1035" t="s">
        <v>1235</v>
      </c>
      <c r="G1035" s="1" t="str">
        <f>VLOOKUP(E1035,'zoznam+stupeň prípravy'!$A$2:$W$647,2,FALSE)</f>
        <v>Modernizácia dvoch úsekov železničnej trate štátna hranica ČR/SR - Devínska Nová Ves (realizácia) + DOZZ, GSMR, ETCS</v>
      </c>
      <c r="H1035" t="s">
        <v>1236</v>
      </c>
      <c r="I1035" t="s">
        <v>1237</v>
      </c>
      <c r="J1035" t="s">
        <v>882</v>
      </c>
      <c r="K1035">
        <v>0</v>
      </c>
      <c r="L1035" t="s">
        <v>873</v>
      </c>
      <c r="M1035" t="s">
        <v>868</v>
      </c>
      <c r="N1035" t="s">
        <v>861</v>
      </c>
      <c r="O1035" t="s">
        <v>874</v>
      </c>
      <c r="P1035" t="s">
        <v>1238</v>
      </c>
      <c r="Q1035">
        <v>2025</v>
      </c>
      <c r="R1035" t="s">
        <v>1524</v>
      </c>
      <c r="S1035" s="16">
        <v>6399299.3200000003</v>
      </c>
      <c r="T1035" t="s">
        <v>2266</v>
      </c>
      <c r="U1035" t="s">
        <v>874</v>
      </c>
      <c r="V1035" s="12" t="s">
        <v>2705</v>
      </c>
    </row>
    <row r="1036" spans="1:22" ht="29" x14ac:dyDescent="0.35">
      <c r="A1036" t="s">
        <v>1555</v>
      </c>
      <c r="B1036" t="s">
        <v>864</v>
      </c>
      <c r="C1036">
        <v>0</v>
      </c>
      <c r="D1036" t="s">
        <v>865</v>
      </c>
      <c r="E1036" t="s">
        <v>550</v>
      </c>
      <c r="F1036" t="s">
        <v>1235</v>
      </c>
      <c r="G1036" s="1" t="str">
        <f>VLOOKUP(E1036,'zoznam+stupeň prípravy'!$A$2:$W$647,2,FALSE)</f>
        <v>Modernizácia dvoch úsekov železničnej trate štátna hranica ČR/SR - Devínska Nová Ves (realizácia) + DOZZ, GSMR, ETCS</v>
      </c>
      <c r="H1036" t="s">
        <v>1236</v>
      </c>
      <c r="I1036" t="s">
        <v>1237</v>
      </c>
      <c r="J1036" t="s">
        <v>882</v>
      </c>
      <c r="K1036">
        <v>0</v>
      </c>
      <c r="L1036" t="s">
        <v>873</v>
      </c>
      <c r="M1036" t="s">
        <v>868</v>
      </c>
      <c r="N1036" t="s">
        <v>861</v>
      </c>
      <c r="O1036" t="s">
        <v>874</v>
      </c>
      <c r="P1036" t="s">
        <v>1238</v>
      </c>
      <c r="Q1036">
        <v>2025</v>
      </c>
      <c r="R1036" t="s">
        <v>1525</v>
      </c>
      <c r="S1036" s="16">
        <v>393924.76</v>
      </c>
      <c r="T1036" t="s">
        <v>2265</v>
      </c>
      <c r="U1036" t="s">
        <v>874</v>
      </c>
      <c r="V1036" s="12" t="s">
        <v>2705</v>
      </c>
    </row>
    <row r="1037" spans="1:22" ht="29" x14ac:dyDescent="0.35">
      <c r="A1037" t="s">
        <v>1554</v>
      </c>
      <c r="B1037" t="s">
        <v>864</v>
      </c>
      <c r="C1037">
        <v>0</v>
      </c>
      <c r="D1037" t="s">
        <v>865</v>
      </c>
      <c r="E1037" t="s">
        <v>550</v>
      </c>
      <c r="F1037" t="s">
        <v>1235</v>
      </c>
      <c r="G1037" s="1" t="str">
        <f>VLOOKUP(E1037,'zoznam+stupeň prípravy'!$A$2:$W$647,2,FALSE)</f>
        <v>Modernizácia dvoch úsekov železničnej trate štátna hranica ČR/SR - Devínska Nová Ves (realizácia) + DOZZ, GSMR, ETCS</v>
      </c>
      <c r="H1037" t="s">
        <v>1236</v>
      </c>
      <c r="I1037" t="s">
        <v>1237</v>
      </c>
      <c r="J1037" t="s">
        <v>882</v>
      </c>
      <c r="K1037">
        <v>0</v>
      </c>
      <c r="L1037" t="s">
        <v>873</v>
      </c>
      <c r="M1037" t="s">
        <v>868</v>
      </c>
      <c r="N1037" t="s">
        <v>26</v>
      </c>
      <c r="O1037" t="s">
        <v>874</v>
      </c>
      <c r="P1037" t="s">
        <v>1238</v>
      </c>
      <c r="Q1037">
        <v>2025</v>
      </c>
      <c r="R1037" t="s">
        <v>1525</v>
      </c>
      <c r="S1037" s="16">
        <v>4000000</v>
      </c>
      <c r="T1037" t="s">
        <v>2236</v>
      </c>
      <c r="U1037" t="s">
        <v>874</v>
      </c>
      <c r="V1037" s="12" t="s">
        <v>2705</v>
      </c>
    </row>
    <row r="1038" spans="1:22" ht="29" x14ac:dyDescent="0.35">
      <c r="A1038" t="s">
        <v>1555</v>
      </c>
      <c r="B1038" t="s">
        <v>864</v>
      </c>
      <c r="C1038" t="s">
        <v>2236</v>
      </c>
      <c r="D1038" t="s">
        <v>865</v>
      </c>
      <c r="E1038" t="s">
        <v>550</v>
      </c>
      <c r="F1038" t="s">
        <v>1235</v>
      </c>
      <c r="G1038" s="1" t="str">
        <f>VLOOKUP(E1038,'zoznam+stupeň prípravy'!$A$2:$W$647,2,FALSE)</f>
        <v>Modernizácia dvoch úsekov železničnej trate štátna hranica ČR/SR - Devínska Nová Ves (realizácia) + DOZZ, GSMR, ETCS</v>
      </c>
      <c r="H1038" t="s">
        <v>1236</v>
      </c>
      <c r="I1038" t="s">
        <v>1237</v>
      </c>
      <c r="J1038" t="s">
        <v>882</v>
      </c>
      <c r="K1038">
        <v>0</v>
      </c>
      <c r="L1038" t="s">
        <v>873</v>
      </c>
      <c r="M1038" t="s">
        <v>868</v>
      </c>
      <c r="N1038" t="s">
        <v>860</v>
      </c>
      <c r="O1038" t="s">
        <v>874</v>
      </c>
      <c r="P1038" t="s">
        <v>1238</v>
      </c>
      <c r="Q1038">
        <v>2025</v>
      </c>
      <c r="R1038" t="s">
        <v>1525</v>
      </c>
      <c r="S1038" s="16">
        <v>70000</v>
      </c>
      <c r="T1038" t="s">
        <v>2236</v>
      </c>
      <c r="U1038" t="s">
        <v>874</v>
      </c>
      <c r="V1038" s="12" t="s">
        <v>2705</v>
      </c>
    </row>
    <row r="1039" spans="1:22" ht="29" x14ac:dyDescent="0.35">
      <c r="A1039" t="s">
        <v>1555</v>
      </c>
      <c r="B1039" t="s">
        <v>864</v>
      </c>
      <c r="C1039">
        <v>0</v>
      </c>
      <c r="D1039" t="s">
        <v>865</v>
      </c>
      <c r="E1039" t="s">
        <v>550</v>
      </c>
      <c r="F1039" t="s">
        <v>1235</v>
      </c>
      <c r="G1039" s="1" t="str">
        <f>VLOOKUP(E1039,'zoznam+stupeň prípravy'!$A$2:$W$647,2,FALSE)</f>
        <v>Modernizácia dvoch úsekov železničnej trate štátna hranica ČR/SR - Devínska Nová Ves (realizácia) + DOZZ, GSMR, ETCS</v>
      </c>
      <c r="H1039" t="s">
        <v>1236</v>
      </c>
      <c r="I1039" t="s">
        <v>1237</v>
      </c>
      <c r="J1039" t="s">
        <v>882</v>
      </c>
      <c r="K1039">
        <v>0</v>
      </c>
      <c r="L1039" t="s">
        <v>873</v>
      </c>
      <c r="M1039" t="s">
        <v>868</v>
      </c>
      <c r="N1039" t="s">
        <v>861</v>
      </c>
      <c r="O1039" t="s">
        <v>874</v>
      </c>
      <c r="P1039" t="s">
        <v>1238</v>
      </c>
      <c r="Q1039">
        <v>2026</v>
      </c>
      <c r="R1039" t="s">
        <v>2027</v>
      </c>
      <c r="S1039" s="16">
        <v>34911173.229999997</v>
      </c>
      <c r="T1039" t="s">
        <v>1607</v>
      </c>
      <c r="U1039" t="s">
        <v>874</v>
      </c>
      <c r="V1039" s="12" t="s">
        <v>2705</v>
      </c>
    </row>
    <row r="1040" spans="1:22" ht="29" x14ac:dyDescent="0.35">
      <c r="A1040" t="s">
        <v>1555</v>
      </c>
      <c r="B1040" t="s">
        <v>864</v>
      </c>
      <c r="C1040" t="s">
        <v>2236</v>
      </c>
      <c r="D1040" t="s">
        <v>865</v>
      </c>
      <c r="E1040" t="s">
        <v>550</v>
      </c>
      <c r="F1040" t="s">
        <v>1235</v>
      </c>
      <c r="G1040" s="1" t="str">
        <f>VLOOKUP(E1040,'zoznam+stupeň prípravy'!$A$2:$W$647,2,FALSE)</f>
        <v>Modernizácia dvoch úsekov železničnej trate štátna hranica ČR/SR - Devínska Nová Ves (realizácia) + DOZZ, GSMR, ETCS</v>
      </c>
      <c r="H1040" t="s">
        <v>1236</v>
      </c>
      <c r="I1040" t="s">
        <v>1237</v>
      </c>
      <c r="J1040" t="s">
        <v>882</v>
      </c>
      <c r="K1040">
        <v>0</v>
      </c>
      <c r="L1040" t="s">
        <v>873</v>
      </c>
      <c r="M1040" t="s">
        <v>868</v>
      </c>
      <c r="N1040" t="s">
        <v>861</v>
      </c>
      <c r="O1040" t="s">
        <v>874</v>
      </c>
      <c r="P1040" t="s">
        <v>1238</v>
      </c>
      <c r="Q1040">
        <v>2026</v>
      </c>
      <c r="R1040" t="s">
        <v>1525</v>
      </c>
      <c r="S1040" s="16">
        <v>1899020.83</v>
      </c>
      <c r="T1040" t="s">
        <v>2236</v>
      </c>
      <c r="U1040" t="s">
        <v>874</v>
      </c>
      <c r="V1040" s="12" t="s">
        <v>2705</v>
      </c>
    </row>
    <row r="1041" spans="1:22" ht="29" x14ac:dyDescent="0.35">
      <c r="A1041" t="s">
        <v>1555</v>
      </c>
      <c r="B1041" t="s">
        <v>864</v>
      </c>
      <c r="C1041">
        <v>0</v>
      </c>
      <c r="D1041" t="s">
        <v>865</v>
      </c>
      <c r="E1041" t="s">
        <v>550</v>
      </c>
      <c r="F1041" t="s">
        <v>1235</v>
      </c>
      <c r="G1041" s="1" t="str">
        <f>VLOOKUP(E1041,'zoznam+stupeň prípravy'!$A$2:$W$647,2,FALSE)</f>
        <v>Modernizácia dvoch úsekov železničnej trate štátna hranica ČR/SR - Devínska Nová Ves (realizácia) + DOZZ, GSMR, ETCS</v>
      </c>
      <c r="H1041" t="s">
        <v>1236</v>
      </c>
      <c r="I1041" t="s">
        <v>1237</v>
      </c>
      <c r="J1041" t="s">
        <v>882</v>
      </c>
      <c r="K1041">
        <v>0</v>
      </c>
      <c r="L1041" t="s">
        <v>873</v>
      </c>
      <c r="M1041" t="s">
        <v>868</v>
      </c>
      <c r="N1041" t="s">
        <v>861</v>
      </c>
      <c r="O1041" t="s">
        <v>874</v>
      </c>
      <c r="P1041" t="s">
        <v>1238</v>
      </c>
      <c r="Q1041">
        <v>2026</v>
      </c>
      <c r="R1041" t="s">
        <v>2028</v>
      </c>
      <c r="S1041" s="16">
        <v>46444980.990000002</v>
      </c>
      <c r="T1041" t="s">
        <v>1607</v>
      </c>
      <c r="U1041" t="s">
        <v>874</v>
      </c>
      <c r="V1041" s="12" t="s">
        <v>2705</v>
      </c>
    </row>
    <row r="1042" spans="1:22" ht="29" x14ac:dyDescent="0.35">
      <c r="A1042" t="s">
        <v>1555</v>
      </c>
      <c r="B1042" t="s">
        <v>864</v>
      </c>
      <c r="C1042">
        <v>0</v>
      </c>
      <c r="D1042" t="s">
        <v>865</v>
      </c>
      <c r="E1042" t="s">
        <v>550</v>
      </c>
      <c r="F1042" t="s">
        <v>1235</v>
      </c>
      <c r="G1042" s="1" t="str">
        <f>VLOOKUP(E1042,'zoznam+stupeň prípravy'!$A$2:$W$647,2,FALSE)</f>
        <v>Modernizácia dvoch úsekov železničnej trate štátna hranica ČR/SR - Devínska Nová Ves (realizácia) + DOZZ, GSMR, ETCS</v>
      </c>
      <c r="H1042" t="s">
        <v>1236</v>
      </c>
      <c r="I1042" t="s">
        <v>1237</v>
      </c>
      <c r="J1042" t="s">
        <v>882</v>
      </c>
      <c r="K1042">
        <v>0</v>
      </c>
      <c r="L1042" t="s">
        <v>873</v>
      </c>
      <c r="M1042" t="s">
        <v>868</v>
      </c>
      <c r="N1042" t="s">
        <v>861</v>
      </c>
      <c r="O1042" t="s">
        <v>874</v>
      </c>
      <c r="P1042" t="s">
        <v>1238</v>
      </c>
      <c r="Q1042">
        <v>2026</v>
      </c>
      <c r="R1042" t="s">
        <v>1524</v>
      </c>
      <c r="S1042" s="16">
        <v>14356968.390000001</v>
      </c>
      <c r="T1042" t="s">
        <v>1607</v>
      </c>
      <c r="U1042" t="s">
        <v>874</v>
      </c>
      <c r="V1042" s="12" t="s">
        <v>2705</v>
      </c>
    </row>
    <row r="1043" spans="1:22" ht="29" x14ac:dyDescent="0.35">
      <c r="A1043" t="s">
        <v>1555</v>
      </c>
      <c r="B1043" t="s">
        <v>864</v>
      </c>
      <c r="C1043" t="s">
        <v>2236</v>
      </c>
      <c r="D1043" t="s">
        <v>865</v>
      </c>
      <c r="E1043" t="s">
        <v>550</v>
      </c>
      <c r="F1043" t="s">
        <v>1235</v>
      </c>
      <c r="G1043" s="1" t="str">
        <f>VLOOKUP(E1043,'zoznam+stupeň prípravy'!$A$2:$W$647,2,FALSE)</f>
        <v>Modernizácia dvoch úsekov železničnej trate štátna hranica ČR/SR - Devínska Nová Ves (realizácia) + DOZZ, GSMR, ETCS</v>
      </c>
      <c r="H1043" t="s">
        <v>1236</v>
      </c>
      <c r="I1043" t="s">
        <v>1237</v>
      </c>
      <c r="J1043" t="s">
        <v>882</v>
      </c>
      <c r="K1043">
        <v>0</v>
      </c>
      <c r="L1043" t="s">
        <v>873</v>
      </c>
      <c r="M1043" t="s">
        <v>868</v>
      </c>
      <c r="N1043" t="s">
        <v>861</v>
      </c>
      <c r="O1043" t="s">
        <v>874</v>
      </c>
      <c r="P1043" t="s">
        <v>1238</v>
      </c>
      <c r="Q1043">
        <v>2027</v>
      </c>
      <c r="R1043" t="s">
        <v>1525</v>
      </c>
      <c r="S1043" s="16">
        <v>57580146.990000002</v>
      </c>
      <c r="T1043" t="s">
        <v>2236</v>
      </c>
      <c r="U1043" t="s">
        <v>874</v>
      </c>
      <c r="V1043" s="12" t="s">
        <v>2705</v>
      </c>
    </row>
    <row r="1044" spans="1:22" ht="29" x14ac:dyDescent="0.35">
      <c r="A1044" t="s">
        <v>1554</v>
      </c>
      <c r="B1044" t="s">
        <v>864</v>
      </c>
      <c r="C1044">
        <v>0</v>
      </c>
      <c r="D1044" t="s">
        <v>865</v>
      </c>
      <c r="E1044" t="s">
        <v>550</v>
      </c>
      <c r="F1044" t="s">
        <v>1235</v>
      </c>
      <c r="G1044" s="1" t="str">
        <f>VLOOKUP(E1044,'zoznam+stupeň prípravy'!$A$2:$W$647,2,FALSE)</f>
        <v>Modernizácia dvoch úsekov železničnej trate štátna hranica ČR/SR - Devínska Nová Ves (realizácia) + DOZZ, GSMR, ETCS</v>
      </c>
      <c r="H1044" t="s">
        <v>1236</v>
      </c>
      <c r="I1044" t="s">
        <v>1237</v>
      </c>
      <c r="J1044" t="s">
        <v>882</v>
      </c>
      <c r="K1044">
        <v>0</v>
      </c>
      <c r="L1044" t="s">
        <v>873</v>
      </c>
      <c r="M1044" t="s">
        <v>868</v>
      </c>
      <c r="N1044" t="s">
        <v>26</v>
      </c>
      <c r="O1044" t="s">
        <v>874</v>
      </c>
      <c r="P1044" t="s">
        <v>1238</v>
      </c>
      <c r="Q1044" t="s">
        <v>1464</v>
      </c>
      <c r="R1044" t="s">
        <v>1458</v>
      </c>
      <c r="S1044" s="16">
        <v>44984.53</v>
      </c>
      <c r="T1044" t="s">
        <v>2236</v>
      </c>
      <c r="U1044" t="s">
        <v>874</v>
      </c>
      <c r="V1044" s="12" t="s">
        <v>2705</v>
      </c>
    </row>
    <row r="1045" spans="1:22" ht="29" x14ac:dyDescent="0.35">
      <c r="A1045" t="s">
        <v>1556</v>
      </c>
      <c r="B1045" t="s">
        <v>864</v>
      </c>
      <c r="C1045">
        <v>0</v>
      </c>
      <c r="D1045" t="s">
        <v>865</v>
      </c>
      <c r="E1045" t="s">
        <v>550</v>
      </c>
      <c r="F1045" t="s">
        <v>1235</v>
      </c>
      <c r="G1045" s="1" t="str">
        <f>VLOOKUP(E1045,'zoznam+stupeň prípravy'!$A$2:$W$647,2,FALSE)</f>
        <v>Modernizácia dvoch úsekov železničnej trate štátna hranica ČR/SR - Devínska Nová Ves (realizácia) + DOZZ, GSMR, ETCS</v>
      </c>
      <c r="H1045" t="s">
        <v>1236</v>
      </c>
      <c r="I1045" t="s">
        <v>1237</v>
      </c>
      <c r="J1045" t="s">
        <v>882</v>
      </c>
      <c r="K1045">
        <v>0</v>
      </c>
      <c r="L1045" t="s">
        <v>873</v>
      </c>
      <c r="M1045" t="s">
        <v>868</v>
      </c>
      <c r="N1045" t="s">
        <v>860</v>
      </c>
      <c r="O1045" t="s">
        <v>874</v>
      </c>
      <c r="P1045" t="s">
        <v>1238</v>
      </c>
      <c r="Q1045" t="s">
        <v>1464</v>
      </c>
      <c r="R1045" t="s">
        <v>1550</v>
      </c>
      <c r="S1045" s="16">
        <v>3464622.84</v>
      </c>
      <c r="T1045" t="s">
        <v>2236</v>
      </c>
      <c r="U1045" t="s">
        <v>874</v>
      </c>
      <c r="V1045" s="12" t="s">
        <v>2705</v>
      </c>
    </row>
    <row r="1046" spans="1:22" ht="29" x14ac:dyDescent="0.35">
      <c r="A1046" t="s">
        <v>1555</v>
      </c>
      <c r="B1046" t="s">
        <v>864</v>
      </c>
      <c r="C1046">
        <v>0</v>
      </c>
      <c r="D1046" t="s">
        <v>865</v>
      </c>
      <c r="E1046" t="s">
        <v>550</v>
      </c>
      <c r="F1046" t="s">
        <v>1235</v>
      </c>
      <c r="G1046" s="1" t="str">
        <f>VLOOKUP(E1046,'zoznam+stupeň prípravy'!$A$2:$W$647,2,FALSE)</f>
        <v>Modernizácia dvoch úsekov železničnej trate štátna hranica ČR/SR - Devínska Nová Ves (realizácia) + DOZZ, GSMR, ETCS</v>
      </c>
      <c r="H1046" t="s">
        <v>1236</v>
      </c>
      <c r="I1046" t="s">
        <v>1237</v>
      </c>
      <c r="J1046" t="s">
        <v>882</v>
      </c>
      <c r="K1046">
        <v>0</v>
      </c>
      <c r="L1046" t="s">
        <v>873</v>
      </c>
      <c r="M1046" t="s">
        <v>868</v>
      </c>
      <c r="N1046" t="s">
        <v>861</v>
      </c>
      <c r="O1046" t="s">
        <v>874</v>
      </c>
      <c r="P1046" t="s">
        <v>1238</v>
      </c>
      <c r="Q1046" t="s">
        <v>1464</v>
      </c>
      <c r="R1046" t="s">
        <v>1550</v>
      </c>
      <c r="S1046" s="16">
        <v>5810153.3200000003</v>
      </c>
      <c r="T1046" t="s">
        <v>2236</v>
      </c>
      <c r="U1046" t="s">
        <v>874</v>
      </c>
      <c r="V1046" s="12" t="s">
        <v>2705</v>
      </c>
    </row>
    <row r="1047" spans="1:22" ht="29" x14ac:dyDescent="0.35">
      <c r="A1047" t="s">
        <v>1556</v>
      </c>
      <c r="B1047" t="s">
        <v>864</v>
      </c>
      <c r="C1047">
        <v>0</v>
      </c>
      <c r="D1047" t="s">
        <v>865</v>
      </c>
      <c r="E1047" t="s">
        <v>550</v>
      </c>
      <c r="F1047" t="s">
        <v>1235</v>
      </c>
      <c r="G1047" s="1" t="str">
        <f>VLOOKUP(E1047,'zoznam+stupeň prípravy'!$A$2:$W$647,2,FALSE)</f>
        <v>Modernizácia dvoch úsekov železničnej trate štátna hranica ČR/SR - Devínska Nová Ves (realizácia) + DOZZ, GSMR, ETCS</v>
      </c>
      <c r="H1047" t="s">
        <v>1236</v>
      </c>
      <c r="I1047" t="s">
        <v>1237</v>
      </c>
      <c r="J1047" t="s">
        <v>882</v>
      </c>
      <c r="K1047">
        <v>0</v>
      </c>
      <c r="L1047" t="s">
        <v>873</v>
      </c>
      <c r="M1047" t="s">
        <v>868</v>
      </c>
      <c r="N1047" t="s">
        <v>860</v>
      </c>
      <c r="O1047" t="s">
        <v>874</v>
      </c>
      <c r="P1047" t="s">
        <v>1238</v>
      </c>
      <c r="Q1047" t="s">
        <v>1464</v>
      </c>
      <c r="R1047" t="s">
        <v>1557</v>
      </c>
      <c r="S1047" s="16">
        <v>1255571.76</v>
      </c>
      <c r="T1047" t="s">
        <v>2236</v>
      </c>
      <c r="U1047" t="s">
        <v>874</v>
      </c>
      <c r="V1047" s="12" t="s">
        <v>2705</v>
      </c>
    </row>
    <row r="1048" spans="1:22" ht="29" x14ac:dyDescent="0.35">
      <c r="A1048" t="s">
        <v>1555</v>
      </c>
      <c r="B1048" t="s">
        <v>864</v>
      </c>
      <c r="C1048">
        <v>0</v>
      </c>
      <c r="D1048" t="s">
        <v>865</v>
      </c>
      <c r="E1048" t="s">
        <v>550</v>
      </c>
      <c r="F1048" t="s">
        <v>1235</v>
      </c>
      <c r="G1048" s="1" t="str">
        <f>VLOOKUP(E1048,'zoznam+stupeň prípravy'!$A$2:$W$647,2,FALSE)</f>
        <v>Modernizácia dvoch úsekov železničnej trate štátna hranica ČR/SR - Devínska Nová Ves (realizácia) + DOZZ, GSMR, ETCS</v>
      </c>
      <c r="H1048" t="s">
        <v>1236</v>
      </c>
      <c r="I1048" t="s">
        <v>1237</v>
      </c>
      <c r="J1048" t="s">
        <v>882</v>
      </c>
      <c r="K1048">
        <v>0</v>
      </c>
      <c r="L1048" t="s">
        <v>873</v>
      </c>
      <c r="M1048" t="s">
        <v>868</v>
      </c>
      <c r="N1048" t="s">
        <v>861</v>
      </c>
      <c r="O1048" t="s">
        <v>874</v>
      </c>
      <c r="P1048" t="s">
        <v>1238</v>
      </c>
      <c r="Q1048" t="s">
        <v>1464</v>
      </c>
      <c r="R1048" t="s">
        <v>1557</v>
      </c>
      <c r="S1048" s="16">
        <v>2105586.89</v>
      </c>
      <c r="T1048" t="s">
        <v>2236</v>
      </c>
      <c r="U1048" t="s">
        <v>874</v>
      </c>
      <c r="V1048" s="12" t="s">
        <v>2705</v>
      </c>
    </row>
    <row r="1049" spans="1:22" ht="29" x14ac:dyDescent="0.35">
      <c r="A1049" t="s">
        <v>1556</v>
      </c>
      <c r="B1049" t="s">
        <v>864</v>
      </c>
      <c r="C1049">
        <v>0</v>
      </c>
      <c r="D1049" t="s">
        <v>865</v>
      </c>
      <c r="E1049" t="s">
        <v>550</v>
      </c>
      <c r="F1049" t="s">
        <v>1235</v>
      </c>
      <c r="G1049" s="1" t="str">
        <f>VLOOKUP(E1049,'zoznam+stupeň prípravy'!$A$2:$W$647,2,FALSE)</f>
        <v>Modernizácia dvoch úsekov železničnej trate štátna hranica ČR/SR - Devínska Nová Ves (realizácia) + DOZZ, GSMR, ETCS</v>
      </c>
      <c r="H1049" t="s">
        <v>1236</v>
      </c>
      <c r="I1049" t="s">
        <v>1237</v>
      </c>
      <c r="J1049" t="s">
        <v>882</v>
      </c>
      <c r="K1049">
        <v>0</v>
      </c>
      <c r="L1049" t="s">
        <v>873</v>
      </c>
      <c r="M1049" t="s">
        <v>868</v>
      </c>
      <c r="N1049" t="s">
        <v>860</v>
      </c>
      <c r="O1049" t="s">
        <v>874</v>
      </c>
      <c r="P1049" t="s">
        <v>1238</v>
      </c>
      <c r="Q1049" t="s">
        <v>1464</v>
      </c>
      <c r="R1049" t="s">
        <v>1511</v>
      </c>
      <c r="S1049" s="16">
        <v>306002.55</v>
      </c>
      <c r="T1049" t="s">
        <v>1536</v>
      </c>
      <c r="U1049" t="s">
        <v>874</v>
      </c>
      <c r="V1049" s="12" t="s">
        <v>2705</v>
      </c>
    </row>
    <row r="1050" spans="1:22" ht="29" x14ac:dyDescent="0.35">
      <c r="A1050" t="s">
        <v>1556</v>
      </c>
      <c r="B1050" t="s">
        <v>864</v>
      </c>
      <c r="C1050">
        <v>0</v>
      </c>
      <c r="D1050" t="s">
        <v>865</v>
      </c>
      <c r="E1050" t="s">
        <v>550</v>
      </c>
      <c r="F1050" t="s">
        <v>1235</v>
      </c>
      <c r="G1050" s="1" t="str">
        <f>VLOOKUP(E1050,'zoznam+stupeň prípravy'!$A$2:$W$647,2,FALSE)</f>
        <v>Modernizácia dvoch úsekov železničnej trate štátna hranica ČR/SR - Devínska Nová Ves (realizácia) + DOZZ, GSMR, ETCS</v>
      </c>
      <c r="H1050" t="s">
        <v>1236</v>
      </c>
      <c r="I1050" t="s">
        <v>1237</v>
      </c>
      <c r="J1050" t="s">
        <v>882</v>
      </c>
      <c r="K1050">
        <v>0</v>
      </c>
      <c r="L1050" t="s">
        <v>873</v>
      </c>
      <c r="M1050" t="s">
        <v>868</v>
      </c>
      <c r="N1050" t="s">
        <v>860</v>
      </c>
      <c r="O1050" t="s">
        <v>874</v>
      </c>
      <c r="P1050" t="s">
        <v>1238</v>
      </c>
      <c r="Q1050" t="s">
        <v>1464</v>
      </c>
      <c r="R1050" t="s">
        <v>1538</v>
      </c>
      <c r="S1050" s="16">
        <v>54000.45</v>
      </c>
      <c r="T1050" t="s">
        <v>1536</v>
      </c>
      <c r="U1050" t="s">
        <v>874</v>
      </c>
      <c r="V1050" s="12" t="s">
        <v>2705</v>
      </c>
    </row>
    <row r="1051" spans="1:22" ht="29" x14ac:dyDescent="0.35">
      <c r="A1051" t="s">
        <v>1555</v>
      </c>
      <c r="B1051" t="s">
        <v>864</v>
      </c>
      <c r="C1051">
        <v>0</v>
      </c>
      <c r="D1051" t="s">
        <v>865</v>
      </c>
      <c r="E1051" t="s">
        <v>550</v>
      </c>
      <c r="F1051" t="s">
        <v>1235</v>
      </c>
      <c r="G1051" s="1" t="str">
        <f>VLOOKUP(E1051,'zoznam+stupeň prípravy'!$A$2:$W$647,2,FALSE)</f>
        <v>Modernizácia dvoch úsekov železničnej trate štátna hranica ČR/SR - Devínska Nová Ves (realizácia) + DOZZ, GSMR, ETCS</v>
      </c>
      <c r="H1051" t="s">
        <v>1236</v>
      </c>
      <c r="I1051" t="s">
        <v>1237</v>
      </c>
      <c r="J1051" t="s">
        <v>882</v>
      </c>
      <c r="K1051">
        <v>0</v>
      </c>
      <c r="L1051" t="s">
        <v>873</v>
      </c>
      <c r="M1051" t="s">
        <v>868</v>
      </c>
      <c r="N1051" t="s">
        <v>861</v>
      </c>
      <c r="O1051" t="s">
        <v>874</v>
      </c>
      <c r="P1051" t="s">
        <v>1238</v>
      </c>
      <c r="Q1051" t="s">
        <v>1464</v>
      </c>
      <c r="R1051" t="s">
        <v>1530</v>
      </c>
      <c r="S1051" s="16">
        <v>230576.54</v>
      </c>
      <c r="T1051" t="s">
        <v>2236</v>
      </c>
      <c r="U1051" t="s">
        <v>874</v>
      </c>
      <c r="V1051" s="12" t="s">
        <v>2705</v>
      </c>
    </row>
    <row r="1052" spans="1:22" ht="29" x14ac:dyDescent="0.35">
      <c r="E1052" s="44" t="s">
        <v>550</v>
      </c>
      <c r="G1052" s="1" t="str">
        <f>VLOOKUP(E1052,'zoznam+stupeň prípravy'!$A$2:$W$647,2,FALSE)</f>
        <v>Modernizácia dvoch úsekov železničnej trate štátna hranica ČR/SR - Devínska Nová Ves (realizácia) + DOZZ, GSMR, ETCS</v>
      </c>
      <c r="K1052">
        <v>0</v>
      </c>
      <c r="L1052" t="s">
        <v>873</v>
      </c>
      <c r="M1052" t="s">
        <v>868</v>
      </c>
      <c r="N1052" t="s">
        <v>50</v>
      </c>
      <c r="Q1052">
        <v>2027</v>
      </c>
      <c r="R1052" t="s">
        <v>2027</v>
      </c>
      <c r="S1052" s="16">
        <v>42971065.450000003</v>
      </c>
      <c r="U1052" t="s">
        <v>874</v>
      </c>
      <c r="V1052" s="12" t="s">
        <v>2705</v>
      </c>
    </row>
    <row r="1053" spans="1:22" ht="29" x14ac:dyDescent="0.35">
      <c r="E1053" s="44" t="s">
        <v>550</v>
      </c>
      <c r="G1053" s="1" t="str">
        <f>VLOOKUP(E1053,'zoznam+stupeň prípravy'!$A$2:$W$647,2,FALSE)</f>
        <v>Modernizácia dvoch úsekov železničnej trate štátna hranica ČR/SR - Devínska Nová Ves (realizácia) + DOZZ, GSMR, ETCS</v>
      </c>
      <c r="K1053">
        <v>0</v>
      </c>
      <c r="L1053" t="s">
        <v>873</v>
      </c>
      <c r="M1053" t="s">
        <v>868</v>
      </c>
      <c r="N1053" t="s">
        <v>50</v>
      </c>
      <c r="Q1053">
        <v>2027</v>
      </c>
      <c r="R1053" t="s">
        <v>1524</v>
      </c>
      <c r="S1053" s="16">
        <v>7583129.2000000002</v>
      </c>
      <c r="U1053" t="s">
        <v>874</v>
      </c>
      <c r="V1053" s="12" t="s">
        <v>2705</v>
      </c>
    </row>
    <row r="1054" spans="1:22" ht="29" x14ac:dyDescent="0.35">
      <c r="E1054" t="s">
        <v>550</v>
      </c>
      <c r="G1054" s="1" t="str">
        <f>VLOOKUP(E1054,'zoznam+stupeň prípravy'!$A$2:$W$647,2,FALSE)</f>
        <v>Modernizácia dvoch úsekov železničnej trate štátna hranica ČR/SR - Devínska Nová Ves (realizácia) + DOZZ, GSMR, ETCS</v>
      </c>
      <c r="M1054" t="s">
        <v>868</v>
      </c>
      <c r="N1054" t="s">
        <v>860</v>
      </c>
      <c r="O1054" t="s">
        <v>874</v>
      </c>
      <c r="Q1054">
        <v>2024</v>
      </c>
      <c r="R1054" t="s">
        <v>1525</v>
      </c>
      <c r="S1054" s="16">
        <v>353566.47</v>
      </c>
      <c r="U1054" t="s">
        <v>874</v>
      </c>
      <c r="V1054" s="12" t="s">
        <v>2705</v>
      </c>
    </row>
    <row r="1055" spans="1:22" ht="29" x14ac:dyDescent="0.35">
      <c r="E1055" t="s">
        <v>550</v>
      </c>
      <c r="G1055" s="1" t="str">
        <f>VLOOKUP(E1055,'zoznam+stupeň prípravy'!$A$2:$W$647,2,FALSE)</f>
        <v>Modernizácia dvoch úsekov železničnej trate štátna hranica ČR/SR - Devínska Nová Ves (realizácia) + DOZZ, GSMR, ETCS</v>
      </c>
      <c r="M1055" t="s">
        <v>868</v>
      </c>
      <c r="N1055" t="s">
        <v>26</v>
      </c>
      <c r="Q1055">
        <v>2025</v>
      </c>
      <c r="R1055" t="s">
        <v>2497</v>
      </c>
      <c r="S1055" s="16">
        <v>1000000</v>
      </c>
      <c r="U1055" t="s">
        <v>874</v>
      </c>
      <c r="V1055" s="12" t="s">
        <v>2705</v>
      </c>
    </row>
    <row r="1056" spans="1:22" ht="29" x14ac:dyDescent="0.35">
      <c r="E1056" s="43" t="s">
        <v>550</v>
      </c>
      <c r="G1056" s="1" t="str">
        <f>VLOOKUP(E1056,'zoznam+stupeň prípravy'!$A$2:$W$647,2,FALSE)</f>
        <v>Modernizácia dvoch úsekov železničnej trate štátna hranica ČR/SR - Devínska Nová Ves (realizácia) + DOZZ, GSMR, ETCS</v>
      </c>
      <c r="K1056">
        <v>0</v>
      </c>
      <c r="M1056" t="s">
        <v>868</v>
      </c>
      <c r="N1056" t="s">
        <v>50</v>
      </c>
      <c r="Q1056">
        <v>2028</v>
      </c>
      <c r="R1056" t="s">
        <v>1525</v>
      </c>
      <c r="S1056" s="16">
        <v>5334284.42</v>
      </c>
      <c r="U1056" t="s">
        <v>874</v>
      </c>
      <c r="V1056" s="12" t="s">
        <v>2705</v>
      </c>
    </row>
    <row r="1057" spans="1:22" ht="29" x14ac:dyDescent="0.35">
      <c r="A1057" t="s">
        <v>1523</v>
      </c>
      <c r="B1057" t="s">
        <v>864</v>
      </c>
      <c r="C1057">
        <v>0</v>
      </c>
      <c r="D1057" t="s">
        <v>865</v>
      </c>
      <c r="E1057" t="s">
        <v>559</v>
      </c>
      <c r="F1057" t="s">
        <v>1235</v>
      </c>
      <c r="G1057" s="1" t="str">
        <f>VLOOKUP(E1057,'zoznam+stupeň prípravy'!$A$2:$W$647,2,FALSE)</f>
        <v>Modernizácia železničnej trate Devínska Nová Ves - štátna hranica SR/ČR, úsek Malacky - Kúty (PD), real.</v>
      </c>
      <c r="H1057" t="s">
        <v>1239</v>
      </c>
      <c r="I1057" t="s">
        <v>1237</v>
      </c>
      <c r="J1057" t="s">
        <v>882</v>
      </c>
      <c r="K1057">
        <v>0</v>
      </c>
      <c r="L1057" t="s">
        <v>873</v>
      </c>
      <c r="M1057" t="s">
        <v>868</v>
      </c>
      <c r="N1057" t="s">
        <v>860</v>
      </c>
      <c r="O1057" t="s">
        <v>874</v>
      </c>
      <c r="P1057">
        <v>42.42</v>
      </c>
      <c r="Q1057">
        <v>2023</v>
      </c>
      <c r="R1057" t="s">
        <v>1524</v>
      </c>
      <c r="S1057" s="16">
        <v>3996</v>
      </c>
      <c r="T1057" t="s">
        <v>2236</v>
      </c>
      <c r="U1057" t="s">
        <v>874</v>
      </c>
      <c r="V1057" s="12" t="s">
        <v>2697</v>
      </c>
    </row>
    <row r="1058" spans="1:22" ht="29" x14ac:dyDescent="0.35">
      <c r="A1058" t="s">
        <v>1523</v>
      </c>
      <c r="B1058" t="s">
        <v>864</v>
      </c>
      <c r="C1058">
        <v>0</v>
      </c>
      <c r="D1058" t="s">
        <v>865</v>
      </c>
      <c r="E1058" t="s">
        <v>559</v>
      </c>
      <c r="F1058" t="s">
        <v>1235</v>
      </c>
      <c r="G1058" s="1" t="str">
        <f>VLOOKUP(E1058,'zoznam+stupeň prípravy'!$A$2:$W$647,2,FALSE)</f>
        <v>Modernizácia železničnej trate Devínska Nová Ves - štátna hranica SR/ČR, úsek Malacky - Kúty (PD), real.</v>
      </c>
      <c r="H1058" t="s">
        <v>1239</v>
      </c>
      <c r="I1058" t="s">
        <v>1237</v>
      </c>
      <c r="J1058" t="s">
        <v>882</v>
      </c>
      <c r="K1058">
        <v>0</v>
      </c>
      <c r="L1058" t="s">
        <v>873</v>
      </c>
      <c r="M1058" t="s">
        <v>868</v>
      </c>
      <c r="N1058" t="s">
        <v>860</v>
      </c>
      <c r="O1058" t="s">
        <v>874</v>
      </c>
      <c r="P1058">
        <v>42.42</v>
      </c>
      <c r="Q1058">
        <v>2023</v>
      </c>
      <c r="R1058" t="s">
        <v>1550</v>
      </c>
      <c r="S1058" s="16">
        <v>24769</v>
      </c>
      <c r="T1058" t="s">
        <v>2236</v>
      </c>
      <c r="U1058" t="s">
        <v>874</v>
      </c>
      <c r="V1058" s="12" t="s">
        <v>2697</v>
      </c>
    </row>
    <row r="1059" spans="1:22" ht="29" x14ac:dyDescent="0.35">
      <c r="A1059" t="s">
        <v>1523</v>
      </c>
      <c r="B1059" t="s">
        <v>864</v>
      </c>
      <c r="C1059">
        <v>0</v>
      </c>
      <c r="D1059" t="s">
        <v>865</v>
      </c>
      <c r="E1059" t="s">
        <v>559</v>
      </c>
      <c r="F1059" t="s">
        <v>1235</v>
      </c>
      <c r="G1059" s="1" t="str">
        <f>VLOOKUP(E1059,'zoznam+stupeň prípravy'!$A$2:$W$647,2,FALSE)</f>
        <v>Modernizácia železničnej trate Devínska Nová Ves - štátna hranica SR/ČR, úsek Malacky - Kúty (PD), real.</v>
      </c>
      <c r="H1059" t="s">
        <v>1239</v>
      </c>
      <c r="I1059" t="s">
        <v>1237</v>
      </c>
      <c r="J1059" t="s">
        <v>882</v>
      </c>
      <c r="K1059">
        <v>0</v>
      </c>
      <c r="L1059" t="s">
        <v>873</v>
      </c>
      <c r="M1059" t="s">
        <v>868</v>
      </c>
      <c r="N1059" t="s">
        <v>860</v>
      </c>
      <c r="O1059" t="s">
        <v>874</v>
      </c>
      <c r="P1059">
        <v>42.42</v>
      </c>
      <c r="Q1059">
        <v>2024</v>
      </c>
      <c r="R1059" t="s">
        <v>1525</v>
      </c>
      <c r="S1059" s="16">
        <v>36892.75</v>
      </c>
      <c r="T1059" t="s">
        <v>2236</v>
      </c>
      <c r="U1059" t="s">
        <v>874</v>
      </c>
      <c r="V1059" s="12" t="s">
        <v>2697</v>
      </c>
    </row>
    <row r="1060" spans="1:22" ht="29" x14ac:dyDescent="0.35">
      <c r="A1060" t="s">
        <v>1523</v>
      </c>
      <c r="B1060" t="s">
        <v>864</v>
      </c>
      <c r="C1060">
        <v>0</v>
      </c>
      <c r="D1060" t="s">
        <v>865</v>
      </c>
      <c r="E1060" t="s">
        <v>559</v>
      </c>
      <c r="F1060" t="s">
        <v>1235</v>
      </c>
      <c r="G1060" s="1" t="str">
        <f>VLOOKUP(E1060,'zoznam+stupeň prípravy'!$A$2:$W$647,2,FALSE)</f>
        <v>Modernizácia železničnej trate Devínska Nová Ves - štátna hranica SR/ČR, úsek Malacky - Kúty (PD), real.</v>
      </c>
      <c r="H1060" t="s">
        <v>1239</v>
      </c>
      <c r="I1060" t="s">
        <v>1237</v>
      </c>
      <c r="J1060" t="s">
        <v>882</v>
      </c>
      <c r="K1060">
        <v>0</v>
      </c>
      <c r="L1060" t="s">
        <v>873</v>
      </c>
      <c r="M1060" t="s">
        <v>868</v>
      </c>
      <c r="N1060" t="s">
        <v>860</v>
      </c>
      <c r="O1060" t="s">
        <v>874</v>
      </c>
      <c r="P1060">
        <v>42.42</v>
      </c>
      <c r="Q1060">
        <v>2024</v>
      </c>
      <c r="R1060" t="s">
        <v>1550</v>
      </c>
      <c r="S1060" s="16">
        <v>525126</v>
      </c>
      <c r="T1060" t="s">
        <v>2236</v>
      </c>
      <c r="U1060" t="s">
        <v>874</v>
      </c>
      <c r="V1060" s="12" t="s">
        <v>2697</v>
      </c>
    </row>
    <row r="1061" spans="1:22" ht="29" x14ac:dyDescent="0.35">
      <c r="A1061" t="s">
        <v>1523</v>
      </c>
      <c r="B1061" t="s">
        <v>864</v>
      </c>
      <c r="C1061">
        <v>0</v>
      </c>
      <c r="D1061" t="s">
        <v>865</v>
      </c>
      <c r="E1061" t="s">
        <v>559</v>
      </c>
      <c r="F1061" t="s">
        <v>1235</v>
      </c>
      <c r="G1061" s="1" t="str">
        <f>VLOOKUP(E1061,'zoznam+stupeň prípravy'!$A$2:$W$647,2,FALSE)</f>
        <v>Modernizácia železničnej trate Devínska Nová Ves - štátna hranica SR/ČR, úsek Malacky - Kúty (PD), real.</v>
      </c>
      <c r="H1061" t="s">
        <v>1239</v>
      </c>
      <c r="I1061" t="s">
        <v>1237</v>
      </c>
      <c r="J1061" t="s">
        <v>882</v>
      </c>
      <c r="K1061">
        <v>0</v>
      </c>
      <c r="L1061" t="s">
        <v>873</v>
      </c>
      <c r="M1061" t="s">
        <v>868</v>
      </c>
      <c r="N1061" t="s">
        <v>860</v>
      </c>
      <c r="O1061" t="s">
        <v>874</v>
      </c>
      <c r="P1061">
        <v>42.42</v>
      </c>
      <c r="Q1061">
        <v>2024</v>
      </c>
      <c r="R1061" t="s">
        <v>1524</v>
      </c>
      <c r="S1061" s="16">
        <v>343194</v>
      </c>
      <c r="T1061" t="s">
        <v>2236</v>
      </c>
      <c r="U1061" t="s">
        <v>874</v>
      </c>
      <c r="V1061" s="12" t="s">
        <v>2697</v>
      </c>
    </row>
    <row r="1062" spans="1:22" ht="29" x14ac:dyDescent="0.35">
      <c r="A1062" t="s">
        <v>2232</v>
      </c>
      <c r="B1062" t="s">
        <v>864</v>
      </c>
      <c r="C1062" t="s">
        <v>2236</v>
      </c>
      <c r="D1062" t="s">
        <v>865</v>
      </c>
      <c r="E1062" t="s">
        <v>559</v>
      </c>
      <c r="F1062" t="s">
        <v>1235</v>
      </c>
      <c r="G1062" s="1" t="str">
        <f>VLOOKUP(E1062,'zoznam+stupeň prípravy'!$A$2:$W$647,2,FALSE)</f>
        <v>Modernizácia železničnej trate Devínska Nová Ves - štátna hranica SR/ČR, úsek Malacky - Kúty (PD), real.</v>
      </c>
      <c r="H1062" t="s">
        <v>1239</v>
      </c>
      <c r="I1062" t="s">
        <v>1237</v>
      </c>
      <c r="J1062" t="s">
        <v>882</v>
      </c>
      <c r="K1062" t="s">
        <v>2236</v>
      </c>
      <c r="L1062" t="s">
        <v>2236</v>
      </c>
      <c r="M1062" t="s">
        <v>868</v>
      </c>
      <c r="N1062" t="s">
        <v>26</v>
      </c>
      <c r="O1062" t="s">
        <v>874</v>
      </c>
      <c r="P1062">
        <v>42.42</v>
      </c>
      <c r="Q1062">
        <v>2025</v>
      </c>
      <c r="R1062" t="s">
        <v>2497</v>
      </c>
      <c r="S1062" s="16">
        <v>6500000</v>
      </c>
      <c r="T1062" t="s">
        <v>2236</v>
      </c>
      <c r="U1062" t="s">
        <v>874</v>
      </c>
      <c r="V1062" s="12" t="s">
        <v>2697</v>
      </c>
    </row>
    <row r="1063" spans="1:22" ht="29" x14ac:dyDescent="0.35">
      <c r="A1063" t="s">
        <v>1523</v>
      </c>
      <c r="B1063" t="s">
        <v>864</v>
      </c>
      <c r="C1063">
        <v>0</v>
      </c>
      <c r="D1063" t="s">
        <v>865</v>
      </c>
      <c r="E1063" t="s">
        <v>559</v>
      </c>
      <c r="F1063" t="s">
        <v>1235</v>
      </c>
      <c r="G1063" s="1" t="str">
        <f>VLOOKUP(E1063,'zoznam+stupeň prípravy'!$A$2:$W$647,2,FALSE)</f>
        <v>Modernizácia železničnej trate Devínska Nová Ves - štátna hranica SR/ČR, úsek Malacky - Kúty (PD), real.</v>
      </c>
      <c r="H1063" t="s">
        <v>1239</v>
      </c>
      <c r="I1063" t="s">
        <v>1237</v>
      </c>
      <c r="J1063" t="s">
        <v>882</v>
      </c>
      <c r="K1063">
        <v>0</v>
      </c>
      <c r="L1063" t="s">
        <v>873</v>
      </c>
      <c r="M1063" t="s">
        <v>868</v>
      </c>
      <c r="N1063" t="s">
        <v>860</v>
      </c>
      <c r="O1063" t="s">
        <v>874</v>
      </c>
      <c r="P1063">
        <v>42.42</v>
      </c>
      <c r="Q1063">
        <v>2025</v>
      </c>
      <c r="R1063" t="s">
        <v>1525</v>
      </c>
      <c r="S1063" s="16">
        <v>8100</v>
      </c>
      <c r="T1063" t="s">
        <v>2236</v>
      </c>
      <c r="U1063" t="s">
        <v>874</v>
      </c>
      <c r="V1063" s="12" t="s">
        <v>2697</v>
      </c>
    </row>
    <row r="1064" spans="1:22" ht="29" x14ac:dyDescent="0.35">
      <c r="A1064" t="s">
        <v>2232</v>
      </c>
      <c r="B1064" t="s">
        <v>864</v>
      </c>
      <c r="C1064" t="s">
        <v>2236</v>
      </c>
      <c r="D1064" t="s">
        <v>865</v>
      </c>
      <c r="E1064" t="s">
        <v>559</v>
      </c>
      <c r="F1064" t="s">
        <v>1235</v>
      </c>
      <c r="G1064" s="1" t="str">
        <f>VLOOKUP(E1064,'zoznam+stupeň prípravy'!$A$2:$W$647,2,FALSE)</f>
        <v>Modernizácia železničnej trate Devínska Nová Ves - štátna hranica SR/ČR, úsek Malacky - Kúty (PD), real.</v>
      </c>
      <c r="H1064" t="s">
        <v>1239</v>
      </c>
      <c r="I1064" t="s">
        <v>1237</v>
      </c>
      <c r="J1064" t="s">
        <v>882</v>
      </c>
      <c r="K1064" t="s">
        <v>2236</v>
      </c>
      <c r="L1064" t="s">
        <v>2236</v>
      </c>
      <c r="M1064" t="s">
        <v>868</v>
      </c>
      <c r="N1064" t="s">
        <v>26</v>
      </c>
      <c r="O1064" t="s">
        <v>874</v>
      </c>
      <c r="P1064">
        <v>42.42</v>
      </c>
      <c r="Q1064">
        <v>2025</v>
      </c>
      <c r="R1064" t="s">
        <v>1525</v>
      </c>
      <c r="S1064" s="16">
        <v>1000000</v>
      </c>
      <c r="T1064" t="s">
        <v>2236</v>
      </c>
      <c r="U1064" t="s">
        <v>874</v>
      </c>
      <c r="V1064" s="12" t="s">
        <v>2697</v>
      </c>
    </row>
    <row r="1065" spans="1:22" ht="29" x14ac:dyDescent="0.35">
      <c r="A1065" t="s">
        <v>1523</v>
      </c>
      <c r="B1065" t="s">
        <v>864</v>
      </c>
      <c r="C1065">
        <v>0</v>
      </c>
      <c r="D1065" t="s">
        <v>865</v>
      </c>
      <c r="E1065" t="s">
        <v>559</v>
      </c>
      <c r="F1065" t="s">
        <v>1235</v>
      </c>
      <c r="G1065" s="1" t="str">
        <f>VLOOKUP(E1065,'zoznam+stupeň prípravy'!$A$2:$W$647,2,FALSE)</f>
        <v>Modernizácia železničnej trate Devínska Nová Ves - štátna hranica SR/ČR, úsek Malacky - Kúty (PD), real.</v>
      </c>
      <c r="H1065" t="s">
        <v>1239</v>
      </c>
      <c r="I1065" t="s">
        <v>1237</v>
      </c>
      <c r="J1065" t="s">
        <v>882</v>
      </c>
      <c r="K1065">
        <v>0</v>
      </c>
      <c r="L1065" t="s">
        <v>873</v>
      </c>
      <c r="M1065" t="s">
        <v>868</v>
      </c>
      <c r="N1065" t="s">
        <v>860</v>
      </c>
      <c r="O1065" t="s">
        <v>874</v>
      </c>
      <c r="P1065">
        <v>42.42</v>
      </c>
      <c r="Q1065">
        <v>2026</v>
      </c>
      <c r="R1065" t="s">
        <v>1525</v>
      </c>
      <c r="S1065" s="16">
        <v>110900</v>
      </c>
      <c r="T1065" t="s">
        <v>2236</v>
      </c>
      <c r="U1065" t="s">
        <v>874</v>
      </c>
      <c r="V1065" s="12" t="s">
        <v>2697</v>
      </c>
    </row>
    <row r="1066" spans="1:22" ht="29" x14ac:dyDescent="0.35">
      <c r="A1066" t="s">
        <v>1523</v>
      </c>
      <c r="B1066" t="s">
        <v>864</v>
      </c>
      <c r="C1066">
        <v>0</v>
      </c>
      <c r="D1066" t="s">
        <v>865</v>
      </c>
      <c r="E1066" t="s">
        <v>559</v>
      </c>
      <c r="F1066" t="s">
        <v>1235</v>
      </c>
      <c r="G1066" s="1" t="str">
        <f>VLOOKUP(E1066,'zoznam+stupeň prípravy'!$A$2:$W$647,2,FALSE)</f>
        <v>Modernizácia železničnej trate Devínska Nová Ves - štátna hranica SR/ČR, úsek Malacky - Kúty (PD), real.</v>
      </c>
      <c r="H1066" t="s">
        <v>1239</v>
      </c>
      <c r="I1066" t="s">
        <v>1237</v>
      </c>
      <c r="J1066" t="s">
        <v>882</v>
      </c>
      <c r="K1066">
        <v>0</v>
      </c>
      <c r="L1066" t="s">
        <v>873</v>
      </c>
      <c r="M1066" t="s">
        <v>868</v>
      </c>
      <c r="N1066" t="s">
        <v>860</v>
      </c>
      <c r="O1066" t="s">
        <v>874</v>
      </c>
      <c r="P1066">
        <v>42.42</v>
      </c>
      <c r="Q1066">
        <v>2026</v>
      </c>
      <c r="R1066" t="s">
        <v>2027</v>
      </c>
      <c r="S1066" s="16">
        <v>187000</v>
      </c>
      <c r="T1066" t="s">
        <v>2236</v>
      </c>
      <c r="U1066" t="s">
        <v>874</v>
      </c>
      <c r="V1066" s="12" t="s">
        <v>2697</v>
      </c>
    </row>
    <row r="1067" spans="1:22" ht="29" x14ac:dyDescent="0.35">
      <c r="A1067" t="s">
        <v>1523</v>
      </c>
      <c r="B1067" t="s">
        <v>864</v>
      </c>
      <c r="C1067">
        <v>0</v>
      </c>
      <c r="D1067" t="s">
        <v>865</v>
      </c>
      <c r="E1067" t="s">
        <v>559</v>
      </c>
      <c r="F1067" t="s">
        <v>1235</v>
      </c>
      <c r="G1067" s="1" t="str">
        <f>VLOOKUP(E1067,'zoznam+stupeň prípravy'!$A$2:$W$647,2,FALSE)</f>
        <v>Modernizácia železničnej trate Devínska Nová Ves - štátna hranica SR/ČR, úsek Malacky - Kúty (PD), real.</v>
      </c>
      <c r="H1067" t="s">
        <v>1239</v>
      </c>
      <c r="I1067" t="s">
        <v>1237</v>
      </c>
      <c r="J1067" t="s">
        <v>882</v>
      </c>
      <c r="K1067">
        <v>0</v>
      </c>
      <c r="L1067" t="s">
        <v>873</v>
      </c>
      <c r="M1067" t="s">
        <v>868</v>
      </c>
      <c r="N1067" t="s">
        <v>860</v>
      </c>
      <c r="O1067" t="s">
        <v>874</v>
      </c>
      <c r="P1067">
        <v>42.42</v>
      </c>
      <c r="Q1067">
        <v>2026</v>
      </c>
      <c r="R1067" t="s">
        <v>1524</v>
      </c>
      <c r="S1067" s="16">
        <v>33000</v>
      </c>
      <c r="T1067" t="s">
        <v>2236</v>
      </c>
      <c r="U1067" t="s">
        <v>874</v>
      </c>
      <c r="V1067" s="12" t="s">
        <v>2697</v>
      </c>
    </row>
    <row r="1068" spans="1:22" ht="29" x14ac:dyDescent="0.35">
      <c r="A1068" t="s">
        <v>1523</v>
      </c>
      <c r="B1068" t="s">
        <v>864</v>
      </c>
      <c r="C1068">
        <v>0</v>
      </c>
      <c r="D1068" t="s">
        <v>865</v>
      </c>
      <c r="E1068" t="s">
        <v>559</v>
      </c>
      <c r="F1068" t="s">
        <v>1235</v>
      </c>
      <c r="G1068" s="1" t="str">
        <f>VLOOKUP(E1068,'zoznam+stupeň prípravy'!$A$2:$W$647,2,FALSE)</f>
        <v>Modernizácia železničnej trate Devínska Nová Ves - štátna hranica SR/ČR, úsek Malacky - Kúty (PD), real.</v>
      </c>
      <c r="H1068" t="s">
        <v>1239</v>
      </c>
      <c r="I1068" t="s">
        <v>1237</v>
      </c>
      <c r="J1068" t="s">
        <v>882</v>
      </c>
      <c r="K1068">
        <v>0</v>
      </c>
      <c r="L1068" t="s">
        <v>873</v>
      </c>
      <c r="M1068" t="s">
        <v>868</v>
      </c>
      <c r="N1068" t="s">
        <v>861</v>
      </c>
      <c r="O1068" t="s">
        <v>874</v>
      </c>
      <c r="P1068">
        <v>42.42</v>
      </c>
      <c r="Q1068">
        <v>2032</v>
      </c>
      <c r="R1068" t="s">
        <v>1525</v>
      </c>
      <c r="S1068" s="16">
        <v>2000000</v>
      </c>
      <c r="T1068" t="s">
        <v>2236</v>
      </c>
      <c r="U1068" t="s">
        <v>874</v>
      </c>
      <c r="V1068" s="12" t="s">
        <v>2697</v>
      </c>
    </row>
    <row r="1069" spans="1:22" ht="29" x14ac:dyDescent="0.35">
      <c r="A1069" t="s">
        <v>1608</v>
      </c>
      <c r="B1069" t="s">
        <v>864</v>
      </c>
      <c r="C1069">
        <v>0</v>
      </c>
      <c r="D1069" t="s">
        <v>865</v>
      </c>
      <c r="E1069" t="s">
        <v>559</v>
      </c>
      <c r="F1069" t="s">
        <v>1235</v>
      </c>
      <c r="G1069" s="1" t="str">
        <f>VLOOKUP(E1069,'zoznam+stupeň prípravy'!$A$2:$W$647,2,FALSE)</f>
        <v>Modernizácia železničnej trate Devínska Nová Ves - štátna hranica SR/ČR, úsek Malacky - Kúty (PD), real.</v>
      </c>
      <c r="H1069" t="s">
        <v>1239</v>
      </c>
      <c r="I1069" t="s">
        <v>1237</v>
      </c>
      <c r="J1069" t="s">
        <v>882</v>
      </c>
      <c r="K1069">
        <v>0</v>
      </c>
      <c r="L1069" t="s">
        <v>873</v>
      </c>
      <c r="M1069" t="s">
        <v>868</v>
      </c>
      <c r="N1069" t="s">
        <v>861</v>
      </c>
      <c r="O1069" t="s">
        <v>875</v>
      </c>
      <c r="P1069">
        <v>42.42</v>
      </c>
      <c r="Q1069">
        <v>2032</v>
      </c>
      <c r="R1069" t="s">
        <v>1524</v>
      </c>
      <c r="S1069" s="16">
        <v>9000000</v>
      </c>
      <c r="T1069" t="s">
        <v>2236</v>
      </c>
      <c r="U1069" t="s">
        <v>874</v>
      </c>
      <c r="V1069" s="12" t="s">
        <v>2697</v>
      </c>
    </row>
    <row r="1070" spans="1:22" ht="29" x14ac:dyDescent="0.35">
      <c r="A1070" t="s">
        <v>2232</v>
      </c>
      <c r="B1070" t="s">
        <v>864</v>
      </c>
      <c r="C1070" t="s">
        <v>2236</v>
      </c>
      <c r="D1070" t="s">
        <v>865</v>
      </c>
      <c r="E1070" t="s">
        <v>559</v>
      </c>
      <c r="F1070" t="s">
        <v>1235</v>
      </c>
      <c r="G1070" s="1" t="str">
        <f>VLOOKUP(E1070,'zoznam+stupeň prípravy'!$A$2:$W$647,2,FALSE)</f>
        <v>Modernizácia železničnej trate Devínska Nová Ves - štátna hranica SR/ČR, úsek Malacky - Kúty (PD), real.</v>
      </c>
      <c r="H1070" t="s">
        <v>1239</v>
      </c>
      <c r="I1070" t="s">
        <v>1237</v>
      </c>
      <c r="J1070" t="s">
        <v>882</v>
      </c>
      <c r="K1070">
        <v>0</v>
      </c>
      <c r="L1070" t="s">
        <v>873</v>
      </c>
      <c r="M1070" t="s">
        <v>868</v>
      </c>
      <c r="N1070" t="s">
        <v>861</v>
      </c>
      <c r="O1070" t="s">
        <v>874</v>
      </c>
      <c r="P1070">
        <v>42.42</v>
      </c>
      <c r="Q1070">
        <v>2032</v>
      </c>
      <c r="R1070" t="s">
        <v>2027</v>
      </c>
      <c r="S1070" s="16">
        <v>51000000</v>
      </c>
      <c r="T1070" t="s">
        <v>2236</v>
      </c>
      <c r="U1070" t="s">
        <v>874</v>
      </c>
      <c r="V1070" s="12" t="s">
        <v>2697</v>
      </c>
    </row>
    <row r="1071" spans="1:22" ht="29" x14ac:dyDescent="0.35">
      <c r="A1071" t="s">
        <v>1608</v>
      </c>
      <c r="B1071" t="s">
        <v>864</v>
      </c>
      <c r="C1071">
        <v>0</v>
      </c>
      <c r="D1071" t="s">
        <v>865</v>
      </c>
      <c r="E1071" t="s">
        <v>559</v>
      </c>
      <c r="F1071" t="s">
        <v>1235</v>
      </c>
      <c r="G1071" s="1" t="str">
        <f>VLOOKUP(E1071,'zoznam+stupeň prípravy'!$A$2:$W$647,2,FALSE)</f>
        <v>Modernizácia železničnej trate Devínska Nová Ves - štátna hranica SR/ČR, úsek Malacky - Kúty (PD), real.</v>
      </c>
      <c r="H1071" t="s">
        <v>1239</v>
      </c>
      <c r="I1071" t="s">
        <v>1237</v>
      </c>
      <c r="J1071" t="s">
        <v>882</v>
      </c>
      <c r="K1071">
        <v>0</v>
      </c>
      <c r="L1071" t="s">
        <v>873</v>
      </c>
      <c r="M1071" t="s">
        <v>868</v>
      </c>
      <c r="N1071" t="s">
        <v>861</v>
      </c>
      <c r="O1071" t="s">
        <v>875</v>
      </c>
      <c r="P1071">
        <v>42.42</v>
      </c>
      <c r="Q1071">
        <v>2028</v>
      </c>
      <c r="R1071" t="s">
        <v>2028</v>
      </c>
      <c r="S1071" s="16">
        <v>51000000</v>
      </c>
      <c r="T1071" t="s">
        <v>2236</v>
      </c>
      <c r="U1071" t="s">
        <v>874</v>
      </c>
      <c r="V1071" s="12" t="s">
        <v>2697</v>
      </c>
    </row>
    <row r="1072" spans="1:22" ht="29" x14ac:dyDescent="0.35">
      <c r="A1072" t="s">
        <v>1608</v>
      </c>
      <c r="B1072" t="s">
        <v>864</v>
      </c>
      <c r="C1072">
        <v>0</v>
      </c>
      <c r="D1072" t="s">
        <v>865</v>
      </c>
      <c r="E1072" t="s">
        <v>559</v>
      </c>
      <c r="F1072" t="s">
        <v>1235</v>
      </c>
      <c r="G1072" s="1" t="str">
        <f>VLOOKUP(E1072,'zoznam+stupeň prípravy'!$A$2:$W$647,2,FALSE)</f>
        <v>Modernizácia železničnej trate Devínska Nová Ves - štátna hranica SR/ČR, úsek Malacky - Kúty (PD), real.</v>
      </c>
      <c r="H1072" t="s">
        <v>1239</v>
      </c>
      <c r="I1072" t="s">
        <v>1237</v>
      </c>
      <c r="J1072" t="s">
        <v>882</v>
      </c>
      <c r="K1072">
        <v>0</v>
      </c>
      <c r="L1072" t="s">
        <v>873</v>
      </c>
      <c r="M1072" t="s">
        <v>868</v>
      </c>
      <c r="N1072" t="s">
        <v>861</v>
      </c>
      <c r="O1072" t="s">
        <v>875</v>
      </c>
      <c r="P1072">
        <v>42.42</v>
      </c>
      <c r="Q1072">
        <v>2028</v>
      </c>
      <c r="R1072" t="s">
        <v>1524</v>
      </c>
      <c r="S1072" s="16">
        <v>9000000</v>
      </c>
      <c r="T1072" t="s">
        <v>2236</v>
      </c>
      <c r="U1072" t="s">
        <v>874</v>
      </c>
      <c r="V1072" s="12" t="s">
        <v>2697</v>
      </c>
    </row>
    <row r="1073" spans="1:22" ht="29" x14ac:dyDescent="0.35">
      <c r="A1073" t="s">
        <v>1608</v>
      </c>
      <c r="B1073" t="s">
        <v>864</v>
      </c>
      <c r="C1073">
        <v>0</v>
      </c>
      <c r="D1073" t="s">
        <v>865</v>
      </c>
      <c r="E1073" t="s">
        <v>559</v>
      </c>
      <c r="F1073" t="s">
        <v>1235</v>
      </c>
      <c r="G1073" s="1" t="str">
        <f>VLOOKUP(E1073,'zoznam+stupeň prípravy'!$A$2:$W$647,2,FALSE)</f>
        <v>Modernizácia železničnej trate Devínska Nová Ves - štátna hranica SR/ČR, úsek Malacky - Kúty (PD), real.</v>
      </c>
      <c r="H1073" t="s">
        <v>1239</v>
      </c>
      <c r="I1073" t="s">
        <v>1237</v>
      </c>
      <c r="J1073" t="s">
        <v>882</v>
      </c>
      <c r="K1073">
        <v>0</v>
      </c>
      <c r="L1073" t="s">
        <v>873</v>
      </c>
      <c r="M1073" t="s">
        <v>868</v>
      </c>
      <c r="N1073" t="s">
        <v>861</v>
      </c>
      <c r="O1073" t="s">
        <v>875</v>
      </c>
      <c r="P1073">
        <v>42.42</v>
      </c>
      <c r="Q1073">
        <v>2031</v>
      </c>
      <c r="R1073" t="s">
        <v>2027</v>
      </c>
      <c r="S1073" s="16">
        <v>85000000</v>
      </c>
      <c r="T1073" t="s">
        <v>2236</v>
      </c>
      <c r="U1073" t="s">
        <v>874</v>
      </c>
      <c r="V1073" s="12" t="s">
        <v>2697</v>
      </c>
    </row>
    <row r="1074" spans="1:22" ht="29" x14ac:dyDescent="0.35">
      <c r="A1074" t="s">
        <v>1608</v>
      </c>
      <c r="B1074" t="s">
        <v>864</v>
      </c>
      <c r="C1074">
        <v>0</v>
      </c>
      <c r="D1074" t="s">
        <v>865</v>
      </c>
      <c r="E1074" t="s">
        <v>559</v>
      </c>
      <c r="F1074" t="s">
        <v>1235</v>
      </c>
      <c r="G1074" s="1" t="str">
        <f>VLOOKUP(E1074,'zoznam+stupeň prípravy'!$A$2:$W$647,2,FALSE)</f>
        <v>Modernizácia železničnej trate Devínska Nová Ves - štátna hranica SR/ČR, úsek Malacky - Kúty (PD), real.</v>
      </c>
      <c r="H1074" t="s">
        <v>1239</v>
      </c>
      <c r="I1074" t="s">
        <v>1237</v>
      </c>
      <c r="J1074" t="s">
        <v>882</v>
      </c>
      <c r="K1074">
        <v>0</v>
      </c>
      <c r="L1074" t="s">
        <v>873</v>
      </c>
      <c r="M1074" t="s">
        <v>868</v>
      </c>
      <c r="N1074" t="s">
        <v>861</v>
      </c>
      <c r="O1074" t="s">
        <v>875</v>
      </c>
      <c r="P1074">
        <v>42.42</v>
      </c>
      <c r="Q1074">
        <v>2029</v>
      </c>
      <c r="R1074" t="s">
        <v>2028</v>
      </c>
      <c r="S1074" s="16">
        <v>68000000</v>
      </c>
      <c r="T1074" t="s">
        <v>2236</v>
      </c>
      <c r="U1074" t="s">
        <v>874</v>
      </c>
      <c r="V1074" s="12" t="s">
        <v>2697</v>
      </c>
    </row>
    <row r="1075" spans="1:22" ht="29" x14ac:dyDescent="0.35">
      <c r="A1075" t="s">
        <v>1608</v>
      </c>
      <c r="B1075" t="s">
        <v>864</v>
      </c>
      <c r="C1075">
        <v>0</v>
      </c>
      <c r="D1075" t="s">
        <v>865</v>
      </c>
      <c r="E1075" t="s">
        <v>559</v>
      </c>
      <c r="F1075" t="s">
        <v>1235</v>
      </c>
      <c r="G1075" s="1" t="str">
        <f>VLOOKUP(E1075,'zoznam+stupeň prípravy'!$A$2:$W$647,2,FALSE)</f>
        <v>Modernizácia železničnej trate Devínska Nová Ves - štátna hranica SR/ČR, úsek Malacky - Kúty (PD), real.</v>
      </c>
      <c r="H1075" t="s">
        <v>1239</v>
      </c>
      <c r="I1075" t="s">
        <v>1237</v>
      </c>
      <c r="J1075" t="s">
        <v>882</v>
      </c>
      <c r="K1075">
        <v>0</v>
      </c>
      <c r="L1075" t="s">
        <v>873</v>
      </c>
      <c r="M1075" t="s">
        <v>868</v>
      </c>
      <c r="N1075" t="s">
        <v>861</v>
      </c>
      <c r="O1075" t="s">
        <v>875</v>
      </c>
      <c r="P1075">
        <v>42.42</v>
      </c>
      <c r="Q1075">
        <v>2029</v>
      </c>
      <c r="R1075" t="s">
        <v>1524</v>
      </c>
      <c r="S1075" s="16">
        <v>12000000</v>
      </c>
      <c r="T1075" t="s">
        <v>2236</v>
      </c>
      <c r="U1075" t="s">
        <v>874</v>
      </c>
      <c r="V1075" s="12" t="s">
        <v>2697</v>
      </c>
    </row>
    <row r="1076" spans="1:22" ht="29" x14ac:dyDescent="0.35">
      <c r="A1076" t="s">
        <v>1608</v>
      </c>
      <c r="B1076" t="s">
        <v>864</v>
      </c>
      <c r="C1076">
        <v>0</v>
      </c>
      <c r="D1076" t="s">
        <v>865</v>
      </c>
      <c r="E1076" t="s">
        <v>559</v>
      </c>
      <c r="F1076" t="s">
        <v>1235</v>
      </c>
      <c r="G1076" s="1" t="str">
        <f>VLOOKUP(E1076,'zoznam+stupeň prípravy'!$A$2:$W$647,2,FALSE)</f>
        <v>Modernizácia železničnej trate Devínska Nová Ves - štátna hranica SR/ČR, úsek Malacky - Kúty (PD), real.</v>
      </c>
      <c r="H1076" t="s">
        <v>1239</v>
      </c>
      <c r="I1076" t="s">
        <v>1237</v>
      </c>
      <c r="J1076" t="s">
        <v>882</v>
      </c>
      <c r="K1076">
        <v>0</v>
      </c>
      <c r="L1076" t="s">
        <v>873</v>
      </c>
      <c r="M1076" t="s">
        <v>868</v>
      </c>
      <c r="N1076" t="s">
        <v>861</v>
      </c>
      <c r="O1076" t="s">
        <v>875</v>
      </c>
      <c r="P1076">
        <v>42.42</v>
      </c>
      <c r="Q1076">
        <v>2031</v>
      </c>
      <c r="R1076" t="s">
        <v>1524</v>
      </c>
      <c r="S1076" s="16">
        <v>15000000</v>
      </c>
      <c r="T1076" t="s">
        <v>2236</v>
      </c>
      <c r="U1076" t="s">
        <v>874</v>
      </c>
      <c r="V1076" s="12" t="s">
        <v>2697</v>
      </c>
    </row>
    <row r="1077" spans="1:22" ht="29" x14ac:dyDescent="0.35">
      <c r="A1077" t="s">
        <v>1608</v>
      </c>
      <c r="B1077" t="s">
        <v>864</v>
      </c>
      <c r="C1077">
        <v>0</v>
      </c>
      <c r="D1077" t="s">
        <v>865</v>
      </c>
      <c r="E1077" t="s">
        <v>559</v>
      </c>
      <c r="F1077" t="s">
        <v>1235</v>
      </c>
      <c r="G1077" s="1" t="str">
        <f>VLOOKUP(E1077,'zoznam+stupeň prípravy'!$A$2:$W$647,2,FALSE)</f>
        <v>Modernizácia železničnej trate Devínska Nová Ves - štátna hranica SR/ČR, úsek Malacky - Kúty (PD), real.</v>
      </c>
      <c r="H1077" t="s">
        <v>1239</v>
      </c>
      <c r="I1077" t="s">
        <v>1237</v>
      </c>
      <c r="J1077" t="s">
        <v>882</v>
      </c>
      <c r="K1077">
        <v>0</v>
      </c>
      <c r="L1077" t="s">
        <v>873</v>
      </c>
      <c r="M1077" t="s">
        <v>868</v>
      </c>
      <c r="N1077" t="s">
        <v>861</v>
      </c>
      <c r="O1077" t="s">
        <v>875</v>
      </c>
      <c r="P1077">
        <v>42.42</v>
      </c>
      <c r="Q1077">
        <v>2030</v>
      </c>
      <c r="R1077" t="s">
        <v>2028</v>
      </c>
      <c r="S1077" s="16">
        <v>51000000</v>
      </c>
      <c r="T1077" t="s">
        <v>2236</v>
      </c>
      <c r="U1077" t="s">
        <v>874</v>
      </c>
      <c r="V1077" s="12" t="s">
        <v>2697</v>
      </c>
    </row>
    <row r="1078" spans="1:22" ht="29" x14ac:dyDescent="0.35">
      <c r="A1078" t="s">
        <v>1523</v>
      </c>
      <c r="B1078" t="s">
        <v>864</v>
      </c>
      <c r="C1078">
        <v>0</v>
      </c>
      <c r="D1078" t="s">
        <v>865</v>
      </c>
      <c r="E1078" t="s">
        <v>559</v>
      </c>
      <c r="F1078" t="s">
        <v>1235</v>
      </c>
      <c r="G1078" s="1" t="str">
        <f>VLOOKUP(E1078,'zoznam+stupeň prípravy'!$A$2:$W$647,2,FALSE)</f>
        <v>Modernizácia železničnej trate Devínska Nová Ves - štátna hranica SR/ČR, úsek Malacky - Kúty (PD), real.</v>
      </c>
      <c r="H1078" t="s">
        <v>1239</v>
      </c>
      <c r="I1078" t="s">
        <v>1237</v>
      </c>
      <c r="J1078" t="s">
        <v>882</v>
      </c>
      <c r="K1078">
        <v>0</v>
      </c>
      <c r="L1078" t="s">
        <v>873</v>
      </c>
      <c r="M1078" t="s">
        <v>868</v>
      </c>
      <c r="N1078" t="s">
        <v>861</v>
      </c>
      <c r="O1078" t="s">
        <v>874</v>
      </c>
      <c r="P1078">
        <v>42.42</v>
      </c>
      <c r="Q1078">
        <v>2030</v>
      </c>
      <c r="R1078" t="s">
        <v>1525</v>
      </c>
      <c r="S1078" s="16">
        <v>3000000</v>
      </c>
      <c r="T1078" t="s">
        <v>2236</v>
      </c>
      <c r="U1078" t="s">
        <v>874</v>
      </c>
      <c r="V1078" s="12" t="s">
        <v>2697</v>
      </c>
    </row>
    <row r="1079" spans="1:22" ht="29" x14ac:dyDescent="0.35">
      <c r="A1079" t="s">
        <v>1608</v>
      </c>
      <c r="B1079" t="s">
        <v>864</v>
      </c>
      <c r="C1079">
        <v>0</v>
      </c>
      <c r="D1079" t="s">
        <v>865</v>
      </c>
      <c r="E1079" t="s">
        <v>559</v>
      </c>
      <c r="F1079" t="s">
        <v>1235</v>
      </c>
      <c r="G1079" s="1" t="str">
        <f>VLOOKUP(E1079,'zoznam+stupeň prípravy'!$A$2:$W$647,2,FALSE)</f>
        <v>Modernizácia železničnej trate Devínska Nová Ves - štátna hranica SR/ČR, úsek Malacky - Kúty (PD), real.</v>
      </c>
      <c r="H1079" t="s">
        <v>1239</v>
      </c>
      <c r="I1079" t="s">
        <v>1237</v>
      </c>
      <c r="J1079" t="s">
        <v>882</v>
      </c>
      <c r="K1079">
        <v>0</v>
      </c>
      <c r="L1079" t="s">
        <v>873</v>
      </c>
      <c r="M1079" t="s">
        <v>868</v>
      </c>
      <c r="N1079" t="s">
        <v>861</v>
      </c>
      <c r="O1079" t="s">
        <v>875</v>
      </c>
      <c r="P1079">
        <v>42.42</v>
      </c>
      <c r="Q1079">
        <v>2030</v>
      </c>
      <c r="R1079" t="s">
        <v>2027</v>
      </c>
      <c r="S1079" s="16">
        <v>34000000</v>
      </c>
      <c r="T1079" t="s">
        <v>2236</v>
      </c>
      <c r="U1079" t="s">
        <v>874</v>
      </c>
      <c r="V1079" s="12" t="s">
        <v>2697</v>
      </c>
    </row>
    <row r="1080" spans="1:22" ht="29" x14ac:dyDescent="0.35">
      <c r="A1080" t="s">
        <v>1608</v>
      </c>
      <c r="B1080" t="s">
        <v>864</v>
      </c>
      <c r="C1080">
        <v>0</v>
      </c>
      <c r="D1080" t="s">
        <v>865</v>
      </c>
      <c r="E1080" t="s">
        <v>559</v>
      </c>
      <c r="F1080" t="s">
        <v>1235</v>
      </c>
      <c r="G1080" s="1" t="str">
        <f>VLOOKUP(E1080,'zoznam+stupeň prípravy'!$A$2:$W$647,2,FALSE)</f>
        <v>Modernizácia železničnej trate Devínska Nová Ves - štátna hranica SR/ČR, úsek Malacky - Kúty (PD), real.</v>
      </c>
      <c r="H1080" t="s">
        <v>1239</v>
      </c>
      <c r="I1080" t="s">
        <v>1237</v>
      </c>
      <c r="J1080" t="s">
        <v>882</v>
      </c>
      <c r="K1080">
        <v>0</v>
      </c>
      <c r="L1080" t="s">
        <v>873</v>
      </c>
      <c r="M1080" t="s">
        <v>868</v>
      </c>
      <c r="N1080" t="s">
        <v>861</v>
      </c>
      <c r="O1080" t="s">
        <v>875</v>
      </c>
      <c r="P1080">
        <v>42.42</v>
      </c>
      <c r="Q1080">
        <v>2030</v>
      </c>
      <c r="R1080" t="s">
        <v>1524</v>
      </c>
      <c r="S1080" s="16">
        <v>15000000</v>
      </c>
      <c r="T1080" t="s">
        <v>2236</v>
      </c>
      <c r="U1080" t="s">
        <v>874</v>
      </c>
      <c r="V1080" s="12" t="s">
        <v>2697</v>
      </c>
    </row>
    <row r="1081" spans="1:22" ht="29" x14ac:dyDescent="0.35">
      <c r="A1081" t="s">
        <v>1608</v>
      </c>
      <c r="B1081" t="s">
        <v>864</v>
      </c>
      <c r="C1081">
        <v>0</v>
      </c>
      <c r="D1081" t="s">
        <v>865</v>
      </c>
      <c r="E1081" t="s">
        <v>559</v>
      </c>
      <c r="F1081" t="s">
        <v>1235</v>
      </c>
      <c r="G1081" s="1" t="str">
        <f>VLOOKUP(E1081,'zoznam+stupeň prípravy'!$A$2:$W$647,2,FALSE)</f>
        <v>Modernizácia železničnej trate Devínska Nová Ves - štátna hranica SR/ČR, úsek Malacky - Kúty (PD), real.</v>
      </c>
      <c r="H1081" t="s">
        <v>1239</v>
      </c>
      <c r="I1081" t="s">
        <v>1237</v>
      </c>
      <c r="J1081" t="s">
        <v>882</v>
      </c>
      <c r="K1081">
        <v>0</v>
      </c>
      <c r="L1081" t="s">
        <v>873</v>
      </c>
      <c r="M1081" t="s">
        <v>868</v>
      </c>
      <c r="N1081" t="s">
        <v>861</v>
      </c>
      <c r="O1081" t="s">
        <v>875</v>
      </c>
      <c r="P1081">
        <v>42.42</v>
      </c>
      <c r="Q1081">
        <v>2031</v>
      </c>
      <c r="R1081" t="s">
        <v>1525</v>
      </c>
      <c r="S1081" s="16">
        <v>3000000</v>
      </c>
      <c r="T1081" t="s">
        <v>2236</v>
      </c>
      <c r="U1081" t="s">
        <v>874</v>
      </c>
      <c r="V1081" s="12" t="s">
        <v>2697</v>
      </c>
    </row>
    <row r="1082" spans="1:22" ht="29" x14ac:dyDescent="0.35">
      <c r="A1082" t="s">
        <v>1523</v>
      </c>
      <c r="B1082" t="s">
        <v>864</v>
      </c>
      <c r="C1082">
        <v>0</v>
      </c>
      <c r="D1082" t="s">
        <v>865</v>
      </c>
      <c r="E1082" t="s">
        <v>559</v>
      </c>
      <c r="F1082" t="s">
        <v>1235</v>
      </c>
      <c r="G1082" s="1" t="str">
        <f>VLOOKUP(E1082,'zoznam+stupeň prípravy'!$A$2:$W$647,2,FALSE)</f>
        <v>Modernizácia železničnej trate Devínska Nová Ves - štátna hranica SR/ČR, úsek Malacky - Kúty (PD), real.</v>
      </c>
      <c r="H1082" t="s">
        <v>1239</v>
      </c>
      <c r="I1082" t="s">
        <v>1237</v>
      </c>
      <c r="J1082" t="s">
        <v>882</v>
      </c>
      <c r="K1082">
        <v>0</v>
      </c>
      <c r="L1082" t="s">
        <v>873</v>
      </c>
      <c r="M1082" t="s">
        <v>868</v>
      </c>
      <c r="N1082" t="s">
        <v>860</v>
      </c>
      <c r="O1082" t="s">
        <v>874</v>
      </c>
      <c r="P1082">
        <v>42.42</v>
      </c>
      <c r="Q1082" t="s">
        <v>1464</v>
      </c>
      <c r="R1082" t="s">
        <v>1550</v>
      </c>
      <c r="S1082" s="16">
        <v>2018750</v>
      </c>
      <c r="T1082" t="s">
        <v>2236</v>
      </c>
      <c r="U1082" t="s">
        <v>874</v>
      </c>
      <c r="V1082" s="12" t="s">
        <v>2697</v>
      </c>
    </row>
    <row r="1083" spans="1:22" ht="29" x14ac:dyDescent="0.35">
      <c r="A1083" t="s">
        <v>1523</v>
      </c>
      <c r="B1083" t="s">
        <v>864</v>
      </c>
      <c r="C1083">
        <v>0</v>
      </c>
      <c r="D1083" t="s">
        <v>865</v>
      </c>
      <c r="E1083" t="s">
        <v>559</v>
      </c>
      <c r="F1083" t="s">
        <v>1235</v>
      </c>
      <c r="G1083" s="1" t="str">
        <f>VLOOKUP(E1083,'zoznam+stupeň prípravy'!$A$2:$W$647,2,FALSE)</f>
        <v>Modernizácia železničnej trate Devínska Nová Ves - štátna hranica SR/ČR, úsek Malacky - Kúty (PD), real.</v>
      </c>
      <c r="H1083" t="s">
        <v>1239</v>
      </c>
      <c r="I1083" t="s">
        <v>1237</v>
      </c>
      <c r="J1083" t="s">
        <v>882</v>
      </c>
      <c r="K1083">
        <v>0</v>
      </c>
      <c r="L1083" t="s">
        <v>873</v>
      </c>
      <c r="M1083" t="s">
        <v>868</v>
      </c>
      <c r="N1083" t="s">
        <v>860</v>
      </c>
      <c r="O1083" t="s">
        <v>874</v>
      </c>
      <c r="P1083">
        <v>42.42</v>
      </c>
      <c r="Q1083" t="s">
        <v>1464</v>
      </c>
      <c r="R1083" t="s">
        <v>1524</v>
      </c>
      <c r="S1083" s="16">
        <v>356250</v>
      </c>
      <c r="T1083" t="s">
        <v>2236</v>
      </c>
      <c r="U1083" t="s">
        <v>874</v>
      </c>
      <c r="V1083" s="12" t="s">
        <v>2697</v>
      </c>
    </row>
    <row r="1084" spans="1:22" ht="29" x14ac:dyDescent="0.35">
      <c r="E1084" t="s">
        <v>559</v>
      </c>
      <c r="G1084" s="1" t="str">
        <f>VLOOKUP(E1084,'zoznam+stupeň prípravy'!$A$2:$W$647,2,FALSE)</f>
        <v>Modernizácia železničnej trate Devínska Nová Ves - štátna hranica SR/ČR, úsek Malacky - Kúty (PD), real.</v>
      </c>
      <c r="K1084">
        <v>0</v>
      </c>
      <c r="L1084" t="s">
        <v>873</v>
      </c>
      <c r="M1084" t="s">
        <v>868</v>
      </c>
      <c r="N1084" t="s">
        <v>50</v>
      </c>
      <c r="Q1084">
        <v>2029</v>
      </c>
      <c r="R1084" t="s">
        <v>1525</v>
      </c>
      <c r="S1084" s="16">
        <v>2500000</v>
      </c>
      <c r="U1084" t="s">
        <v>874</v>
      </c>
      <c r="V1084" s="12" t="s">
        <v>2697</v>
      </c>
    </row>
    <row r="1085" spans="1:22" x14ac:dyDescent="0.35">
      <c r="A1085" t="s">
        <v>1592</v>
      </c>
      <c r="B1085" t="s">
        <v>864</v>
      </c>
      <c r="C1085">
        <v>0</v>
      </c>
      <c r="D1085" t="s">
        <v>865</v>
      </c>
      <c r="E1085" t="s">
        <v>1240</v>
      </c>
      <c r="F1085" t="s">
        <v>1242</v>
      </c>
      <c r="G1085" s="1" t="str">
        <f>VLOOKUP(E1085,'zoznam+stupeň prípravy'!$A$2:$W$647,2,FALSE)</f>
        <v>Čierna nad Tisou, ŠRT KR k.č. 715š; 716š</v>
      </c>
      <c r="H1085" t="s">
        <v>1243</v>
      </c>
      <c r="I1085" t="s">
        <v>1244</v>
      </c>
      <c r="J1085" t="s">
        <v>1245</v>
      </c>
      <c r="K1085" t="s">
        <v>1246</v>
      </c>
      <c r="L1085" t="s">
        <v>912</v>
      </c>
      <c r="M1085" t="s">
        <v>868</v>
      </c>
      <c r="N1085" t="s">
        <v>861</v>
      </c>
      <c r="O1085" t="s">
        <v>874</v>
      </c>
      <c r="P1085">
        <v>2.3809999999999998</v>
      </c>
      <c r="Q1085" t="s">
        <v>1464</v>
      </c>
      <c r="R1085" t="s">
        <v>1467</v>
      </c>
      <c r="S1085" s="16">
        <v>817100</v>
      </c>
      <c r="T1085" t="s">
        <v>2236</v>
      </c>
      <c r="U1085" t="s">
        <v>874</v>
      </c>
      <c r="V1085" s="12" t="s">
        <v>2699</v>
      </c>
    </row>
    <row r="1086" spans="1:22" x14ac:dyDescent="0.35">
      <c r="A1086" t="s">
        <v>1846</v>
      </c>
      <c r="B1086" t="s">
        <v>864</v>
      </c>
      <c r="C1086">
        <v>0</v>
      </c>
      <c r="D1086" t="s">
        <v>865</v>
      </c>
      <c r="E1086" t="s">
        <v>231</v>
      </c>
      <c r="F1086">
        <v>0</v>
      </c>
      <c r="G1086" s="1" t="str">
        <f>VLOOKUP(E1086,'zoznam+stupeň prípravy'!$A$2:$W$647,2,FALSE)</f>
        <v>Dlhé nad Cirochou - rekonštrukcia nástupíšť ,PD</v>
      </c>
      <c r="H1086" t="s">
        <v>2236</v>
      </c>
      <c r="I1086" t="s">
        <v>2236</v>
      </c>
      <c r="J1086" t="s">
        <v>2236</v>
      </c>
      <c r="K1086">
        <v>0</v>
      </c>
      <c r="L1086" t="s">
        <v>912</v>
      </c>
      <c r="M1086" t="s">
        <v>868</v>
      </c>
      <c r="N1086" t="s">
        <v>860</v>
      </c>
      <c r="O1086" t="s">
        <v>875</v>
      </c>
      <c r="P1086">
        <v>0</v>
      </c>
      <c r="Q1086">
        <v>2027</v>
      </c>
      <c r="R1086" t="s">
        <v>2025</v>
      </c>
      <c r="S1086" s="16">
        <v>24500</v>
      </c>
      <c r="T1086" t="s">
        <v>2236</v>
      </c>
      <c r="U1086" t="s">
        <v>874</v>
      </c>
      <c r="V1086" s="12" t="s">
        <v>2698</v>
      </c>
    </row>
    <row r="1087" spans="1:22" x14ac:dyDescent="0.35">
      <c r="A1087" t="s">
        <v>1980</v>
      </c>
      <c r="B1087" t="s">
        <v>864</v>
      </c>
      <c r="C1087">
        <v>0</v>
      </c>
      <c r="D1087" t="s">
        <v>865</v>
      </c>
      <c r="E1087" t="s">
        <v>231</v>
      </c>
      <c r="F1087">
        <v>0</v>
      </c>
      <c r="G1087" s="1" t="str">
        <f>VLOOKUP(E1087,'zoznam+stupeň prípravy'!$A$2:$W$647,2,FALSE)</f>
        <v>Dlhé nad Cirochou - rekonštrukcia nástupíšť ,PD</v>
      </c>
      <c r="H1087" t="s">
        <v>2236</v>
      </c>
      <c r="I1087" t="s">
        <v>2236</v>
      </c>
      <c r="J1087" t="s">
        <v>2236</v>
      </c>
      <c r="K1087">
        <v>0</v>
      </c>
      <c r="L1087" t="s">
        <v>912</v>
      </c>
      <c r="M1087" t="s">
        <v>868</v>
      </c>
      <c r="N1087" t="s">
        <v>861</v>
      </c>
      <c r="O1087" t="s">
        <v>875</v>
      </c>
      <c r="P1087">
        <v>0</v>
      </c>
      <c r="Q1087">
        <v>2030</v>
      </c>
      <c r="R1087" t="s">
        <v>2025</v>
      </c>
      <c r="S1087" s="16">
        <v>220500</v>
      </c>
      <c r="T1087" t="s">
        <v>2236</v>
      </c>
      <c r="U1087" t="s">
        <v>874</v>
      </c>
      <c r="V1087" s="12" t="s">
        <v>2698</v>
      </c>
    </row>
    <row r="1088" spans="1:22" x14ac:dyDescent="0.35">
      <c r="A1088" t="s">
        <v>2133</v>
      </c>
      <c r="B1088" t="s">
        <v>864</v>
      </c>
      <c r="C1088">
        <v>0</v>
      </c>
      <c r="D1088" t="s">
        <v>865</v>
      </c>
      <c r="E1088" t="s">
        <v>702</v>
      </c>
      <c r="F1088">
        <v>0</v>
      </c>
      <c r="G1088" s="1" t="str">
        <f>VLOOKUP(E1088,'zoznam+stupeň prípravy'!$A$2:$W$647,2,FALSE)</f>
        <v>Rekonštrukcia Miľavského tunela</v>
      </c>
      <c r="H1088" t="s">
        <v>984</v>
      </c>
      <c r="I1088" t="s">
        <v>2236</v>
      </c>
      <c r="J1088" t="s">
        <v>2236</v>
      </c>
      <c r="K1088">
        <v>0</v>
      </c>
      <c r="L1088" t="s">
        <v>912</v>
      </c>
      <c r="M1088" t="s">
        <v>868</v>
      </c>
      <c r="N1088" t="s">
        <v>861</v>
      </c>
      <c r="O1088" t="s">
        <v>874</v>
      </c>
      <c r="P1088">
        <v>0</v>
      </c>
      <c r="Q1088">
        <v>2026</v>
      </c>
      <c r="R1088" t="s">
        <v>1458</v>
      </c>
      <c r="S1088" s="16">
        <v>3684297.61</v>
      </c>
      <c r="T1088" t="s">
        <v>2236</v>
      </c>
      <c r="U1088" t="s">
        <v>875</v>
      </c>
      <c r="V1088" s="12" t="s">
        <v>2711</v>
      </c>
    </row>
    <row r="1089" spans="1:22" x14ac:dyDescent="0.35">
      <c r="A1089" t="s">
        <v>1850</v>
      </c>
      <c r="B1089" t="s">
        <v>864</v>
      </c>
      <c r="C1089">
        <v>0</v>
      </c>
      <c r="D1089" t="s">
        <v>865</v>
      </c>
      <c r="E1089" t="s">
        <v>233</v>
      </c>
      <c r="F1089">
        <v>0</v>
      </c>
      <c r="G1089" s="1" t="str">
        <f>VLOOKUP(E1089,'zoznam+stupeň prípravy'!$A$2:$W$647,2,FALSE)</f>
        <v>KR portálu Lupkovského tunela</v>
      </c>
      <c r="H1089" t="s">
        <v>2236</v>
      </c>
      <c r="I1089" t="s">
        <v>2236</v>
      </c>
      <c r="J1089" t="s">
        <v>2236</v>
      </c>
      <c r="K1089">
        <v>0</v>
      </c>
      <c r="L1089" t="s">
        <v>912</v>
      </c>
      <c r="M1089" t="s">
        <v>868</v>
      </c>
      <c r="N1089" t="s">
        <v>860</v>
      </c>
      <c r="O1089" t="s">
        <v>875</v>
      </c>
      <c r="P1089">
        <v>0</v>
      </c>
      <c r="Q1089">
        <v>2030</v>
      </c>
      <c r="R1089" t="s">
        <v>2025</v>
      </c>
      <c r="S1089" s="16">
        <v>14500</v>
      </c>
      <c r="T1089" t="s">
        <v>2236</v>
      </c>
      <c r="U1089" t="s">
        <v>874</v>
      </c>
      <c r="V1089" s="12" t="s">
        <v>2698</v>
      </c>
    </row>
    <row r="1090" spans="1:22" x14ac:dyDescent="0.35">
      <c r="A1090" t="s">
        <v>1984</v>
      </c>
      <c r="B1090" t="s">
        <v>864</v>
      </c>
      <c r="C1090">
        <v>0</v>
      </c>
      <c r="D1090" t="s">
        <v>865</v>
      </c>
      <c r="E1090" t="s">
        <v>233</v>
      </c>
      <c r="F1090">
        <v>0</v>
      </c>
      <c r="G1090" s="1" t="str">
        <f>VLOOKUP(E1090,'zoznam+stupeň prípravy'!$A$2:$W$647,2,FALSE)</f>
        <v>KR portálu Lupkovského tunela</v>
      </c>
      <c r="H1090" t="s">
        <v>2236</v>
      </c>
      <c r="I1090" t="s">
        <v>2236</v>
      </c>
      <c r="J1090" t="s">
        <v>2236</v>
      </c>
      <c r="K1090">
        <v>0</v>
      </c>
      <c r="L1090" t="s">
        <v>912</v>
      </c>
      <c r="M1090" t="s">
        <v>868</v>
      </c>
      <c r="N1090" t="s">
        <v>861</v>
      </c>
      <c r="O1090" t="s">
        <v>875</v>
      </c>
      <c r="P1090">
        <v>0</v>
      </c>
      <c r="Q1090">
        <v>2030</v>
      </c>
      <c r="R1090" t="s">
        <v>2025</v>
      </c>
      <c r="S1090" s="16">
        <v>130500</v>
      </c>
      <c r="T1090" t="s">
        <v>2236</v>
      </c>
      <c r="U1090" t="s">
        <v>874</v>
      </c>
      <c r="V1090" s="12" t="s">
        <v>2698</v>
      </c>
    </row>
    <row r="1091" spans="1:22" x14ac:dyDescent="0.35">
      <c r="A1091" t="s">
        <v>2134</v>
      </c>
      <c r="B1091" t="s">
        <v>864</v>
      </c>
      <c r="C1091">
        <v>0</v>
      </c>
      <c r="D1091" t="s">
        <v>865</v>
      </c>
      <c r="E1091" t="s">
        <v>767</v>
      </c>
      <c r="F1091">
        <v>0</v>
      </c>
      <c r="G1091" s="1" t="str">
        <f>VLOOKUP(E1091,'zoznam+stupeň prípravy'!$A$2:$W$647,2,FALSE)</f>
        <v>ŽST Košice, vybudovanie koľajovej spojky z koľaje 8a na koľaj 2</v>
      </c>
      <c r="H1091" t="s">
        <v>2236</v>
      </c>
      <c r="I1091" t="s">
        <v>2236</v>
      </c>
      <c r="J1091" t="s">
        <v>2236</v>
      </c>
      <c r="K1091">
        <v>0</v>
      </c>
      <c r="L1091" t="s">
        <v>912</v>
      </c>
      <c r="M1091" t="s">
        <v>868</v>
      </c>
      <c r="N1091" t="s">
        <v>861</v>
      </c>
      <c r="O1091" t="s">
        <v>874</v>
      </c>
      <c r="P1091">
        <v>0</v>
      </c>
      <c r="Q1091">
        <v>2023</v>
      </c>
      <c r="R1091" t="s">
        <v>1467</v>
      </c>
      <c r="S1091" s="16">
        <v>21000</v>
      </c>
      <c r="T1091" t="s">
        <v>2236</v>
      </c>
      <c r="U1091" t="s">
        <v>875</v>
      </c>
      <c r="V1091" s="12" t="s">
        <v>2703</v>
      </c>
    </row>
    <row r="1092" spans="1:22" ht="29" x14ac:dyDescent="0.35">
      <c r="A1092" t="s">
        <v>1865</v>
      </c>
      <c r="B1092" t="s">
        <v>864</v>
      </c>
      <c r="C1092">
        <v>0</v>
      </c>
      <c r="D1092" t="s">
        <v>865</v>
      </c>
      <c r="E1092" t="s">
        <v>1247</v>
      </c>
      <c r="F1092">
        <v>0</v>
      </c>
      <c r="G1092" s="1" t="str">
        <f>VLOOKUP(E1092,'zoznam+stupeň prípravy'!$A$2:$W$647,2,FALSE)</f>
        <v>Zvýšenie stability násypového telesa trate ŠRT Maťovce, Haniska pri Košiciach v km 40,960 - 41,200</v>
      </c>
      <c r="H1092" t="s">
        <v>1175</v>
      </c>
      <c r="I1092" t="s">
        <v>2236</v>
      </c>
      <c r="J1092" t="s">
        <v>2236</v>
      </c>
      <c r="K1092">
        <v>0</v>
      </c>
      <c r="L1092" t="s">
        <v>912</v>
      </c>
      <c r="M1092" t="s">
        <v>868</v>
      </c>
      <c r="N1092" t="s">
        <v>860</v>
      </c>
      <c r="O1092" t="s">
        <v>875</v>
      </c>
      <c r="P1092">
        <v>0</v>
      </c>
      <c r="Q1092">
        <v>2027</v>
      </c>
      <c r="R1092" t="s">
        <v>2025</v>
      </c>
      <c r="S1092" s="16">
        <v>10000</v>
      </c>
      <c r="T1092" t="s">
        <v>2236</v>
      </c>
      <c r="U1092" t="s">
        <v>874</v>
      </c>
      <c r="V1092" s="12" t="s">
        <v>2250</v>
      </c>
    </row>
    <row r="1093" spans="1:22" ht="29" x14ac:dyDescent="0.35">
      <c r="A1093" t="s">
        <v>2000</v>
      </c>
      <c r="B1093" t="s">
        <v>864</v>
      </c>
      <c r="C1093">
        <v>0</v>
      </c>
      <c r="D1093" t="s">
        <v>865</v>
      </c>
      <c r="E1093" t="s">
        <v>1247</v>
      </c>
      <c r="F1093">
        <v>0</v>
      </c>
      <c r="G1093" s="1" t="str">
        <f>VLOOKUP(E1093,'zoznam+stupeň prípravy'!$A$2:$W$647,2,FALSE)</f>
        <v>Zvýšenie stability násypového telesa trate ŠRT Maťovce, Haniska pri Košiciach v km 40,960 - 41,200</v>
      </c>
      <c r="H1093" t="s">
        <v>1175</v>
      </c>
      <c r="I1093" t="s">
        <v>2236</v>
      </c>
      <c r="J1093" t="s">
        <v>2236</v>
      </c>
      <c r="K1093">
        <v>0</v>
      </c>
      <c r="L1093" t="s">
        <v>912</v>
      </c>
      <c r="M1093" t="s">
        <v>868</v>
      </c>
      <c r="N1093" t="s">
        <v>861</v>
      </c>
      <c r="O1093" t="s">
        <v>875</v>
      </c>
      <c r="P1093">
        <v>0</v>
      </c>
      <c r="Q1093">
        <v>2031</v>
      </c>
      <c r="R1093" t="s">
        <v>2025</v>
      </c>
      <c r="S1093" s="16">
        <v>90000</v>
      </c>
      <c r="T1093" t="s">
        <v>2236</v>
      </c>
      <c r="U1093" t="s">
        <v>874</v>
      </c>
      <c r="V1093" s="12" t="s">
        <v>2250</v>
      </c>
    </row>
    <row r="1094" spans="1:22" x14ac:dyDescent="0.35">
      <c r="A1094" t="s">
        <v>1649</v>
      </c>
      <c r="B1094" t="s">
        <v>864</v>
      </c>
      <c r="C1094">
        <v>0</v>
      </c>
      <c r="D1094" t="s">
        <v>865</v>
      </c>
      <c r="E1094" t="s">
        <v>585</v>
      </c>
      <c r="F1094">
        <v>0</v>
      </c>
      <c r="G1094" s="1" t="str">
        <f>VLOOKUP(E1094,'zoznam+stupeň prípravy'!$A$2:$W$647,2,FALSE)</f>
        <v>Komplexná rekonštrukcia železničného priecestia v žkm 45,938 - Rožkovany</v>
      </c>
      <c r="H1094" t="s">
        <v>1134</v>
      </c>
      <c r="I1094" t="s">
        <v>2236</v>
      </c>
      <c r="J1094" t="s">
        <v>2236</v>
      </c>
      <c r="K1094">
        <v>0</v>
      </c>
      <c r="L1094" t="s">
        <v>912</v>
      </c>
      <c r="M1094" t="s">
        <v>868</v>
      </c>
      <c r="N1094" t="s">
        <v>860</v>
      </c>
      <c r="O1094" t="s">
        <v>874</v>
      </c>
      <c r="P1094">
        <v>0</v>
      </c>
      <c r="Q1094">
        <v>2024</v>
      </c>
      <c r="R1094" t="s">
        <v>1458</v>
      </c>
      <c r="S1094" s="37">
        <v>16251.27</v>
      </c>
      <c r="T1094" t="s">
        <v>2236</v>
      </c>
      <c r="U1094" t="s">
        <v>874</v>
      </c>
      <c r="V1094" s="12" t="s">
        <v>2705</v>
      </c>
    </row>
    <row r="1095" spans="1:22" x14ac:dyDescent="0.35">
      <c r="A1095" t="s">
        <v>1650</v>
      </c>
      <c r="B1095" t="s">
        <v>864</v>
      </c>
      <c r="C1095">
        <v>0</v>
      </c>
      <c r="D1095" t="s">
        <v>865</v>
      </c>
      <c r="E1095" t="s">
        <v>585</v>
      </c>
      <c r="F1095">
        <v>0</v>
      </c>
      <c r="G1095" s="1" t="str">
        <f>VLOOKUP(E1095,'zoznam+stupeň prípravy'!$A$2:$W$647,2,FALSE)</f>
        <v>Komplexná rekonštrukcia železničného priecestia v žkm 45,938 - Rožkovany</v>
      </c>
      <c r="H1095" t="s">
        <v>1134</v>
      </c>
      <c r="I1095" t="s">
        <v>2236</v>
      </c>
      <c r="J1095" t="s">
        <v>2236</v>
      </c>
      <c r="K1095">
        <v>0</v>
      </c>
      <c r="L1095" t="s">
        <v>912</v>
      </c>
      <c r="M1095" t="s">
        <v>868</v>
      </c>
      <c r="N1095" t="s">
        <v>861</v>
      </c>
      <c r="O1095" t="s">
        <v>874</v>
      </c>
      <c r="P1095">
        <v>0</v>
      </c>
      <c r="Q1095">
        <v>2024</v>
      </c>
      <c r="R1095" t="s">
        <v>1458</v>
      </c>
      <c r="S1095" s="37">
        <v>585899.98</v>
      </c>
      <c r="T1095" t="s">
        <v>2236</v>
      </c>
      <c r="U1095" t="s">
        <v>874</v>
      </c>
      <c r="V1095" s="12" t="s">
        <v>2705</v>
      </c>
    </row>
    <row r="1096" spans="1:22" x14ac:dyDescent="0.35">
      <c r="A1096" t="s">
        <v>1649</v>
      </c>
      <c r="B1096" t="s">
        <v>864</v>
      </c>
      <c r="C1096">
        <v>0</v>
      </c>
      <c r="D1096" t="s">
        <v>865</v>
      </c>
      <c r="E1096" t="s">
        <v>585</v>
      </c>
      <c r="F1096">
        <v>0</v>
      </c>
      <c r="G1096" s="1" t="str">
        <f>VLOOKUP(E1096,'zoznam+stupeň prípravy'!$A$2:$W$647,2,FALSE)</f>
        <v>Komplexná rekonštrukcia železničného priecestia v žkm 45,938 - Rožkovany</v>
      </c>
      <c r="H1096" t="s">
        <v>1134</v>
      </c>
      <c r="I1096" t="s">
        <v>2236</v>
      </c>
      <c r="J1096" t="s">
        <v>2236</v>
      </c>
      <c r="K1096">
        <v>0</v>
      </c>
      <c r="L1096" t="s">
        <v>912</v>
      </c>
      <c r="M1096" t="s">
        <v>868</v>
      </c>
      <c r="N1096" t="s">
        <v>860</v>
      </c>
      <c r="O1096" t="s">
        <v>874</v>
      </c>
      <c r="P1096">
        <v>0</v>
      </c>
      <c r="Q1096" t="s">
        <v>1464</v>
      </c>
      <c r="R1096" t="s">
        <v>1458</v>
      </c>
      <c r="S1096" s="16">
        <v>78840</v>
      </c>
      <c r="T1096" t="s">
        <v>2236</v>
      </c>
      <c r="U1096" t="s">
        <v>874</v>
      </c>
      <c r="V1096" s="12" t="s">
        <v>2705</v>
      </c>
    </row>
    <row r="1097" spans="1:22" ht="29" x14ac:dyDescent="0.35">
      <c r="A1097" t="s">
        <v>2135</v>
      </c>
      <c r="B1097" t="s">
        <v>864</v>
      </c>
      <c r="C1097">
        <v>0</v>
      </c>
      <c r="D1097" t="s">
        <v>865</v>
      </c>
      <c r="E1097" t="s">
        <v>775</v>
      </c>
      <c r="F1097">
        <v>0</v>
      </c>
      <c r="G1097" s="1" t="str">
        <f>VLOOKUP(E1097,'zoznam+stupeň prípravy'!$A$2:$W$647,2,FALSE)</f>
        <v>Úprava PZZ v žkm 27,936 (Veľká Paka) TÚ Bratislava - Nové Mesto - Dunajská Streda</v>
      </c>
      <c r="H1097" t="s">
        <v>1162</v>
      </c>
      <c r="I1097" t="s">
        <v>2236</v>
      </c>
      <c r="J1097" t="s">
        <v>2236</v>
      </c>
      <c r="K1097" t="s">
        <v>949</v>
      </c>
      <c r="L1097" t="s">
        <v>912</v>
      </c>
      <c r="M1097" t="s">
        <v>868</v>
      </c>
      <c r="N1097" t="s">
        <v>860</v>
      </c>
      <c r="O1097" t="s">
        <v>874</v>
      </c>
      <c r="P1097">
        <v>0</v>
      </c>
      <c r="Q1097">
        <v>2024</v>
      </c>
      <c r="R1097" t="s">
        <v>1458</v>
      </c>
      <c r="S1097" s="37">
        <v>12250.01</v>
      </c>
      <c r="T1097" t="s">
        <v>2236</v>
      </c>
      <c r="U1097" t="s">
        <v>875</v>
      </c>
      <c r="V1097" s="12" t="s">
        <v>2707</v>
      </c>
    </row>
    <row r="1098" spans="1:22" ht="29" x14ac:dyDescent="0.35">
      <c r="A1098" t="s">
        <v>2135</v>
      </c>
      <c r="B1098" t="s">
        <v>864</v>
      </c>
      <c r="C1098">
        <v>0</v>
      </c>
      <c r="D1098" t="s">
        <v>865</v>
      </c>
      <c r="E1098" t="s">
        <v>775</v>
      </c>
      <c r="F1098">
        <v>0</v>
      </c>
      <c r="G1098" s="1" t="str">
        <f>VLOOKUP(E1098,'zoznam+stupeň prípravy'!$A$2:$W$647,2,FALSE)</f>
        <v>Úprava PZZ v žkm 27,936 (Veľká Paka) TÚ Bratislava - Nové Mesto - Dunajská Streda</v>
      </c>
      <c r="H1098" t="s">
        <v>1162</v>
      </c>
      <c r="I1098" t="s">
        <v>2236</v>
      </c>
      <c r="J1098" t="s">
        <v>2236</v>
      </c>
      <c r="K1098" t="s">
        <v>949</v>
      </c>
      <c r="L1098" t="s">
        <v>912</v>
      </c>
      <c r="M1098" t="s">
        <v>868</v>
      </c>
      <c r="N1098" t="s">
        <v>860</v>
      </c>
      <c r="O1098" t="s">
        <v>874</v>
      </c>
      <c r="P1098">
        <v>0</v>
      </c>
      <c r="Q1098">
        <v>2026</v>
      </c>
      <c r="R1098" t="s">
        <v>1458</v>
      </c>
      <c r="S1098" s="16">
        <v>1800</v>
      </c>
      <c r="T1098" t="s">
        <v>2236</v>
      </c>
      <c r="U1098" t="s">
        <v>875</v>
      </c>
      <c r="V1098" s="12" t="s">
        <v>2707</v>
      </c>
    </row>
    <row r="1099" spans="1:22" ht="29" x14ac:dyDescent="0.35">
      <c r="A1099" t="s">
        <v>2135</v>
      </c>
      <c r="B1099" t="s">
        <v>864</v>
      </c>
      <c r="C1099">
        <v>0</v>
      </c>
      <c r="D1099" t="s">
        <v>865</v>
      </c>
      <c r="E1099" t="s">
        <v>775</v>
      </c>
      <c r="F1099">
        <v>0</v>
      </c>
      <c r="G1099" s="1" t="str">
        <f>VLOOKUP(E1099,'zoznam+stupeň prípravy'!$A$2:$W$647,2,FALSE)</f>
        <v>Úprava PZZ v žkm 27,936 (Veľká Paka) TÚ Bratislava - Nové Mesto - Dunajská Streda</v>
      </c>
      <c r="H1099" t="s">
        <v>1162</v>
      </c>
      <c r="I1099" t="s">
        <v>2236</v>
      </c>
      <c r="J1099" t="s">
        <v>2236</v>
      </c>
      <c r="K1099" t="s">
        <v>949</v>
      </c>
      <c r="L1099" t="s">
        <v>912</v>
      </c>
      <c r="M1099" t="s">
        <v>868</v>
      </c>
      <c r="N1099" t="s">
        <v>860</v>
      </c>
      <c r="O1099" t="s">
        <v>874</v>
      </c>
      <c r="P1099">
        <v>0</v>
      </c>
      <c r="Q1099">
        <v>2026</v>
      </c>
      <c r="R1099" t="s">
        <v>1458</v>
      </c>
      <c r="S1099" s="16">
        <v>189220.02</v>
      </c>
      <c r="T1099" t="s">
        <v>2236</v>
      </c>
      <c r="U1099" t="s">
        <v>875</v>
      </c>
      <c r="V1099" s="12" t="s">
        <v>2707</v>
      </c>
    </row>
    <row r="1100" spans="1:22" x14ac:dyDescent="0.35">
      <c r="A1100" t="s">
        <v>1864</v>
      </c>
      <c r="B1100" t="s">
        <v>864</v>
      </c>
      <c r="C1100">
        <v>0</v>
      </c>
      <c r="D1100" t="s">
        <v>865</v>
      </c>
      <c r="E1100" t="s">
        <v>235</v>
      </c>
      <c r="F1100">
        <v>0</v>
      </c>
      <c r="G1100" s="1" t="str">
        <f>VLOOKUP(E1100,'zoznam+stupeň prípravy'!$A$2:$W$647,2,FALSE)</f>
        <v>ŽST Bratislava hl. st., zriadenie dočasného priechodu pre chodcov</v>
      </c>
      <c r="H1100" t="s">
        <v>2236</v>
      </c>
      <c r="I1100" t="s">
        <v>2236</v>
      </c>
      <c r="J1100" t="s">
        <v>2236</v>
      </c>
      <c r="K1100">
        <v>0</v>
      </c>
      <c r="L1100" t="s">
        <v>912</v>
      </c>
      <c r="M1100" t="s">
        <v>868</v>
      </c>
      <c r="N1100" t="s">
        <v>860</v>
      </c>
      <c r="O1100" t="s">
        <v>875</v>
      </c>
      <c r="P1100">
        <v>0</v>
      </c>
      <c r="Q1100">
        <v>2030</v>
      </c>
      <c r="R1100" t="s">
        <v>2025</v>
      </c>
      <c r="S1100" s="16">
        <v>55000</v>
      </c>
      <c r="T1100" t="s">
        <v>2236</v>
      </c>
      <c r="U1100" t="s">
        <v>874</v>
      </c>
      <c r="V1100" s="12" t="s">
        <v>2698</v>
      </c>
    </row>
    <row r="1101" spans="1:22" x14ac:dyDescent="0.35">
      <c r="A1101" t="s">
        <v>1999</v>
      </c>
      <c r="B1101" t="s">
        <v>864</v>
      </c>
      <c r="C1101">
        <v>0</v>
      </c>
      <c r="D1101" t="s">
        <v>865</v>
      </c>
      <c r="E1101" t="s">
        <v>235</v>
      </c>
      <c r="F1101">
        <v>0</v>
      </c>
      <c r="G1101" s="1" t="str">
        <f>VLOOKUP(E1101,'zoznam+stupeň prípravy'!$A$2:$W$647,2,FALSE)</f>
        <v>ŽST Bratislava hl. st., zriadenie dočasného priechodu pre chodcov</v>
      </c>
      <c r="H1101" t="s">
        <v>2236</v>
      </c>
      <c r="I1101" t="s">
        <v>2236</v>
      </c>
      <c r="J1101" t="s">
        <v>2236</v>
      </c>
      <c r="K1101">
        <v>0</v>
      </c>
      <c r="L1101" t="s">
        <v>912</v>
      </c>
      <c r="M1101" t="s">
        <v>868</v>
      </c>
      <c r="N1101" t="s">
        <v>861</v>
      </c>
      <c r="O1101" t="s">
        <v>875</v>
      </c>
      <c r="P1101">
        <v>0</v>
      </c>
      <c r="Q1101">
        <v>2030</v>
      </c>
      <c r="R1101" t="s">
        <v>2025</v>
      </c>
      <c r="S1101" s="16">
        <v>495000</v>
      </c>
      <c r="T1101" t="s">
        <v>2236</v>
      </c>
      <c r="U1101" t="s">
        <v>874</v>
      </c>
      <c r="V1101" s="12" t="s">
        <v>2698</v>
      </c>
    </row>
    <row r="1102" spans="1:22" x14ac:dyDescent="0.35">
      <c r="A1102" t="s">
        <v>2136</v>
      </c>
      <c r="B1102" t="s">
        <v>864</v>
      </c>
      <c r="C1102">
        <v>0</v>
      </c>
      <c r="D1102" t="s">
        <v>865</v>
      </c>
      <c r="E1102" t="s">
        <v>834</v>
      </c>
      <c r="F1102" t="s">
        <v>1249</v>
      </c>
      <c r="G1102" s="1" t="str">
        <f>VLOOKUP(E1102,'zoznam+stupeň prípravy'!$A$2:$W$647,2,FALSE)</f>
        <v>ŽST Nové Košariská rekonštrukcia koľají a výhybiek</v>
      </c>
      <c r="H1102" t="s">
        <v>910</v>
      </c>
      <c r="I1102" t="s">
        <v>2236</v>
      </c>
      <c r="J1102" t="s">
        <v>896</v>
      </c>
      <c r="K1102" t="s">
        <v>911</v>
      </c>
      <c r="L1102" t="s">
        <v>912</v>
      </c>
      <c r="M1102" t="s">
        <v>868</v>
      </c>
      <c r="N1102" t="s">
        <v>26</v>
      </c>
      <c r="O1102" t="s">
        <v>874</v>
      </c>
      <c r="P1102">
        <v>1.9730000000000001</v>
      </c>
      <c r="Q1102">
        <v>2024</v>
      </c>
      <c r="R1102" t="s">
        <v>2025</v>
      </c>
      <c r="S1102" s="16">
        <v>378414.10999999993</v>
      </c>
      <c r="T1102" t="s">
        <v>2236</v>
      </c>
      <c r="U1102" t="s">
        <v>874</v>
      </c>
      <c r="V1102" s="12" t="s">
        <v>2251</v>
      </c>
    </row>
    <row r="1103" spans="1:22" x14ac:dyDescent="0.35">
      <c r="A1103" t="s">
        <v>1636</v>
      </c>
      <c r="B1103" t="s">
        <v>864</v>
      </c>
      <c r="C1103">
        <v>0</v>
      </c>
      <c r="D1103" t="s">
        <v>865</v>
      </c>
      <c r="E1103" t="s">
        <v>834</v>
      </c>
      <c r="F1103" t="s">
        <v>1249</v>
      </c>
      <c r="G1103" s="1" t="str">
        <f>VLOOKUP(E1103,'zoznam+stupeň prípravy'!$A$2:$W$647,2,FALSE)</f>
        <v>ŽST Nové Košariská rekonštrukcia koľají a výhybiek</v>
      </c>
      <c r="H1103" t="s">
        <v>910</v>
      </c>
      <c r="I1103" t="s">
        <v>2236</v>
      </c>
      <c r="J1103" t="s">
        <v>896</v>
      </c>
      <c r="K1103" t="s">
        <v>911</v>
      </c>
      <c r="L1103" t="s">
        <v>912</v>
      </c>
      <c r="M1103" t="s">
        <v>868</v>
      </c>
      <c r="N1103" t="s">
        <v>861</v>
      </c>
      <c r="O1103" t="s">
        <v>875</v>
      </c>
      <c r="P1103">
        <v>1.9730000000000001</v>
      </c>
      <c r="Q1103">
        <v>2026</v>
      </c>
      <c r="R1103" t="s">
        <v>2033</v>
      </c>
      <c r="S1103" s="16">
        <f>(1000000+12836624.48)*0.15</f>
        <v>2075493.672</v>
      </c>
      <c r="T1103" t="s">
        <v>2236</v>
      </c>
      <c r="U1103" t="s">
        <v>874</v>
      </c>
      <c r="V1103" s="12" t="s">
        <v>2251</v>
      </c>
    </row>
    <row r="1104" spans="1:22" x14ac:dyDescent="0.35">
      <c r="A1104" t="s">
        <v>1636</v>
      </c>
      <c r="B1104" t="s">
        <v>864</v>
      </c>
      <c r="C1104">
        <v>0</v>
      </c>
      <c r="D1104" t="s">
        <v>865</v>
      </c>
      <c r="E1104" t="s">
        <v>834</v>
      </c>
      <c r="F1104" t="s">
        <v>1249</v>
      </c>
      <c r="G1104" s="1" t="str">
        <f>VLOOKUP(E1104,'zoznam+stupeň prípravy'!$A$2:$W$647,2,FALSE)</f>
        <v>ŽST Nové Košariská rekonštrukcia koľají a výhybiek</v>
      </c>
      <c r="H1104" t="s">
        <v>910</v>
      </c>
      <c r="I1104" t="s">
        <v>2236</v>
      </c>
      <c r="J1104" t="s">
        <v>896</v>
      </c>
      <c r="K1104" t="s">
        <v>911</v>
      </c>
      <c r="L1104" t="s">
        <v>912</v>
      </c>
      <c r="M1104" t="s">
        <v>868</v>
      </c>
      <c r="N1104" t="s">
        <v>861</v>
      </c>
      <c r="O1104" t="s">
        <v>875</v>
      </c>
      <c r="P1104">
        <v>1.9730000000000001</v>
      </c>
      <c r="Q1104">
        <v>2026</v>
      </c>
      <c r="R1104" t="s">
        <v>2032</v>
      </c>
      <c r="S1104" s="16">
        <f>13836624.48*0.85</f>
        <v>11761130.808</v>
      </c>
      <c r="T1104" t="s">
        <v>2236</v>
      </c>
      <c r="U1104" t="s">
        <v>874</v>
      </c>
      <c r="V1104" s="12" t="s">
        <v>2251</v>
      </c>
    </row>
    <row r="1105" spans="1:22" x14ac:dyDescent="0.35">
      <c r="A1105" t="s">
        <v>1635</v>
      </c>
      <c r="B1105" t="s">
        <v>864</v>
      </c>
      <c r="C1105">
        <v>0</v>
      </c>
      <c r="D1105" t="s">
        <v>865</v>
      </c>
      <c r="E1105" t="s">
        <v>834</v>
      </c>
      <c r="F1105" t="s">
        <v>1249</v>
      </c>
      <c r="G1105" s="1" t="str">
        <f>VLOOKUP(E1105,'zoznam+stupeň prípravy'!$A$2:$W$647,2,FALSE)</f>
        <v>ŽST Nové Košariská rekonštrukcia koľají a výhybiek</v>
      </c>
      <c r="H1105" t="s">
        <v>910</v>
      </c>
      <c r="I1105" t="s">
        <v>2236</v>
      </c>
      <c r="J1105" t="s">
        <v>896</v>
      </c>
      <c r="K1105" t="s">
        <v>911</v>
      </c>
      <c r="L1105" t="s">
        <v>912</v>
      </c>
      <c r="M1105" t="s">
        <v>868</v>
      </c>
      <c r="N1105" t="s">
        <v>860</v>
      </c>
      <c r="O1105" t="s">
        <v>874</v>
      </c>
      <c r="P1105">
        <v>1.9730000000000001</v>
      </c>
      <c r="Q1105" t="s">
        <v>1464</v>
      </c>
      <c r="R1105" t="s">
        <v>1467</v>
      </c>
      <c r="S1105" s="16">
        <v>243000</v>
      </c>
      <c r="T1105" t="s">
        <v>2236</v>
      </c>
      <c r="U1105" t="s">
        <v>874</v>
      </c>
      <c r="V1105" s="12" t="s">
        <v>2251</v>
      </c>
    </row>
    <row r="1106" spans="1:22" x14ac:dyDescent="0.35">
      <c r="A1106" t="s">
        <v>1636</v>
      </c>
      <c r="B1106" t="s">
        <v>864</v>
      </c>
      <c r="C1106">
        <v>0</v>
      </c>
      <c r="D1106" t="s">
        <v>865</v>
      </c>
      <c r="E1106" t="s">
        <v>834</v>
      </c>
      <c r="F1106" t="s">
        <v>1249</v>
      </c>
      <c r="G1106" s="1" t="str">
        <f>VLOOKUP(E1106,'zoznam+stupeň prípravy'!$A$2:$W$647,2,FALSE)</f>
        <v>ŽST Nové Košariská rekonštrukcia koľají a výhybiek</v>
      </c>
      <c r="H1106" t="s">
        <v>910</v>
      </c>
      <c r="I1106" t="s">
        <v>2236</v>
      </c>
      <c r="J1106" t="s">
        <v>896</v>
      </c>
      <c r="K1106" t="s">
        <v>911</v>
      </c>
      <c r="L1106" t="s">
        <v>912</v>
      </c>
      <c r="M1106" t="s">
        <v>868</v>
      </c>
      <c r="N1106" t="s">
        <v>861</v>
      </c>
      <c r="O1106" t="s">
        <v>875</v>
      </c>
      <c r="P1106">
        <v>1.9730000000000001</v>
      </c>
      <c r="Q1106" t="s">
        <v>1464</v>
      </c>
      <c r="R1106" t="s">
        <v>1467</v>
      </c>
      <c r="S1106" s="16">
        <v>21265.200000000001</v>
      </c>
      <c r="T1106" t="s">
        <v>2236</v>
      </c>
      <c r="U1106" t="s">
        <v>874</v>
      </c>
      <c r="V1106" s="12" t="s">
        <v>2251</v>
      </c>
    </row>
    <row r="1107" spans="1:22" x14ac:dyDescent="0.35">
      <c r="A1107" t="s">
        <v>2001</v>
      </c>
      <c r="B1107" t="s">
        <v>864</v>
      </c>
      <c r="C1107">
        <v>0</v>
      </c>
      <c r="D1107" t="s">
        <v>865</v>
      </c>
      <c r="E1107" t="s">
        <v>807</v>
      </c>
      <c r="F1107">
        <v>0</v>
      </c>
      <c r="G1107" s="1" t="str">
        <f>VLOOKUP(E1107,'zoznam+stupeň prípravy'!$A$2:$W$647,2,FALSE)</f>
        <v>Zvýšenie priepustnosti trate Dunajská Streda - Komárno</v>
      </c>
      <c r="H1107" t="s">
        <v>2236</v>
      </c>
      <c r="I1107" t="s">
        <v>2236</v>
      </c>
      <c r="J1107" t="s">
        <v>2236</v>
      </c>
      <c r="K1107">
        <v>0</v>
      </c>
      <c r="L1107" t="s">
        <v>912</v>
      </c>
      <c r="M1107" t="s">
        <v>868</v>
      </c>
      <c r="N1107" t="s">
        <v>861</v>
      </c>
      <c r="O1107" t="s">
        <v>875</v>
      </c>
      <c r="P1107">
        <v>0</v>
      </c>
      <c r="Q1107">
        <v>2031</v>
      </c>
      <c r="R1107" t="s">
        <v>2025</v>
      </c>
      <c r="S1107" s="16">
        <v>90000</v>
      </c>
      <c r="T1107" t="s">
        <v>2236</v>
      </c>
      <c r="U1107" t="s">
        <v>874</v>
      </c>
      <c r="V1107" s="12" t="s">
        <v>2696</v>
      </c>
    </row>
    <row r="1108" spans="1:22" x14ac:dyDescent="0.35">
      <c r="A1108" t="s">
        <v>1855</v>
      </c>
      <c r="B1108" t="s">
        <v>864</v>
      </c>
      <c r="C1108">
        <v>0</v>
      </c>
      <c r="D1108" t="s">
        <v>865</v>
      </c>
      <c r="E1108" t="s">
        <v>239</v>
      </c>
      <c r="F1108">
        <v>0</v>
      </c>
      <c r="G1108" s="1" t="str">
        <f>VLOOKUP(E1108,'zoznam+stupeň prípravy'!$A$2:$W$647,2,FALSE)</f>
        <v>KR zariadení OZT v nadväznosti na cielené investície SZZ</v>
      </c>
      <c r="H1108" t="s">
        <v>2236</v>
      </c>
      <c r="I1108" t="s">
        <v>2236</v>
      </c>
      <c r="J1108" t="s">
        <v>2236</v>
      </c>
      <c r="K1108">
        <v>0</v>
      </c>
      <c r="L1108" t="s">
        <v>912</v>
      </c>
      <c r="M1108" t="s">
        <v>868</v>
      </c>
      <c r="N1108" t="s">
        <v>860</v>
      </c>
      <c r="O1108" t="s">
        <v>875</v>
      </c>
      <c r="P1108">
        <v>0</v>
      </c>
      <c r="Q1108">
        <v>2030</v>
      </c>
      <c r="R1108" t="s">
        <v>2025</v>
      </c>
      <c r="S1108" s="16">
        <v>400000</v>
      </c>
      <c r="T1108" t="s">
        <v>2236</v>
      </c>
      <c r="U1108" t="s">
        <v>874</v>
      </c>
      <c r="V1108" s="12" t="s">
        <v>2698</v>
      </c>
    </row>
    <row r="1109" spans="1:22" x14ac:dyDescent="0.35">
      <c r="A1109" t="s">
        <v>1989</v>
      </c>
      <c r="B1109" t="s">
        <v>864</v>
      </c>
      <c r="C1109">
        <v>0</v>
      </c>
      <c r="D1109" t="s">
        <v>865</v>
      </c>
      <c r="E1109" t="s">
        <v>239</v>
      </c>
      <c r="F1109">
        <v>0</v>
      </c>
      <c r="G1109" s="1" t="str">
        <f>VLOOKUP(E1109,'zoznam+stupeň prípravy'!$A$2:$W$647,2,FALSE)</f>
        <v>KR zariadení OZT v nadväznosti na cielené investície SZZ</v>
      </c>
      <c r="H1109" t="s">
        <v>2236</v>
      </c>
      <c r="I1109" t="s">
        <v>2236</v>
      </c>
      <c r="J1109" t="s">
        <v>2236</v>
      </c>
      <c r="K1109">
        <v>0</v>
      </c>
      <c r="L1109" t="s">
        <v>912</v>
      </c>
      <c r="M1109" t="s">
        <v>868</v>
      </c>
      <c r="N1109" t="s">
        <v>861</v>
      </c>
      <c r="O1109" t="s">
        <v>875</v>
      </c>
      <c r="P1109">
        <v>0</v>
      </c>
      <c r="Q1109">
        <v>2030</v>
      </c>
      <c r="R1109" t="s">
        <v>2025</v>
      </c>
      <c r="S1109" s="16">
        <v>3600000</v>
      </c>
      <c r="T1109" t="s">
        <v>2236</v>
      </c>
      <c r="U1109" t="s">
        <v>874</v>
      </c>
      <c r="V1109" s="12" t="s">
        <v>2698</v>
      </c>
    </row>
    <row r="1110" spans="1:22" x14ac:dyDescent="0.35">
      <c r="A1110" t="s">
        <v>1848</v>
      </c>
      <c r="B1110" t="s">
        <v>864</v>
      </c>
      <c r="C1110">
        <v>0</v>
      </c>
      <c r="D1110" t="s">
        <v>865</v>
      </c>
      <c r="E1110" t="s">
        <v>241</v>
      </c>
      <c r="F1110">
        <v>0</v>
      </c>
      <c r="G1110" s="1" t="str">
        <f>VLOOKUP(E1110,'zoznam+stupeň prípravy'!$A$2:$W$647,2,FALSE)</f>
        <v>Obnova výhybiek v nadväznosti na cielené investície SZZ</v>
      </c>
      <c r="H1110" t="s">
        <v>2236</v>
      </c>
      <c r="I1110" t="s">
        <v>2236</v>
      </c>
      <c r="J1110" t="s">
        <v>2236</v>
      </c>
      <c r="K1110">
        <v>0</v>
      </c>
      <c r="L1110" t="s">
        <v>912</v>
      </c>
      <c r="M1110" t="s">
        <v>868</v>
      </c>
      <c r="N1110" t="s">
        <v>860</v>
      </c>
      <c r="O1110" t="s">
        <v>875</v>
      </c>
      <c r="P1110">
        <v>0</v>
      </c>
      <c r="Q1110">
        <v>2029</v>
      </c>
      <c r="R1110" t="s">
        <v>2025</v>
      </c>
      <c r="S1110" s="16">
        <v>435000</v>
      </c>
      <c r="T1110" t="s">
        <v>2236</v>
      </c>
      <c r="U1110" t="s">
        <v>874</v>
      </c>
      <c r="V1110" s="12" t="s">
        <v>2698</v>
      </c>
    </row>
    <row r="1111" spans="1:22" x14ac:dyDescent="0.35">
      <c r="A1111" t="s">
        <v>1982</v>
      </c>
      <c r="B1111" t="s">
        <v>864</v>
      </c>
      <c r="C1111">
        <v>0</v>
      </c>
      <c r="D1111" t="s">
        <v>865</v>
      </c>
      <c r="E1111" t="s">
        <v>241</v>
      </c>
      <c r="F1111">
        <v>0</v>
      </c>
      <c r="G1111" s="1" t="str">
        <f>VLOOKUP(E1111,'zoznam+stupeň prípravy'!$A$2:$W$647,2,FALSE)</f>
        <v>Obnova výhybiek v nadväznosti na cielené investície SZZ</v>
      </c>
      <c r="H1111" t="s">
        <v>2236</v>
      </c>
      <c r="I1111" t="s">
        <v>2236</v>
      </c>
      <c r="J1111" t="s">
        <v>2236</v>
      </c>
      <c r="K1111">
        <v>0</v>
      </c>
      <c r="L1111" t="s">
        <v>912</v>
      </c>
      <c r="M1111" t="s">
        <v>868</v>
      </c>
      <c r="N1111" t="s">
        <v>861</v>
      </c>
      <c r="O1111" t="s">
        <v>875</v>
      </c>
      <c r="P1111">
        <v>0</v>
      </c>
      <c r="Q1111">
        <v>2030</v>
      </c>
      <c r="R1111" t="s">
        <v>2025</v>
      </c>
      <c r="S1111" s="16">
        <v>3915000</v>
      </c>
      <c r="T1111" t="s">
        <v>2236</v>
      </c>
      <c r="U1111" t="s">
        <v>874</v>
      </c>
      <c r="V1111" s="12" t="s">
        <v>2698</v>
      </c>
    </row>
    <row r="1112" spans="1:22" x14ac:dyDescent="0.35">
      <c r="A1112" t="s">
        <v>1856</v>
      </c>
      <c r="B1112" t="s">
        <v>864</v>
      </c>
      <c r="C1112">
        <v>0</v>
      </c>
      <c r="D1112" t="s">
        <v>865</v>
      </c>
      <c r="E1112" t="s">
        <v>243</v>
      </c>
      <c r="F1112">
        <v>0</v>
      </c>
      <c r="G1112" s="1" t="str">
        <f>VLOOKUP(E1112,'zoznam+stupeň prípravy'!$A$2:$W$647,2,FALSE)</f>
        <v>KR zariadení EE v nadväznosti na cielené investície SZZ</v>
      </c>
      <c r="H1112" t="s">
        <v>2236</v>
      </c>
      <c r="I1112" t="s">
        <v>2236</v>
      </c>
      <c r="J1112" t="s">
        <v>2236</v>
      </c>
      <c r="K1112">
        <v>0</v>
      </c>
      <c r="L1112" t="s">
        <v>912</v>
      </c>
      <c r="M1112" t="s">
        <v>868</v>
      </c>
      <c r="N1112" t="s">
        <v>860</v>
      </c>
      <c r="O1112" t="s">
        <v>875</v>
      </c>
      <c r="P1112">
        <v>0</v>
      </c>
      <c r="Q1112">
        <v>2029</v>
      </c>
      <c r="R1112" t="s">
        <v>2025</v>
      </c>
      <c r="S1112" s="16">
        <v>400000</v>
      </c>
      <c r="T1112" t="s">
        <v>2236</v>
      </c>
      <c r="U1112" t="s">
        <v>874</v>
      </c>
      <c r="V1112" s="12" t="s">
        <v>2698</v>
      </c>
    </row>
    <row r="1113" spans="1:22" x14ac:dyDescent="0.35">
      <c r="A1113" t="s">
        <v>1990</v>
      </c>
      <c r="B1113" t="s">
        <v>864</v>
      </c>
      <c r="C1113">
        <v>0</v>
      </c>
      <c r="D1113" t="s">
        <v>865</v>
      </c>
      <c r="E1113" t="s">
        <v>243</v>
      </c>
      <c r="F1113">
        <v>0</v>
      </c>
      <c r="G1113" s="1" t="str">
        <f>VLOOKUP(E1113,'zoznam+stupeň prípravy'!$A$2:$W$647,2,FALSE)</f>
        <v>KR zariadení EE v nadväznosti na cielené investície SZZ</v>
      </c>
      <c r="H1113" t="s">
        <v>2236</v>
      </c>
      <c r="I1113" t="s">
        <v>2236</v>
      </c>
      <c r="J1113" t="s">
        <v>2236</v>
      </c>
      <c r="K1113">
        <v>0</v>
      </c>
      <c r="L1113" t="s">
        <v>912</v>
      </c>
      <c r="M1113" t="s">
        <v>868</v>
      </c>
      <c r="N1113" t="s">
        <v>861</v>
      </c>
      <c r="O1113" t="s">
        <v>875</v>
      </c>
      <c r="P1113">
        <v>0</v>
      </c>
      <c r="Q1113">
        <v>2030</v>
      </c>
      <c r="R1113" t="s">
        <v>2025</v>
      </c>
      <c r="S1113" s="16">
        <v>3600000</v>
      </c>
      <c r="T1113" t="s">
        <v>2236</v>
      </c>
      <c r="U1113" t="s">
        <v>874</v>
      </c>
      <c r="V1113" s="12" t="s">
        <v>2698</v>
      </c>
    </row>
    <row r="1114" spans="1:22" x14ac:dyDescent="0.35">
      <c r="A1114" t="s">
        <v>1866</v>
      </c>
      <c r="B1114" t="s">
        <v>864</v>
      </c>
      <c r="C1114">
        <v>0</v>
      </c>
      <c r="D1114" t="s">
        <v>865</v>
      </c>
      <c r="E1114" t="s">
        <v>1250</v>
      </c>
      <c r="F1114">
        <v>0</v>
      </c>
      <c r="G1114" s="1" t="str">
        <f>VLOOKUP(E1114,'zoznam+stupeň prípravy'!$A$2:$W$647,2,FALSE)</f>
        <v xml:space="preserve">ŠR Zvýšenie priepustnosti trate BA – DS – KN </v>
      </c>
      <c r="H1114" t="s">
        <v>2236</v>
      </c>
      <c r="I1114" t="s">
        <v>2236</v>
      </c>
      <c r="J1114" t="s">
        <v>2236</v>
      </c>
      <c r="K1114">
        <v>0</v>
      </c>
      <c r="L1114" t="s">
        <v>912</v>
      </c>
      <c r="M1114" t="s">
        <v>868</v>
      </c>
      <c r="N1114" t="s">
        <v>860</v>
      </c>
      <c r="O1114" t="s">
        <v>2236</v>
      </c>
      <c r="P1114" t="s">
        <v>2236</v>
      </c>
      <c r="Q1114">
        <v>2026</v>
      </c>
      <c r="R1114" t="s">
        <v>1458</v>
      </c>
      <c r="S1114" s="16">
        <v>500000</v>
      </c>
      <c r="T1114" t="s">
        <v>2236</v>
      </c>
      <c r="U1114" t="s">
        <v>874</v>
      </c>
      <c r="V1114" s="12" t="s">
        <v>2709</v>
      </c>
    </row>
    <row r="1115" spans="1:22" x14ac:dyDescent="0.35">
      <c r="A1115" t="s">
        <v>1867</v>
      </c>
      <c r="B1115" t="s">
        <v>864</v>
      </c>
      <c r="C1115">
        <v>0</v>
      </c>
      <c r="D1115" t="s">
        <v>865</v>
      </c>
      <c r="E1115" t="s">
        <v>245</v>
      </c>
      <c r="F1115">
        <v>0</v>
      </c>
      <c r="G1115" s="1" t="str">
        <f>VLOOKUP(E1115,'zoznam+stupeň prípravy'!$A$2:$W$647,2,FALSE)</f>
        <v>Štúdie realizovateľnosti pre potreby projektov ŽSR</v>
      </c>
      <c r="H1115" t="s">
        <v>2236</v>
      </c>
      <c r="I1115" t="s">
        <v>2236</v>
      </c>
      <c r="J1115" t="s">
        <v>2236</v>
      </c>
      <c r="K1115">
        <v>0</v>
      </c>
      <c r="L1115" t="s">
        <v>912</v>
      </c>
      <c r="M1115" t="s">
        <v>868</v>
      </c>
      <c r="N1115" t="s">
        <v>860</v>
      </c>
      <c r="O1115" t="s">
        <v>875</v>
      </c>
      <c r="P1115">
        <v>0</v>
      </c>
      <c r="Q1115">
        <v>2026</v>
      </c>
      <c r="R1115" t="s">
        <v>1458</v>
      </c>
      <c r="S1115" s="16">
        <v>200000</v>
      </c>
      <c r="T1115" t="s">
        <v>2236</v>
      </c>
      <c r="U1115" t="s">
        <v>874</v>
      </c>
      <c r="V1115" s="12" t="s">
        <v>2698</v>
      </c>
    </row>
    <row r="1116" spans="1:22" x14ac:dyDescent="0.35">
      <c r="A1116" t="s">
        <v>1867</v>
      </c>
      <c r="B1116" t="s">
        <v>864</v>
      </c>
      <c r="C1116">
        <v>0</v>
      </c>
      <c r="D1116" t="s">
        <v>865</v>
      </c>
      <c r="E1116" t="s">
        <v>245</v>
      </c>
      <c r="F1116">
        <v>0</v>
      </c>
      <c r="G1116" s="1" t="str">
        <f>VLOOKUP(E1116,'zoznam+stupeň prípravy'!$A$2:$W$647,2,FALSE)</f>
        <v>Štúdie realizovateľnosti pre potreby projektov ŽSR</v>
      </c>
      <c r="H1116" t="s">
        <v>2236</v>
      </c>
      <c r="I1116" t="s">
        <v>2236</v>
      </c>
      <c r="J1116" t="s">
        <v>2236</v>
      </c>
      <c r="K1116">
        <v>0</v>
      </c>
      <c r="L1116" t="s">
        <v>912</v>
      </c>
      <c r="M1116" t="s">
        <v>868</v>
      </c>
      <c r="N1116" t="s">
        <v>860</v>
      </c>
      <c r="O1116" t="s">
        <v>875</v>
      </c>
      <c r="P1116">
        <v>0</v>
      </c>
      <c r="Q1116">
        <v>2027</v>
      </c>
      <c r="R1116" t="s">
        <v>1458</v>
      </c>
      <c r="S1116" s="16">
        <v>200000</v>
      </c>
      <c r="T1116" t="s">
        <v>2236</v>
      </c>
      <c r="U1116" t="s">
        <v>874</v>
      </c>
      <c r="V1116" s="12" t="s">
        <v>2698</v>
      </c>
    </row>
    <row r="1117" spans="1:22" x14ac:dyDescent="0.35">
      <c r="A1117" t="s">
        <v>1867</v>
      </c>
      <c r="B1117" t="s">
        <v>864</v>
      </c>
      <c r="C1117">
        <v>0</v>
      </c>
      <c r="D1117" t="s">
        <v>865</v>
      </c>
      <c r="E1117" t="s">
        <v>245</v>
      </c>
      <c r="F1117">
        <v>0</v>
      </c>
      <c r="G1117" s="1" t="str">
        <f>VLOOKUP(E1117,'zoznam+stupeň prípravy'!$A$2:$W$647,2,FALSE)</f>
        <v>Štúdie realizovateľnosti pre potreby projektov ŽSR</v>
      </c>
      <c r="H1117" t="s">
        <v>2236</v>
      </c>
      <c r="I1117" t="s">
        <v>2236</v>
      </c>
      <c r="J1117" t="s">
        <v>2236</v>
      </c>
      <c r="K1117">
        <v>0</v>
      </c>
      <c r="L1117" t="s">
        <v>912</v>
      </c>
      <c r="M1117" t="s">
        <v>868</v>
      </c>
      <c r="N1117" t="s">
        <v>860</v>
      </c>
      <c r="O1117" t="s">
        <v>875</v>
      </c>
      <c r="P1117">
        <v>0</v>
      </c>
      <c r="Q1117">
        <v>2028</v>
      </c>
      <c r="R1117" t="s">
        <v>1458</v>
      </c>
      <c r="S1117" s="16">
        <v>200000</v>
      </c>
      <c r="T1117" t="s">
        <v>2236</v>
      </c>
      <c r="U1117" t="s">
        <v>874</v>
      </c>
      <c r="V1117" s="12" t="s">
        <v>2698</v>
      </c>
    </row>
    <row r="1118" spans="1:22" x14ac:dyDescent="0.35">
      <c r="A1118" t="s">
        <v>1867</v>
      </c>
      <c r="B1118" t="s">
        <v>864</v>
      </c>
      <c r="C1118">
        <v>0</v>
      </c>
      <c r="D1118" t="s">
        <v>865</v>
      </c>
      <c r="E1118" t="s">
        <v>245</v>
      </c>
      <c r="F1118">
        <v>0</v>
      </c>
      <c r="G1118" s="1" t="str">
        <f>VLOOKUP(E1118,'zoznam+stupeň prípravy'!$A$2:$W$647,2,FALSE)</f>
        <v>Štúdie realizovateľnosti pre potreby projektov ŽSR</v>
      </c>
      <c r="H1118" t="s">
        <v>2236</v>
      </c>
      <c r="I1118" t="s">
        <v>2236</v>
      </c>
      <c r="J1118" t="s">
        <v>2236</v>
      </c>
      <c r="K1118">
        <v>0</v>
      </c>
      <c r="L1118" t="s">
        <v>912</v>
      </c>
      <c r="M1118" t="s">
        <v>868</v>
      </c>
      <c r="N1118" t="s">
        <v>860</v>
      </c>
      <c r="O1118" t="s">
        <v>875</v>
      </c>
      <c r="P1118">
        <v>0</v>
      </c>
      <c r="Q1118">
        <v>2029</v>
      </c>
      <c r="R1118" t="s">
        <v>1458</v>
      </c>
      <c r="S1118" s="16">
        <v>200000</v>
      </c>
      <c r="T1118" t="s">
        <v>2236</v>
      </c>
      <c r="U1118" t="s">
        <v>874</v>
      </c>
      <c r="V1118" s="12" t="s">
        <v>2698</v>
      </c>
    </row>
    <row r="1119" spans="1:22" x14ac:dyDescent="0.35">
      <c r="A1119" t="s">
        <v>1867</v>
      </c>
      <c r="B1119" t="s">
        <v>864</v>
      </c>
      <c r="C1119">
        <v>0</v>
      </c>
      <c r="D1119" t="s">
        <v>865</v>
      </c>
      <c r="E1119" t="s">
        <v>245</v>
      </c>
      <c r="F1119">
        <v>0</v>
      </c>
      <c r="G1119" s="1" t="str">
        <f>VLOOKUP(E1119,'zoznam+stupeň prípravy'!$A$2:$W$647,2,FALSE)</f>
        <v>Štúdie realizovateľnosti pre potreby projektov ŽSR</v>
      </c>
      <c r="H1119" t="s">
        <v>2236</v>
      </c>
      <c r="I1119" t="s">
        <v>2236</v>
      </c>
      <c r="J1119" t="s">
        <v>2236</v>
      </c>
      <c r="K1119">
        <v>0</v>
      </c>
      <c r="L1119" t="s">
        <v>912</v>
      </c>
      <c r="M1119" t="s">
        <v>868</v>
      </c>
      <c r="N1119" t="s">
        <v>860</v>
      </c>
      <c r="O1119" t="s">
        <v>875</v>
      </c>
      <c r="P1119">
        <v>0</v>
      </c>
      <c r="Q1119">
        <v>2030</v>
      </c>
      <c r="R1119" t="s">
        <v>1458</v>
      </c>
      <c r="S1119" s="16">
        <v>200000</v>
      </c>
      <c r="T1119" t="s">
        <v>2236</v>
      </c>
      <c r="U1119" t="s">
        <v>874</v>
      </c>
      <c r="V1119" s="12" t="s">
        <v>2698</v>
      </c>
    </row>
    <row r="1120" spans="1:22" x14ac:dyDescent="0.35">
      <c r="A1120" t="s">
        <v>1867</v>
      </c>
      <c r="B1120" t="s">
        <v>864</v>
      </c>
      <c r="C1120">
        <v>0</v>
      </c>
      <c r="D1120" t="s">
        <v>865</v>
      </c>
      <c r="E1120" t="s">
        <v>245</v>
      </c>
      <c r="F1120">
        <v>0</v>
      </c>
      <c r="G1120" s="1" t="str">
        <f>VLOOKUP(E1120,'zoznam+stupeň prípravy'!$A$2:$W$647,2,FALSE)</f>
        <v>Štúdie realizovateľnosti pre potreby projektov ŽSR</v>
      </c>
      <c r="H1120" t="s">
        <v>2236</v>
      </c>
      <c r="I1120" t="s">
        <v>2236</v>
      </c>
      <c r="J1120" t="s">
        <v>2236</v>
      </c>
      <c r="K1120">
        <v>0</v>
      </c>
      <c r="L1120" t="s">
        <v>912</v>
      </c>
      <c r="M1120" t="s">
        <v>868</v>
      </c>
      <c r="N1120" t="s">
        <v>860</v>
      </c>
      <c r="O1120" t="s">
        <v>875</v>
      </c>
      <c r="P1120">
        <v>0</v>
      </c>
      <c r="Q1120">
        <v>2031</v>
      </c>
      <c r="R1120" t="s">
        <v>1458</v>
      </c>
      <c r="S1120" s="16">
        <v>200000</v>
      </c>
      <c r="T1120" t="s">
        <v>2236</v>
      </c>
      <c r="U1120" t="s">
        <v>874</v>
      </c>
      <c r="V1120" s="12" t="s">
        <v>2698</v>
      </c>
    </row>
    <row r="1121" spans="1:22" ht="29" x14ac:dyDescent="0.35">
      <c r="A1121" t="s">
        <v>1672</v>
      </c>
      <c r="B1121" t="s">
        <v>864</v>
      </c>
      <c r="C1121">
        <v>0</v>
      </c>
      <c r="D1121" t="s">
        <v>865</v>
      </c>
      <c r="E1121" t="s">
        <v>577</v>
      </c>
      <c r="F1121">
        <v>0</v>
      </c>
      <c r="G1121" s="1" t="str">
        <f>VLOOKUP(E1121,'zoznam+stupeň prípravy'!$A$2:$W$647,2,FALSE)</f>
        <v xml:space="preserve">Komplexná rekonštrukcia PZZ v žkm 31,759 (Horné Krškany), TU Šurany - Veľké Bielice </v>
      </c>
      <c r="H1121" t="s">
        <v>2236</v>
      </c>
      <c r="I1121" t="s">
        <v>2236</v>
      </c>
      <c r="J1121" t="s">
        <v>2236</v>
      </c>
      <c r="K1121">
        <v>0</v>
      </c>
      <c r="L1121" t="s">
        <v>912</v>
      </c>
      <c r="M1121" t="s">
        <v>868</v>
      </c>
      <c r="N1121" t="s">
        <v>861</v>
      </c>
      <c r="O1121" t="s">
        <v>874</v>
      </c>
      <c r="P1121">
        <v>0</v>
      </c>
      <c r="Q1121">
        <v>2025</v>
      </c>
      <c r="R1121" t="s">
        <v>1458</v>
      </c>
      <c r="S1121" s="16">
        <v>481575</v>
      </c>
      <c r="T1121" t="s">
        <v>2236</v>
      </c>
      <c r="U1121" t="s">
        <v>874</v>
      </c>
      <c r="V1121" s="12" t="s">
        <v>2707</v>
      </c>
    </row>
    <row r="1122" spans="1:22" ht="29" x14ac:dyDescent="0.35">
      <c r="A1122" t="s">
        <v>1737</v>
      </c>
      <c r="B1122" t="s">
        <v>864</v>
      </c>
      <c r="C1122">
        <v>0</v>
      </c>
      <c r="D1122" t="s">
        <v>865</v>
      </c>
      <c r="E1122" t="s">
        <v>577</v>
      </c>
      <c r="F1122">
        <v>0</v>
      </c>
      <c r="G1122" s="1" t="str">
        <f>VLOOKUP(E1122,'zoznam+stupeň prípravy'!$A$2:$W$647,2,FALSE)</f>
        <v xml:space="preserve">Komplexná rekonštrukcia PZZ v žkm 31,759 (Horné Krškany), TU Šurany - Veľké Bielice </v>
      </c>
      <c r="H1122" t="s">
        <v>2236</v>
      </c>
      <c r="I1122" t="s">
        <v>2236</v>
      </c>
      <c r="J1122" t="s">
        <v>2236</v>
      </c>
      <c r="K1122">
        <v>0</v>
      </c>
      <c r="L1122" t="s">
        <v>912</v>
      </c>
      <c r="M1122" t="s">
        <v>868</v>
      </c>
      <c r="N1122" t="s">
        <v>860</v>
      </c>
      <c r="O1122" t="s">
        <v>874</v>
      </c>
      <c r="P1122">
        <v>0</v>
      </c>
      <c r="Q1122" t="s">
        <v>1464</v>
      </c>
      <c r="R1122" t="s">
        <v>1458</v>
      </c>
      <c r="S1122" s="16">
        <v>34175</v>
      </c>
      <c r="T1122" t="s">
        <v>2236</v>
      </c>
      <c r="U1122" t="s">
        <v>874</v>
      </c>
      <c r="V1122" s="12" t="s">
        <v>2707</v>
      </c>
    </row>
    <row r="1123" spans="1:22" x14ac:dyDescent="0.35">
      <c r="A1123" t="s">
        <v>2137</v>
      </c>
      <c r="B1123" t="s">
        <v>864</v>
      </c>
      <c r="C1123">
        <v>0</v>
      </c>
      <c r="D1123" t="s">
        <v>865</v>
      </c>
      <c r="E1123" t="s">
        <v>649</v>
      </c>
      <c r="F1123">
        <v>0</v>
      </c>
      <c r="G1123" s="1" t="str">
        <f>VLOOKUP(E1123,'zoznam+stupeň prípravy'!$A$2:$W$647,2,FALSE)</f>
        <v>Trnava – KR Sociálno-prevádzková budova</v>
      </c>
      <c r="H1123" t="s">
        <v>2236</v>
      </c>
      <c r="I1123" t="s">
        <v>2236</v>
      </c>
      <c r="J1123" t="s">
        <v>2236</v>
      </c>
      <c r="K1123">
        <v>0</v>
      </c>
      <c r="L1123" t="s">
        <v>1000</v>
      </c>
      <c r="M1123" t="s">
        <v>868</v>
      </c>
      <c r="N1123" t="s">
        <v>861</v>
      </c>
      <c r="O1123" t="s">
        <v>874</v>
      </c>
      <c r="P1123">
        <v>0</v>
      </c>
      <c r="Q1123">
        <v>2023</v>
      </c>
      <c r="R1123" t="s">
        <v>1467</v>
      </c>
      <c r="S1123" s="16">
        <v>163000</v>
      </c>
      <c r="T1123" t="s">
        <v>2236</v>
      </c>
      <c r="U1123" t="s">
        <v>875</v>
      </c>
      <c r="V1123" s="12" t="s">
        <v>2708</v>
      </c>
    </row>
    <row r="1124" spans="1:22" x14ac:dyDescent="0.35">
      <c r="A1124" t="s">
        <v>2137</v>
      </c>
      <c r="B1124" t="s">
        <v>864</v>
      </c>
      <c r="C1124">
        <v>0</v>
      </c>
      <c r="D1124" t="s">
        <v>865</v>
      </c>
      <c r="E1124" t="s">
        <v>649</v>
      </c>
      <c r="F1124">
        <v>0</v>
      </c>
      <c r="G1124" s="1" t="str">
        <f>VLOOKUP(E1124,'zoznam+stupeň prípravy'!$A$2:$W$647,2,FALSE)</f>
        <v>Trnava – KR Sociálno-prevádzková budova</v>
      </c>
      <c r="H1124" t="s">
        <v>2236</v>
      </c>
      <c r="I1124" t="s">
        <v>2236</v>
      </c>
      <c r="J1124" t="s">
        <v>2236</v>
      </c>
      <c r="K1124">
        <v>0</v>
      </c>
      <c r="L1124" t="s">
        <v>1000</v>
      </c>
      <c r="M1124" t="s">
        <v>868</v>
      </c>
      <c r="N1124" t="s">
        <v>860</v>
      </c>
      <c r="O1124" t="s">
        <v>875</v>
      </c>
      <c r="P1124">
        <v>0</v>
      </c>
      <c r="Q1124">
        <v>2024</v>
      </c>
      <c r="R1124" t="s">
        <v>2025</v>
      </c>
      <c r="S1124" s="16">
        <v>16164.65</v>
      </c>
      <c r="T1124" t="s">
        <v>2236</v>
      </c>
      <c r="U1124" t="s">
        <v>875</v>
      </c>
      <c r="V1124" s="12" t="s">
        <v>2708</v>
      </c>
    </row>
    <row r="1125" spans="1:22" x14ac:dyDescent="0.35">
      <c r="A1125" t="s">
        <v>1715</v>
      </c>
      <c r="B1125" t="s">
        <v>864</v>
      </c>
      <c r="C1125">
        <v>0</v>
      </c>
      <c r="D1125" t="s">
        <v>865</v>
      </c>
      <c r="E1125" t="s">
        <v>747</v>
      </c>
      <c r="F1125">
        <v>0</v>
      </c>
      <c r="G1125" s="1" t="str">
        <f>VLOOKUP(E1125,'zoznam+stupeň prípravy'!$A$2:$W$647,2,FALSE)</f>
        <v>ŽSR, ŽST Čierna nad Tisou, obnova koľají č. 824 a 914</v>
      </c>
      <c r="H1125" t="s">
        <v>2236</v>
      </c>
      <c r="I1125" t="s">
        <v>2236</v>
      </c>
      <c r="J1125" t="s">
        <v>2236</v>
      </c>
      <c r="K1125">
        <v>0</v>
      </c>
      <c r="L1125" t="s">
        <v>912</v>
      </c>
      <c r="M1125" t="s">
        <v>868</v>
      </c>
      <c r="N1125" t="s">
        <v>861</v>
      </c>
      <c r="O1125" t="s">
        <v>874</v>
      </c>
      <c r="P1125">
        <v>0</v>
      </c>
      <c r="Q1125">
        <v>2023</v>
      </c>
      <c r="R1125" t="s">
        <v>1467</v>
      </c>
      <c r="S1125" s="16">
        <v>771921.89</v>
      </c>
      <c r="T1125" t="s">
        <v>2236</v>
      </c>
      <c r="U1125" t="s">
        <v>874</v>
      </c>
      <c r="V1125" s="12" t="s">
        <v>2699</v>
      </c>
    </row>
    <row r="1126" spans="1:22" ht="29" x14ac:dyDescent="0.35">
      <c r="A1126" t="s">
        <v>2007</v>
      </c>
      <c r="B1126" t="s">
        <v>864</v>
      </c>
      <c r="C1126">
        <v>0</v>
      </c>
      <c r="D1126" t="s">
        <v>865</v>
      </c>
      <c r="E1126" t="s">
        <v>811</v>
      </c>
      <c r="F1126">
        <v>0</v>
      </c>
      <c r="G1126" s="1" t="str">
        <f>VLOOKUP(E1126,'zoznam+stupeň prípravy'!$A$2:$W$647,2,FALSE)</f>
        <v>Zvýšenie zabezpečenia priecestí,  TÚ Čata - Šahy št.hranica , PZZ v km 5,257</v>
      </c>
      <c r="H1126" t="s">
        <v>2236</v>
      </c>
      <c r="I1126" t="s">
        <v>2236</v>
      </c>
      <c r="J1126" t="s">
        <v>2236</v>
      </c>
      <c r="K1126">
        <v>0</v>
      </c>
      <c r="L1126" t="s">
        <v>912</v>
      </c>
      <c r="M1126" t="s">
        <v>868</v>
      </c>
      <c r="N1126" t="s">
        <v>860</v>
      </c>
      <c r="O1126" t="s">
        <v>874</v>
      </c>
      <c r="P1126">
        <v>0</v>
      </c>
      <c r="Q1126">
        <v>2025</v>
      </c>
      <c r="R1126" t="s">
        <v>1458</v>
      </c>
      <c r="S1126" s="16">
        <v>39500</v>
      </c>
      <c r="T1126" t="s">
        <v>2236</v>
      </c>
      <c r="U1126" t="s">
        <v>874</v>
      </c>
      <c r="V1126" s="12" t="s">
        <v>2707</v>
      </c>
    </row>
    <row r="1127" spans="1:22" ht="43.5" x14ac:dyDescent="0.35">
      <c r="A1127" t="s">
        <v>1870</v>
      </c>
      <c r="B1127" t="s">
        <v>864</v>
      </c>
      <c r="C1127">
        <v>0</v>
      </c>
      <c r="D1127" t="s">
        <v>865</v>
      </c>
      <c r="E1127" t="s">
        <v>247</v>
      </c>
      <c r="F1127">
        <v>0</v>
      </c>
      <c r="G1127" s="1" t="str">
        <f>VLOOKUP(E1127,'zoznam+stupeň prípravy'!$A$2:$W$647,2,FALSE)</f>
        <v>Púchov-Lúky pod Makytou, prístupové chodníky na nástupištia na zastávkach Púchov závody, Púchov zastávka, Dohňany a Záriečie a spevnené plochy ŽST Lúky pod Makytou</v>
      </c>
      <c r="H1127" t="s">
        <v>1022</v>
      </c>
      <c r="I1127" t="s">
        <v>2236</v>
      </c>
      <c r="J1127" t="s">
        <v>2236</v>
      </c>
      <c r="K1127">
        <v>0</v>
      </c>
      <c r="L1127" t="s">
        <v>912</v>
      </c>
      <c r="M1127" t="s">
        <v>868</v>
      </c>
      <c r="N1127" t="s">
        <v>860</v>
      </c>
      <c r="O1127" t="s">
        <v>875</v>
      </c>
      <c r="P1127">
        <v>0</v>
      </c>
      <c r="Q1127">
        <v>2027</v>
      </c>
      <c r="R1127" t="s">
        <v>2025</v>
      </c>
      <c r="S1127" s="16">
        <v>12000</v>
      </c>
      <c r="T1127" t="s">
        <v>2236</v>
      </c>
      <c r="U1127" t="s">
        <v>874</v>
      </c>
      <c r="V1127" s="12" t="s">
        <v>2698</v>
      </c>
    </row>
    <row r="1128" spans="1:22" ht="43.5" x14ac:dyDescent="0.35">
      <c r="A1128" t="s">
        <v>2005</v>
      </c>
      <c r="B1128" t="s">
        <v>864</v>
      </c>
      <c r="C1128">
        <v>0</v>
      </c>
      <c r="D1128" t="s">
        <v>865</v>
      </c>
      <c r="E1128" t="s">
        <v>247</v>
      </c>
      <c r="F1128">
        <v>0</v>
      </c>
      <c r="G1128" s="1" t="str">
        <f>VLOOKUP(E1128,'zoznam+stupeň prípravy'!$A$2:$W$647,2,FALSE)</f>
        <v>Púchov-Lúky pod Makytou, prístupové chodníky na nástupištia na zastávkach Púchov závody, Púchov zastávka, Dohňany a Záriečie a spevnené plochy ŽST Lúky pod Makytou</v>
      </c>
      <c r="H1128" t="s">
        <v>1022</v>
      </c>
      <c r="I1128" t="s">
        <v>2236</v>
      </c>
      <c r="J1128" t="s">
        <v>2236</v>
      </c>
      <c r="K1128">
        <v>0</v>
      </c>
      <c r="L1128" t="s">
        <v>912</v>
      </c>
      <c r="M1128" t="s">
        <v>868</v>
      </c>
      <c r="N1128" t="s">
        <v>861</v>
      </c>
      <c r="O1128" t="s">
        <v>875</v>
      </c>
      <c r="P1128">
        <v>0</v>
      </c>
      <c r="Q1128">
        <v>2031</v>
      </c>
      <c r="R1128" t="s">
        <v>2025</v>
      </c>
      <c r="S1128" s="16">
        <v>108000</v>
      </c>
      <c r="T1128" t="s">
        <v>2236</v>
      </c>
      <c r="U1128" t="s">
        <v>874</v>
      </c>
      <c r="V1128" s="12" t="s">
        <v>2698</v>
      </c>
    </row>
    <row r="1129" spans="1:22" x14ac:dyDescent="0.35">
      <c r="A1129" t="s">
        <v>2138</v>
      </c>
      <c r="B1129" t="s">
        <v>864</v>
      </c>
      <c r="C1129">
        <v>0</v>
      </c>
      <c r="D1129" t="s">
        <v>865</v>
      </c>
      <c r="E1129" t="s">
        <v>803</v>
      </c>
      <c r="F1129">
        <v>0</v>
      </c>
      <c r="G1129" s="1" t="str">
        <f>VLOOKUP(E1129,'zoznam+stupeň prípravy'!$A$2:$W$647,2,FALSE)</f>
        <v>ŽST Zvolen, rekonštrukcia striech s vonkajšej kanalizácie výpravnej budovy</v>
      </c>
      <c r="H1129" t="s">
        <v>997</v>
      </c>
      <c r="I1129" t="s">
        <v>2236</v>
      </c>
      <c r="J1129" t="s">
        <v>2236</v>
      </c>
      <c r="K1129" t="s">
        <v>949</v>
      </c>
      <c r="L1129" t="s">
        <v>1000</v>
      </c>
      <c r="M1129" t="s">
        <v>868</v>
      </c>
      <c r="N1129" t="s">
        <v>861</v>
      </c>
      <c r="O1129" t="s">
        <v>2236</v>
      </c>
      <c r="P1129" t="s">
        <v>2236</v>
      </c>
      <c r="Q1129">
        <v>2023</v>
      </c>
      <c r="R1129" t="s">
        <v>1467</v>
      </c>
      <c r="S1129" s="16">
        <v>608208.03</v>
      </c>
      <c r="T1129" t="s">
        <v>2236</v>
      </c>
      <c r="U1129" t="s">
        <v>875</v>
      </c>
      <c r="V1129" s="12" t="s">
        <v>2699</v>
      </c>
    </row>
    <row r="1130" spans="1:22" ht="29" x14ac:dyDescent="0.35">
      <c r="A1130" t="s">
        <v>2139</v>
      </c>
      <c r="B1130" t="s">
        <v>864</v>
      </c>
      <c r="C1130">
        <v>0</v>
      </c>
      <c r="D1130" t="s">
        <v>865</v>
      </c>
      <c r="E1130" t="s">
        <v>680</v>
      </c>
      <c r="F1130">
        <v>0</v>
      </c>
      <c r="G1130" s="1" t="str">
        <f>VLOOKUP(E1130,'zoznam+stupeň prípravy'!$A$2:$W$647,2,FALSE)</f>
        <v xml:space="preserve">Zvolen, budova OR, - KR strednotlakej regulačnej stanice plynu </v>
      </c>
      <c r="H1130" t="s">
        <v>997</v>
      </c>
      <c r="I1130" t="s">
        <v>2236</v>
      </c>
      <c r="J1130" t="s">
        <v>2236</v>
      </c>
      <c r="K1130">
        <v>0</v>
      </c>
      <c r="L1130" t="s">
        <v>1000</v>
      </c>
      <c r="M1130" t="s">
        <v>868</v>
      </c>
      <c r="N1130" t="s">
        <v>860</v>
      </c>
      <c r="O1130" t="s">
        <v>874</v>
      </c>
      <c r="P1130">
        <v>0</v>
      </c>
      <c r="Q1130">
        <v>2023</v>
      </c>
      <c r="R1130" t="s">
        <v>1467</v>
      </c>
      <c r="S1130" s="16">
        <v>7900</v>
      </c>
      <c r="T1130" t="s">
        <v>2236</v>
      </c>
      <c r="U1130" t="s">
        <v>875</v>
      </c>
      <c r="V1130" s="12" t="s">
        <v>2707</v>
      </c>
    </row>
    <row r="1131" spans="1:22" ht="29" x14ac:dyDescent="0.35">
      <c r="A1131" t="s">
        <v>2140</v>
      </c>
      <c r="B1131" t="s">
        <v>864</v>
      </c>
      <c r="C1131">
        <v>0</v>
      </c>
      <c r="D1131" t="s">
        <v>865</v>
      </c>
      <c r="E1131" t="s">
        <v>795</v>
      </c>
      <c r="F1131">
        <v>0</v>
      </c>
      <c r="G1131" s="1" t="str">
        <f>VLOOKUP(E1131,'zoznam+stupeň prípravy'!$A$2:$W$647,2,FALSE)</f>
        <v xml:space="preserve">ŽST Trenčín - Architektonicko stavebný zámer, projektová príprava </v>
      </c>
      <c r="H1131" t="s">
        <v>2236</v>
      </c>
      <c r="I1131" t="s">
        <v>2236</v>
      </c>
      <c r="J1131" t="s">
        <v>2236</v>
      </c>
      <c r="K1131">
        <v>0</v>
      </c>
      <c r="L1131" t="s">
        <v>1000</v>
      </c>
      <c r="M1131" t="s">
        <v>868</v>
      </c>
      <c r="N1131" t="s">
        <v>860</v>
      </c>
      <c r="O1131" t="s">
        <v>874</v>
      </c>
      <c r="P1131">
        <v>0</v>
      </c>
      <c r="Q1131">
        <v>2023</v>
      </c>
      <c r="R1131" t="s">
        <v>1467</v>
      </c>
      <c r="S1131" s="16">
        <v>24900</v>
      </c>
      <c r="T1131" t="s">
        <v>2236</v>
      </c>
      <c r="U1131" t="s">
        <v>874</v>
      </c>
      <c r="V1131" s="12" t="s">
        <v>2707</v>
      </c>
    </row>
    <row r="1132" spans="1:22" ht="29" x14ac:dyDescent="0.35">
      <c r="E1132" s="44" t="s">
        <v>795</v>
      </c>
      <c r="G1132" s="1" t="str">
        <f>VLOOKUP(E1132,'zoznam+stupeň prípravy'!$A$2:$W$647,2,FALSE)</f>
        <v xml:space="preserve">ŽST Trenčín - Architektonicko stavebný zámer, projektová príprava </v>
      </c>
      <c r="M1132" t="s">
        <v>868</v>
      </c>
      <c r="N1132" t="s">
        <v>861</v>
      </c>
      <c r="Q1132">
        <v>2026</v>
      </c>
      <c r="R1132" t="s">
        <v>1458</v>
      </c>
      <c r="S1132" s="16">
        <v>3600000</v>
      </c>
      <c r="U1132" t="s">
        <v>874</v>
      </c>
      <c r="V1132" s="12" t="s">
        <v>2707</v>
      </c>
    </row>
    <row r="1133" spans="1:22" x14ac:dyDescent="0.35">
      <c r="A1133" t="s">
        <v>1869</v>
      </c>
      <c r="B1133" t="s">
        <v>864</v>
      </c>
      <c r="C1133">
        <v>0</v>
      </c>
      <c r="D1133" t="s">
        <v>865</v>
      </c>
      <c r="E1133" t="s">
        <v>249</v>
      </c>
      <c r="F1133">
        <v>0</v>
      </c>
      <c r="G1133" s="1" t="str">
        <f>VLOOKUP(E1133,'zoznam+stupeň prípravy'!$A$2:$W$647,2,FALSE)</f>
        <v>Čierna nad Tisou - Košice, PZS v km 27,013</v>
      </c>
      <c r="H1133" t="s">
        <v>2236</v>
      </c>
      <c r="I1133" t="s">
        <v>2236</v>
      </c>
      <c r="J1133" t="s">
        <v>2236</v>
      </c>
      <c r="K1133">
        <v>0</v>
      </c>
      <c r="L1133" t="s">
        <v>912</v>
      </c>
      <c r="M1133" t="s">
        <v>868</v>
      </c>
      <c r="N1133" t="s">
        <v>860</v>
      </c>
      <c r="O1133" t="s">
        <v>875</v>
      </c>
      <c r="P1133">
        <v>0</v>
      </c>
      <c r="Q1133">
        <v>2027</v>
      </c>
      <c r="R1133" t="s">
        <v>2025</v>
      </c>
      <c r="S1133" s="16">
        <v>31500</v>
      </c>
      <c r="T1133" t="s">
        <v>2236</v>
      </c>
      <c r="U1133" t="s">
        <v>874</v>
      </c>
      <c r="V1133" s="12" t="s">
        <v>2698</v>
      </c>
    </row>
    <row r="1134" spans="1:22" x14ac:dyDescent="0.35">
      <c r="A1134" t="s">
        <v>2004</v>
      </c>
      <c r="B1134" t="s">
        <v>864</v>
      </c>
      <c r="C1134">
        <v>0</v>
      </c>
      <c r="D1134" t="s">
        <v>865</v>
      </c>
      <c r="E1134" t="s">
        <v>249</v>
      </c>
      <c r="F1134">
        <v>0</v>
      </c>
      <c r="G1134" s="1" t="str">
        <f>VLOOKUP(E1134,'zoznam+stupeň prípravy'!$A$2:$W$647,2,FALSE)</f>
        <v>Čierna nad Tisou - Košice, PZS v km 27,013</v>
      </c>
      <c r="H1134" t="s">
        <v>2236</v>
      </c>
      <c r="I1134" t="s">
        <v>2236</v>
      </c>
      <c r="J1134" t="s">
        <v>2236</v>
      </c>
      <c r="K1134">
        <v>0</v>
      </c>
      <c r="L1134" t="s">
        <v>912</v>
      </c>
      <c r="M1134" t="s">
        <v>868</v>
      </c>
      <c r="N1134" t="s">
        <v>861</v>
      </c>
      <c r="O1134" t="s">
        <v>875</v>
      </c>
      <c r="P1134">
        <v>0</v>
      </c>
      <c r="Q1134">
        <v>2031</v>
      </c>
      <c r="R1134" t="s">
        <v>2025</v>
      </c>
      <c r="S1134" s="16">
        <v>283500</v>
      </c>
      <c r="T1134" t="s">
        <v>2236</v>
      </c>
      <c r="U1134" t="s">
        <v>874</v>
      </c>
      <c r="V1134" s="12" t="s">
        <v>2698</v>
      </c>
    </row>
    <row r="1135" spans="1:22" x14ac:dyDescent="0.35">
      <c r="A1135" t="s">
        <v>2141</v>
      </c>
      <c r="B1135" t="s">
        <v>864</v>
      </c>
      <c r="C1135">
        <v>0</v>
      </c>
      <c r="D1135" t="s">
        <v>865</v>
      </c>
      <c r="E1135" t="s">
        <v>489</v>
      </c>
      <c r="F1135">
        <v>0</v>
      </c>
      <c r="G1135" s="1" t="str">
        <f>VLOOKUP(E1135,'zoznam+stupeň prípravy'!$A$2:$W$647,2,FALSE)</f>
        <v>BA hl.st., rekonšt.interiéru VB, projektová príprava a real.</v>
      </c>
      <c r="H1135" t="s">
        <v>2236</v>
      </c>
      <c r="I1135" t="s">
        <v>2236</v>
      </c>
      <c r="J1135" t="s">
        <v>2236</v>
      </c>
      <c r="K1135">
        <v>0</v>
      </c>
      <c r="L1135" t="s">
        <v>1000</v>
      </c>
      <c r="M1135" t="s">
        <v>868</v>
      </c>
      <c r="N1135" t="s">
        <v>860</v>
      </c>
      <c r="O1135" t="s">
        <v>874</v>
      </c>
      <c r="P1135">
        <v>0</v>
      </c>
      <c r="Q1135">
        <v>2023</v>
      </c>
      <c r="R1135" t="s">
        <v>1467</v>
      </c>
      <c r="S1135" s="16">
        <v>52000</v>
      </c>
      <c r="T1135" t="s">
        <v>2236</v>
      </c>
      <c r="U1135" t="s">
        <v>875</v>
      </c>
      <c r="V1135" s="12" t="s">
        <v>2709</v>
      </c>
    </row>
    <row r="1136" spans="1:22" x14ac:dyDescent="0.35">
      <c r="A1136" t="s">
        <v>2142</v>
      </c>
      <c r="B1136" t="s">
        <v>864</v>
      </c>
      <c r="C1136">
        <v>0</v>
      </c>
      <c r="D1136" t="s">
        <v>865</v>
      </c>
      <c r="E1136" t="s">
        <v>623</v>
      </c>
      <c r="F1136">
        <v>0</v>
      </c>
      <c r="G1136" s="1" t="str">
        <f>VLOOKUP(E1136,'zoznam+stupeň prípravy'!$A$2:$W$647,2,FALSE)</f>
        <v>RSE Košice odstránenie statických nedostatkov objektu</v>
      </c>
      <c r="H1136" t="s">
        <v>2236</v>
      </c>
      <c r="I1136" t="s">
        <v>2236</v>
      </c>
      <c r="J1136" t="s">
        <v>2236</v>
      </c>
      <c r="K1136">
        <v>0</v>
      </c>
      <c r="L1136" t="s">
        <v>867</v>
      </c>
      <c r="M1136" t="s">
        <v>868</v>
      </c>
      <c r="N1136" t="s">
        <v>861</v>
      </c>
      <c r="O1136" t="s">
        <v>874</v>
      </c>
      <c r="P1136">
        <v>0</v>
      </c>
      <c r="Q1136">
        <v>2023</v>
      </c>
      <c r="R1136" t="s">
        <v>1467</v>
      </c>
      <c r="S1136" s="16">
        <v>484209.53</v>
      </c>
      <c r="T1136" t="s">
        <v>2236</v>
      </c>
      <c r="U1136" t="s">
        <v>875</v>
      </c>
      <c r="V1136" s="12" t="s">
        <v>2699</v>
      </c>
    </row>
    <row r="1137" spans="1:22" x14ac:dyDescent="0.35">
      <c r="A1137" t="s">
        <v>2142</v>
      </c>
      <c r="B1137" t="s">
        <v>864</v>
      </c>
      <c r="C1137">
        <v>0</v>
      </c>
      <c r="D1137" t="s">
        <v>865</v>
      </c>
      <c r="E1137" t="s">
        <v>623</v>
      </c>
      <c r="F1137">
        <v>0</v>
      </c>
      <c r="G1137" s="1" t="str">
        <f>VLOOKUP(E1137,'zoznam+stupeň prípravy'!$A$2:$W$647,2,FALSE)</f>
        <v>RSE Košice odstránenie statických nedostatkov objektu</v>
      </c>
      <c r="H1137" t="s">
        <v>2236</v>
      </c>
      <c r="I1137" t="s">
        <v>2236</v>
      </c>
      <c r="J1137" t="s">
        <v>2236</v>
      </c>
      <c r="K1137">
        <v>0</v>
      </c>
      <c r="L1137" t="s">
        <v>867</v>
      </c>
      <c r="M1137" t="s">
        <v>868</v>
      </c>
      <c r="N1137" t="s">
        <v>861</v>
      </c>
      <c r="O1137" t="s">
        <v>874</v>
      </c>
      <c r="P1137">
        <v>0</v>
      </c>
      <c r="Q1137">
        <v>2029</v>
      </c>
      <c r="R1137" t="s">
        <v>2025</v>
      </c>
      <c r="S1137" s="16">
        <v>487500</v>
      </c>
      <c r="T1137" t="s">
        <v>2236</v>
      </c>
      <c r="U1137" t="s">
        <v>875</v>
      </c>
      <c r="V1137" s="12" t="s">
        <v>2699</v>
      </c>
    </row>
    <row r="1138" spans="1:22" x14ac:dyDescent="0.35">
      <c r="A1138" t="s">
        <v>2201</v>
      </c>
      <c r="B1138" t="s">
        <v>864</v>
      </c>
      <c r="C1138">
        <v>0</v>
      </c>
      <c r="D1138" t="s">
        <v>865</v>
      </c>
      <c r="E1138" t="s">
        <v>253</v>
      </c>
      <c r="F1138">
        <v>0</v>
      </c>
      <c r="G1138" s="1" t="str">
        <f>VLOOKUP(E1138,'zoznam+stupeň prípravy'!$A$2:$W$647,2,FALSE)</f>
        <v>Čierna nad Tisou - Úprava trakčného vedenia na Obecnej rampe (koľaj 102a)</v>
      </c>
      <c r="H1138" t="s">
        <v>2236</v>
      </c>
      <c r="I1138" t="s">
        <v>2236</v>
      </c>
      <c r="J1138" t="s">
        <v>2236</v>
      </c>
      <c r="K1138" t="s">
        <v>949</v>
      </c>
      <c r="L1138" t="s">
        <v>912</v>
      </c>
      <c r="M1138" t="s">
        <v>868</v>
      </c>
      <c r="N1138" t="s">
        <v>860</v>
      </c>
      <c r="O1138" t="s">
        <v>875</v>
      </c>
      <c r="P1138" t="e">
        <v>#N/A</v>
      </c>
      <c r="Q1138">
        <v>2027</v>
      </c>
      <c r="R1138" t="s">
        <v>2025</v>
      </c>
      <c r="S1138" s="16">
        <v>3000</v>
      </c>
      <c r="T1138" t="s">
        <v>2236</v>
      </c>
      <c r="U1138" t="s">
        <v>2236</v>
      </c>
      <c r="V1138" s="12" t="s">
        <v>2698</v>
      </c>
    </row>
    <row r="1139" spans="1:22" x14ac:dyDescent="0.35">
      <c r="A1139" t="s">
        <v>2202</v>
      </c>
      <c r="B1139" t="s">
        <v>864</v>
      </c>
      <c r="C1139">
        <v>0</v>
      </c>
      <c r="D1139" t="s">
        <v>865</v>
      </c>
      <c r="E1139" t="s">
        <v>253</v>
      </c>
      <c r="F1139">
        <v>0</v>
      </c>
      <c r="G1139" s="1" t="str">
        <f>VLOOKUP(E1139,'zoznam+stupeň prípravy'!$A$2:$W$647,2,FALSE)</f>
        <v>Čierna nad Tisou - Úprava trakčného vedenia na Obecnej rampe (koľaj 102a)</v>
      </c>
      <c r="H1139" t="s">
        <v>2236</v>
      </c>
      <c r="I1139" t="s">
        <v>2236</v>
      </c>
      <c r="J1139" t="s">
        <v>2236</v>
      </c>
      <c r="K1139" t="s">
        <v>949</v>
      </c>
      <c r="L1139" t="s">
        <v>912</v>
      </c>
      <c r="M1139" t="s">
        <v>868</v>
      </c>
      <c r="N1139" t="s">
        <v>861</v>
      </c>
      <c r="O1139" t="s">
        <v>875</v>
      </c>
      <c r="P1139" t="e">
        <v>#N/A</v>
      </c>
      <c r="Q1139">
        <v>2031</v>
      </c>
      <c r="R1139" t="s">
        <v>2025</v>
      </c>
      <c r="S1139" s="16">
        <v>27000</v>
      </c>
      <c r="T1139" t="s">
        <v>2236</v>
      </c>
      <c r="U1139" t="s">
        <v>2236</v>
      </c>
      <c r="V1139" s="12" t="s">
        <v>2698</v>
      </c>
    </row>
    <row r="1140" spans="1:22" ht="29" x14ac:dyDescent="0.35">
      <c r="A1140" t="s">
        <v>2012</v>
      </c>
      <c r="B1140" t="s">
        <v>864</v>
      </c>
      <c r="C1140">
        <v>0</v>
      </c>
      <c r="D1140" t="s">
        <v>865</v>
      </c>
      <c r="E1140" t="s">
        <v>1254</v>
      </c>
      <c r="F1140">
        <v>0</v>
      </c>
      <c r="G1140" s="1" t="str">
        <f>VLOOKUP(E1140,'zoznam+stupeň prípravy'!$A$2:$W$647,2,FALSE)</f>
        <v>Rekonštrukcia zabezpečeného priecestia, TÚ PS Čaňa št.hr. – ŽST Barca, PZZ v km 357,712</v>
      </c>
      <c r="H1140" t="s">
        <v>2236</v>
      </c>
      <c r="I1140" t="s">
        <v>2236</v>
      </c>
      <c r="J1140" t="s">
        <v>2236</v>
      </c>
      <c r="K1140">
        <v>0</v>
      </c>
      <c r="L1140" t="s">
        <v>912</v>
      </c>
      <c r="M1140" t="s">
        <v>868</v>
      </c>
      <c r="N1140" t="s">
        <v>861</v>
      </c>
      <c r="O1140" t="s">
        <v>874</v>
      </c>
      <c r="P1140">
        <v>0</v>
      </c>
      <c r="Q1140">
        <v>2029</v>
      </c>
      <c r="R1140" t="s">
        <v>2025</v>
      </c>
      <c r="S1140" s="16">
        <v>585000</v>
      </c>
      <c r="T1140" t="s">
        <v>2236</v>
      </c>
      <c r="U1140" t="s">
        <v>874</v>
      </c>
      <c r="V1140" s="12" t="s">
        <v>2708</v>
      </c>
    </row>
    <row r="1141" spans="1:22" x14ac:dyDescent="0.35">
      <c r="A1141" t="s">
        <v>2143</v>
      </c>
      <c r="B1141" t="s">
        <v>864</v>
      </c>
      <c r="C1141">
        <v>0</v>
      </c>
      <c r="D1141" t="s">
        <v>865</v>
      </c>
      <c r="E1141" t="s">
        <v>785</v>
      </c>
      <c r="F1141">
        <v>0</v>
      </c>
      <c r="G1141" s="1" t="str">
        <f>VLOOKUP(E1141,'zoznam+stupeň prípravy'!$A$2:$W$647,2,FALSE)</f>
        <v>ŽST Plaveč - zriadenie EOV</v>
      </c>
      <c r="H1141" t="s">
        <v>2236</v>
      </c>
      <c r="I1141" t="s">
        <v>2236</v>
      </c>
      <c r="J1141" t="s">
        <v>2236</v>
      </c>
      <c r="K1141">
        <v>0</v>
      </c>
      <c r="L1141" t="s">
        <v>912</v>
      </c>
      <c r="M1141" t="s">
        <v>868</v>
      </c>
      <c r="N1141" t="s">
        <v>860</v>
      </c>
      <c r="O1141" t="s">
        <v>2236</v>
      </c>
      <c r="P1141" t="s">
        <v>2236</v>
      </c>
      <c r="Q1141">
        <v>2023</v>
      </c>
      <c r="R1141" t="s">
        <v>1467</v>
      </c>
      <c r="S1141" s="16">
        <v>6250</v>
      </c>
      <c r="T1141" t="s">
        <v>2236</v>
      </c>
      <c r="U1141" t="s">
        <v>875</v>
      </c>
      <c r="V1141" s="12" t="s">
        <v>2703</v>
      </c>
    </row>
    <row r="1142" spans="1:22" x14ac:dyDescent="0.35">
      <c r="A1142" t="s">
        <v>2143</v>
      </c>
      <c r="B1142" t="s">
        <v>864</v>
      </c>
      <c r="C1142">
        <v>0</v>
      </c>
      <c r="D1142" t="s">
        <v>865</v>
      </c>
      <c r="E1142" t="s">
        <v>785</v>
      </c>
      <c r="F1142">
        <v>0</v>
      </c>
      <c r="G1142" s="1" t="str">
        <f>VLOOKUP(E1142,'zoznam+stupeň prípravy'!$A$2:$W$647,2,FALSE)</f>
        <v>ŽST Plaveč - zriadenie EOV</v>
      </c>
      <c r="H1142" t="s">
        <v>2236</v>
      </c>
      <c r="I1142" t="s">
        <v>2236</v>
      </c>
      <c r="J1142" t="s">
        <v>2236</v>
      </c>
      <c r="K1142">
        <v>0</v>
      </c>
      <c r="L1142" t="s">
        <v>912</v>
      </c>
      <c r="M1142" t="s">
        <v>868</v>
      </c>
      <c r="N1142" t="s">
        <v>860</v>
      </c>
      <c r="O1142" t="s">
        <v>875</v>
      </c>
      <c r="P1142">
        <v>0</v>
      </c>
      <c r="Q1142">
        <v>2024</v>
      </c>
      <c r="R1142" t="s">
        <v>2025</v>
      </c>
      <c r="S1142" s="16">
        <v>49799.439999999995</v>
      </c>
      <c r="T1142" t="s">
        <v>2236</v>
      </c>
      <c r="U1142" t="s">
        <v>875</v>
      </c>
      <c r="V1142" s="12" t="s">
        <v>2703</v>
      </c>
    </row>
    <row r="1143" spans="1:22" ht="29" x14ac:dyDescent="0.35">
      <c r="A1143" t="s">
        <v>2144</v>
      </c>
      <c r="B1143" t="s">
        <v>864</v>
      </c>
      <c r="C1143">
        <v>0</v>
      </c>
      <c r="D1143" t="s">
        <v>865</v>
      </c>
      <c r="E1143" t="s">
        <v>674</v>
      </c>
      <c r="F1143">
        <v>0</v>
      </c>
      <c r="G1143" s="1" t="str">
        <f>VLOOKUP(E1143,'zoznam+stupeň prípravy'!$A$2:$W$647,2,FALSE)</f>
        <v>Zriadenie železničnej zastávky Vranov nad Topľou - Juh, žkm 12,969</v>
      </c>
      <c r="H1143" t="s">
        <v>2236</v>
      </c>
      <c r="I1143" t="s">
        <v>2236</v>
      </c>
      <c r="J1143" t="s">
        <v>2236</v>
      </c>
      <c r="K1143">
        <v>0</v>
      </c>
      <c r="L1143" t="s">
        <v>1000</v>
      </c>
      <c r="M1143" t="s">
        <v>868</v>
      </c>
      <c r="N1143" t="s">
        <v>860</v>
      </c>
      <c r="O1143" t="s">
        <v>874</v>
      </c>
      <c r="P1143">
        <v>0</v>
      </c>
      <c r="Q1143">
        <v>2023</v>
      </c>
      <c r="R1143" t="s">
        <v>1467</v>
      </c>
      <c r="S1143" s="16">
        <v>35200</v>
      </c>
      <c r="T1143" t="s">
        <v>2236</v>
      </c>
      <c r="U1143" t="s">
        <v>874</v>
      </c>
      <c r="V1143" s="12" t="s">
        <v>2707</v>
      </c>
    </row>
    <row r="1144" spans="1:22" ht="29" x14ac:dyDescent="0.35">
      <c r="A1144" t="s">
        <v>2144</v>
      </c>
      <c r="B1144" t="s">
        <v>864</v>
      </c>
      <c r="C1144">
        <v>0</v>
      </c>
      <c r="D1144" t="s">
        <v>865</v>
      </c>
      <c r="E1144" t="s">
        <v>674</v>
      </c>
      <c r="F1144">
        <v>0</v>
      </c>
      <c r="G1144" s="1" t="str">
        <f>VLOOKUP(E1144,'zoznam+stupeň prípravy'!$A$2:$W$647,2,FALSE)</f>
        <v>Zriadenie železničnej zastávky Vranov nad Topľou - Juh, žkm 12,969</v>
      </c>
      <c r="H1144" t="s">
        <v>2236</v>
      </c>
      <c r="I1144" t="s">
        <v>2236</v>
      </c>
      <c r="J1144" t="s">
        <v>2236</v>
      </c>
      <c r="K1144">
        <v>0</v>
      </c>
      <c r="L1144" t="s">
        <v>1000</v>
      </c>
      <c r="M1144" t="s">
        <v>868</v>
      </c>
      <c r="N1144" t="s">
        <v>860</v>
      </c>
      <c r="O1144" t="s">
        <v>2236</v>
      </c>
      <c r="P1144" t="s">
        <v>2236</v>
      </c>
      <c r="Q1144">
        <v>2024</v>
      </c>
      <c r="R1144" t="s">
        <v>2025</v>
      </c>
      <c r="S1144" s="16">
        <v>14427.58</v>
      </c>
      <c r="T1144" t="s">
        <v>2236</v>
      </c>
      <c r="U1144" t="s">
        <v>874</v>
      </c>
      <c r="V1144" s="12" t="s">
        <v>2707</v>
      </c>
    </row>
    <row r="1145" spans="1:22" ht="29" x14ac:dyDescent="0.35">
      <c r="A1145" t="s">
        <v>2145</v>
      </c>
      <c r="B1145" t="s">
        <v>864</v>
      </c>
      <c r="C1145">
        <v>0</v>
      </c>
      <c r="D1145" t="s">
        <v>865</v>
      </c>
      <c r="E1145" t="s">
        <v>674</v>
      </c>
      <c r="F1145">
        <v>0</v>
      </c>
      <c r="G1145" s="1" t="str">
        <f>VLOOKUP(E1145,'zoznam+stupeň prípravy'!$A$2:$W$647,2,FALSE)</f>
        <v>Zriadenie železničnej zastávky Vranov nad Topľou - Juh, žkm 12,969</v>
      </c>
      <c r="H1145" t="s">
        <v>2236</v>
      </c>
      <c r="I1145" t="s">
        <v>2236</v>
      </c>
      <c r="J1145" t="s">
        <v>2236</v>
      </c>
      <c r="K1145">
        <v>0</v>
      </c>
      <c r="L1145" t="s">
        <v>1000</v>
      </c>
      <c r="M1145" t="s">
        <v>868</v>
      </c>
      <c r="N1145" t="s">
        <v>861</v>
      </c>
      <c r="O1145" t="s">
        <v>2236</v>
      </c>
      <c r="P1145" t="s">
        <v>2236</v>
      </c>
      <c r="Q1145">
        <v>2025</v>
      </c>
      <c r="R1145" t="s">
        <v>1458</v>
      </c>
      <c r="S1145" s="16">
        <v>500000</v>
      </c>
      <c r="T1145" t="s">
        <v>2236</v>
      </c>
      <c r="U1145" t="s">
        <v>874</v>
      </c>
      <c r="V1145" s="12" t="s">
        <v>2707</v>
      </c>
    </row>
    <row r="1146" spans="1:22" x14ac:dyDescent="0.35">
      <c r="A1146" t="s">
        <v>2146</v>
      </c>
      <c r="B1146" t="s">
        <v>864</v>
      </c>
      <c r="C1146">
        <v>0</v>
      </c>
      <c r="D1146" t="s">
        <v>865</v>
      </c>
      <c r="E1146" t="s">
        <v>1260</v>
      </c>
      <c r="F1146">
        <v>0</v>
      </c>
      <c r="G1146" s="1" t="str">
        <f>VLOOKUP(E1146,'zoznam+stupeň prípravy'!$A$2:$W$647,2,FALSE)</f>
        <v>ŽST Plešivec - zriadenie EOV</v>
      </c>
      <c r="H1146" t="s">
        <v>2236</v>
      </c>
      <c r="I1146" t="s">
        <v>2236</v>
      </c>
      <c r="J1146" t="s">
        <v>2236</v>
      </c>
      <c r="K1146">
        <v>0</v>
      </c>
      <c r="L1146" t="s">
        <v>912</v>
      </c>
      <c r="M1146" t="s">
        <v>868</v>
      </c>
      <c r="N1146" t="s">
        <v>860</v>
      </c>
      <c r="O1146" t="s">
        <v>875</v>
      </c>
      <c r="P1146">
        <v>0</v>
      </c>
      <c r="Q1146">
        <v>2027</v>
      </c>
      <c r="R1146" t="s">
        <v>2025</v>
      </c>
      <c r="S1146" s="16">
        <v>15400</v>
      </c>
      <c r="T1146" t="s">
        <v>2236</v>
      </c>
      <c r="U1146" t="s">
        <v>875</v>
      </c>
      <c r="V1146" s="12" t="s">
        <v>2711</v>
      </c>
    </row>
    <row r="1147" spans="1:22" x14ac:dyDescent="0.35">
      <c r="A1147" t="s">
        <v>2147</v>
      </c>
      <c r="B1147" t="s">
        <v>864</v>
      </c>
      <c r="C1147">
        <v>0</v>
      </c>
      <c r="D1147" t="s">
        <v>865</v>
      </c>
      <c r="E1147" t="s">
        <v>1260</v>
      </c>
      <c r="F1147">
        <v>0</v>
      </c>
      <c r="G1147" s="1" t="str">
        <f>VLOOKUP(E1147,'zoznam+stupeň prípravy'!$A$2:$W$647,2,FALSE)</f>
        <v>ŽST Plešivec - zriadenie EOV</v>
      </c>
      <c r="H1147" t="s">
        <v>2236</v>
      </c>
      <c r="I1147" t="s">
        <v>2236</v>
      </c>
      <c r="J1147" t="s">
        <v>2236</v>
      </c>
      <c r="K1147">
        <v>0</v>
      </c>
      <c r="L1147" t="s">
        <v>912</v>
      </c>
      <c r="M1147" t="s">
        <v>868</v>
      </c>
      <c r="N1147" t="s">
        <v>861</v>
      </c>
      <c r="O1147" t="s">
        <v>875</v>
      </c>
      <c r="P1147">
        <v>0</v>
      </c>
      <c r="Q1147">
        <v>2030</v>
      </c>
      <c r="R1147" t="s">
        <v>2025</v>
      </c>
      <c r="S1147" s="16">
        <v>138600</v>
      </c>
      <c r="T1147" t="s">
        <v>2236</v>
      </c>
      <c r="U1147" t="s">
        <v>875</v>
      </c>
      <c r="V1147" s="12" t="s">
        <v>2711</v>
      </c>
    </row>
    <row r="1148" spans="1:22" x14ac:dyDescent="0.35">
      <c r="A1148" t="s">
        <v>2148</v>
      </c>
      <c r="B1148" t="s">
        <v>864</v>
      </c>
      <c r="C1148">
        <v>0</v>
      </c>
      <c r="D1148" t="s">
        <v>865</v>
      </c>
      <c r="E1148" t="s">
        <v>518</v>
      </c>
      <c r="F1148">
        <v>0</v>
      </c>
      <c r="G1148" s="1" t="str">
        <f>VLOOKUP(E1148,'zoznam+stupeň prípravy'!$A$2:$W$647,2,FALSE)</f>
        <v>Čierna nad Tisou, dieselcentrála</v>
      </c>
      <c r="H1148" t="s">
        <v>2236</v>
      </c>
      <c r="I1148" t="s">
        <v>2236</v>
      </c>
      <c r="J1148" t="s">
        <v>2236</v>
      </c>
      <c r="K1148">
        <v>0</v>
      </c>
      <c r="L1148" t="s">
        <v>867</v>
      </c>
      <c r="M1148" t="s">
        <v>868</v>
      </c>
      <c r="N1148" t="s">
        <v>861</v>
      </c>
      <c r="O1148" t="s">
        <v>874</v>
      </c>
      <c r="P1148">
        <v>0</v>
      </c>
      <c r="Q1148">
        <v>2024</v>
      </c>
      <c r="R1148" t="s">
        <v>2025</v>
      </c>
      <c r="S1148" s="16">
        <v>581474.64</v>
      </c>
      <c r="T1148" t="s">
        <v>2236</v>
      </c>
      <c r="U1148" t="s">
        <v>875</v>
      </c>
      <c r="V1148" s="12" t="s">
        <v>2699</v>
      </c>
    </row>
    <row r="1149" spans="1:22" x14ac:dyDescent="0.35">
      <c r="A1149" t="s">
        <v>2149</v>
      </c>
      <c r="B1149" t="s">
        <v>864</v>
      </c>
      <c r="C1149">
        <v>0</v>
      </c>
      <c r="D1149" t="s">
        <v>865</v>
      </c>
      <c r="E1149" t="s">
        <v>789</v>
      </c>
      <c r="F1149">
        <v>0</v>
      </c>
      <c r="G1149" s="1" t="str">
        <f>VLOOKUP(E1149,'zoznam+stupeň prípravy'!$A$2:$W$647,2,FALSE)</f>
        <v>ŽST Svit, komplexná rekonštrukcia výpravnej budovy</v>
      </c>
      <c r="H1149" t="s">
        <v>2236</v>
      </c>
      <c r="I1149" t="s">
        <v>2236</v>
      </c>
      <c r="J1149" t="s">
        <v>2236</v>
      </c>
      <c r="K1149" t="s">
        <v>949</v>
      </c>
      <c r="L1149" t="s">
        <v>1000</v>
      </c>
      <c r="M1149" t="s">
        <v>868</v>
      </c>
      <c r="N1149" t="s">
        <v>861</v>
      </c>
      <c r="O1149" t="s">
        <v>2236</v>
      </c>
      <c r="P1149" t="s">
        <v>2236</v>
      </c>
      <c r="Q1149">
        <v>2023</v>
      </c>
      <c r="R1149" t="s">
        <v>1467</v>
      </c>
      <c r="S1149" s="16">
        <v>13101.6</v>
      </c>
      <c r="T1149" t="s">
        <v>2236</v>
      </c>
      <c r="U1149" t="s">
        <v>875</v>
      </c>
      <c r="V1149" s="12" t="s">
        <v>2699</v>
      </c>
    </row>
    <row r="1150" spans="1:22" x14ac:dyDescent="0.35">
      <c r="A1150" t="s">
        <v>2149</v>
      </c>
      <c r="B1150" t="s">
        <v>864</v>
      </c>
      <c r="C1150">
        <v>0</v>
      </c>
      <c r="D1150" t="s">
        <v>865</v>
      </c>
      <c r="E1150" t="s">
        <v>789</v>
      </c>
      <c r="F1150">
        <v>0</v>
      </c>
      <c r="G1150" s="1" t="str">
        <f>VLOOKUP(E1150,'zoznam+stupeň prípravy'!$A$2:$W$647,2,FALSE)</f>
        <v>ŽST Svit, komplexná rekonštrukcia výpravnej budovy</v>
      </c>
      <c r="H1150" t="s">
        <v>2236</v>
      </c>
      <c r="I1150" t="s">
        <v>2236</v>
      </c>
      <c r="J1150" t="s">
        <v>2236</v>
      </c>
      <c r="K1150" t="s">
        <v>949</v>
      </c>
      <c r="L1150" t="s">
        <v>1000</v>
      </c>
      <c r="M1150" t="s">
        <v>868</v>
      </c>
      <c r="N1150" t="s">
        <v>861</v>
      </c>
      <c r="O1150" t="s">
        <v>874</v>
      </c>
      <c r="P1150">
        <v>0</v>
      </c>
      <c r="Q1150">
        <v>2024</v>
      </c>
      <c r="R1150" t="s">
        <v>2025</v>
      </c>
      <c r="S1150" s="16">
        <v>811528.69</v>
      </c>
      <c r="T1150" t="s">
        <v>2236</v>
      </c>
      <c r="U1150" t="s">
        <v>875</v>
      </c>
      <c r="V1150" s="12" t="s">
        <v>2699</v>
      </c>
    </row>
    <row r="1151" spans="1:22" ht="29" x14ac:dyDescent="0.35">
      <c r="A1151" t="s">
        <v>2150</v>
      </c>
      <c r="B1151" t="s">
        <v>864</v>
      </c>
      <c r="C1151">
        <v>0</v>
      </c>
      <c r="D1151" t="s">
        <v>865</v>
      </c>
      <c r="E1151" t="s">
        <v>653</v>
      </c>
      <c r="F1151">
        <v>0</v>
      </c>
      <c r="G1151" s="1" t="str">
        <f>VLOOKUP(E1151,'zoznam+stupeň prípravy'!$A$2:$W$647,2,FALSE)</f>
        <v>Važec - Východná, sanácia skalného svahu a ochrana pred padaním skál - Vypracovanie projektovej dokumentácie a real.</v>
      </c>
      <c r="H1151" t="s">
        <v>2236</v>
      </c>
      <c r="I1151" t="s">
        <v>2236</v>
      </c>
      <c r="J1151" t="s">
        <v>2236</v>
      </c>
      <c r="K1151" t="s">
        <v>949</v>
      </c>
      <c r="L1151" t="s">
        <v>912</v>
      </c>
      <c r="M1151" t="s">
        <v>868</v>
      </c>
      <c r="N1151" t="s">
        <v>860</v>
      </c>
      <c r="O1151" t="s">
        <v>874</v>
      </c>
      <c r="P1151">
        <v>0</v>
      </c>
      <c r="Q1151">
        <v>2023</v>
      </c>
      <c r="R1151" t="s">
        <v>1467</v>
      </c>
      <c r="S1151" s="16">
        <v>46000</v>
      </c>
      <c r="T1151" t="s">
        <v>2236</v>
      </c>
      <c r="U1151" t="s">
        <v>875</v>
      </c>
      <c r="V1151" s="12" t="s">
        <v>2703</v>
      </c>
    </row>
    <row r="1152" spans="1:22" ht="29" x14ac:dyDescent="0.35">
      <c r="A1152" t="s">
        <v>2150</v>
      </c>
      <c r="B1152" t="s">
        <v>864</v>
      </c>
      <c r="C1152">
        <v>0</v>
      </c>
      <c r="D1152" t="s">
        <v>865</v>
      </c>
      <c r="E1152" t="s">
        <v>653</v>
      </c>
      <c r="F1152">
        <v>0</v>
      </c>
      <c r="G1152" s="1" t="str">
        <f>VLOOKUP(E1152,'zoznam+stupeň prípravy'!$A$2:$W$647,2,FALSE)</f>
        <v>Važec - Východná, sanácia skalného svahu a ochrana pred padaním skál - Vypracovanie projektovej dokumentácie a real.</v>
      </c>
      <c r="H1152" t="s">
        <v>2236</v>
      </c>
      <c r="I1152" t="s">
        <v>2236</v>
      </c>
      <c r="J1152" t="s">
        <v>2236</v>
      </c>
      <c r="K1152" t="s">
        <v>949</v>
      </c>
      <c r="L1152" t="s">
        <v>912</v>
      </c>
      <c r="M1152" t="s">
        <v>868</v>
      </c>
      <c r="N1152" t="s">
        <v>860</v>
      </c>
      <c r="O1152" t="s">
        <v>874</v>
      </c>
      <c r="P1152">
        <v>0</v>
      </c>
      <c r="Q1152">
        <v>2024</v>
      </c>
      <c r="R1152" t="s">
        <v>2025</v>
      </c>
      <c r="S1152" s="16">
        <v>6114.87</v>
      </c>
      <c r="T1152" t="s">
        <v>2236</v>
      </c>
      <c r="U1152" t="s">
        <v>875</v>
      </c>
      <c r="V1152" s="12" t="s">
        <v>2703</v>
      </c>
    </row>
    <row r="1153" spans="1:22" ht="29" x14ac:dyDescent="0.35">
      <c r="A1153" t="s">
        <v>2150</v>
      </c>
      <c r="B1153" t="s">
        <v>864</v>
      </c>
      <c r="C1153">
        <v>0</v>
      </c>
      <c r="D1153" t="s">
        <v>865</v>
      </c>
      <c r="E1153" t="s">
        <v>653</v>
      </c>
      <c r="F1153">
        <v>0</v>
      </c>
      <c r="G1153" s="1" t="str">
        <f>VLOOKUP(E1153,'zoznam+stupeň prípravy'!$A$2:$W$647,2,FALSE)</f>
        <v>Važec - Východná, sanácia skalného svahu a ochrana pred padaním skál - Vypracovanie projektovej dokumentácie a real.</v>
      </c>
      <c r="H1153" t="s">
        <v>2236</v>
      </c>
      <c r="I1153" t="s">
        <v>2236</v>
      </c>
      <c r="J1153" t="s">
        <v>2236</v>
      </c>
      <c r="K1153" t="s">
        <v>949</v>
      </c>
      <c r="L1153" t="s">
        <v>912</v>
      </c>
      <c r="M1153" t="s">
        <v>868</v>
      </c>
      <c r="N1153" t="s">
        <v>860</v>
      </c>
      <c r="O1153" t="s">
        <v>874</v>
      </c>
      <c r="P1153">
        <v>0</v>
      </c>
      <c r="Q1153">
        <v>2029</v>
      </c>
      <c r="R1153" t="s">
        <v>2025</v>
      </c>
      <c r="S1153" s="16">
        <v>8000</v>
      </c>
      <c r="T1153" t="s">
        <v>2236</v>
      </c>
      <c r="U1153" t="s">
        <v>875</v>
      </c>
      <c r="V1153" s="12" t="s">
        <v>2703</v>
      </c>
    </row>
    <row r="1154" spans="1:22" ht="29" x14ac:dyDescent="0.35">
      <c r="A1154" t="s">
        <v>2151</v>
      </c>
      <c r="B1154" t="s">
        <v>864</v>
      </c>
      <c r="C1154">
        <v>0</v>
      </c>
      <c r="D1154" t="s">
        <v>865</v>
      </c>
      <c r="E1154" t="s">
        <v>653</v>
      </c>
      <c r="F1154">
        <v>0</v>
      </c>
      <c r="G1154" s="1" t="str">
        <f>VLOOKUP(E1154,'zoznam+stupeň prípravy'!$A$2:$W$647,2,FALSE)</f>
        <v>Važec - Východná, sanácia skalného svahu a ochrana pred padaním skál - Vypracovanie projektovej dokumentácie a real.</v>
      </c>
      <c r="H1154" t="s">
        <v>2236</v>
      </c>
      <c r="I1154" t="s">
        <v>2236</v>
      </c>
      <c r="J1154" t="s">
        <v>2236</v>
      </c>
      <c r="K1154" t="s">
        <v>949</v>
      </c>
      <c r="L1154" t="s">
        <v>912</v>
      </c>
      <c r="M1154" t="s">
        <v>868</v>
      </c>
      <c r="N1154" t="s">
        <v>861</v>
      </c>
      <c r="O1154" t="s">
        <v>874</v>
      </c>
      <c r="P1154">
        <v>0</v>
      </c>
      <c r="Q1154">
        <v>2029</v>
      </c>
      <c r="R1154" t="s">
        <v>2025</v>
      </c>
      <c r="S1154" s="16">
        <v>1382551.88</v>
      </c>
      <c r="T1154" t="s">
        <v>2236</v>
      </c>
      <c r="U1154" t="s">
        <v>875</v>
      </c>
      <c r="V1154" s="12" t="s">
        <v>2703</v>
      </c>
    </row>
    <row r="1155" spans="1:22" ht="29" x14ac:dyDescent="0.35">
      <c r="A1155" t="s">
        <v>2152</v>
      </c>
      <c r="B1155" t="s">
        <v>864</v>
      </c>
      <c r="C1155">
        <v>0</v>
      </c>
      <c r="D1155" t="s">
        <v>865</v>
      </c>
      <c r="E1155" t="s">
        <v>716</v>
      </c>
      <c r="F1155">
        <v>0</v>
      </c>
      <c r="G1155" s="1" t="str">
        <f>VLOOKUP(E1155,'zoznam+stupeň prípravy'!$A$2:$W$647,2,FALSE)</f>
        <v>Rekonštrukcia vybraných výpravných budov a prevádzkových budov za účelom energetických úspor - projektová dokumentácia", Časť 1 - Príbovce</v>
      </c>
      <c r="H1155" t="s">
        <v>2236</v>
      </c>
      <c r="I1155" t="s">
        <v>2236</v>
      </c>
      <c r="J1155" t="s">
        <v>2236</v>
      </c>
      <c r="K1155" t="s">
        <v>949</v>
      </c>
      <c r="L1155" t="s">
        <v>1000</v>
      </c>
      <c r="M1155" t="s">
        <v>868</v>
      </c>
      <c r="N1155" t="s">
        <v>860</v>
      </c>
      <c r="O1155" t="s">
        <v>874</v>
      </c>
      <c r="P1155">
        <v>0</v>
      </c>
      <c r="Q1155">
        <v>2029</v>
      </c>
      <c r="R1155" t="s">
        <v>2025</v>
      </c>
      <c r="S1155" s="16">
        <v>2000</v>
      </c>
      <c r="T1155" t="s">
        <v>2236</v>
      </c>
      <c r="U1155" t="s">
        <v>875</v>
      </c>
      <c r="V1155" s="12" t="s">
        <v>2706</v>
      </c>
    </row>
    <row r="1156" spans="1:22" ht="29" x14ac:dyDescent="0.35">
      <c r="A1156" t="s">
        <v>2153</v>
      </c>
      <c r="B1156" t="s">
        <v>864</v>
      </c>
      <c r="C1156">
        <v>0</v>
      </c>
      <c r="D1156" t="s">
        <v>865</v>
      </c>
      <c r="E1156" t="s">
        <v>255</v>
      </c>
      <c r="F1156">
        <v>0</v>
      </c>
      <c r="G1156" s="1" t="str">
        <f>VLOOKUP(E1156,'zoznam+stupeň prípravy'!$A$2:$W$647,2,FALSE)</f>
        <v>Rekonštrukcia vybraných výpravných budov a prevádzkových budov za účelom energetických úspor – Tatranská Lomnica</v>
      </c>
      <c r="H1156" t="s">
        <v>2236</v>
      </c>
      <c r="I1156" t="s">
        <v>2236</v>
      </c>
      <c r="J1156" t="s">
        <v>2236</v>
      </c>
      <c r="K1156" t="s">
        <v>949</v>
      </c>
      <c r="L1156" t="s">
        <v>1000</v>
      </c>
      <c r="M1156" t="s">
        <v>868</v>
      </c>
      <c r="N1156" t="s">
        <v>860</v>
      </c>
      <c r="O1156" t="s">
        <v>2236</v>
      </c>
      <c r="P1156" t="s">
        <v>2236</v>
      </c>
      <c r="Q1156">
        <v>2029</v>
      </c>
      <c r="R1156" t="s">
        <v>2025</v>
      </c>
      <c r="S1156" s="16">
        <v>1300</v>
      </c>
      <c r="T1156" t="s">
        <v>2236</v>
      </c>
      <c r="U1156" t="s">
        <v>875</v>
      </c>
      <c r="V1156" s="12" t="s">
        <v>2708</v>
      </c>
    </row>
    <row r="1157" spans="1:22" ht="29" x14ac:dyDescent="0.35">
      <c r="A1157" t="s">
        <v>2153</v>
      </c>
      <c r="B1157" t="s">
        <v>864</v>
      </c>
      <c r="C1157">
        <v>0</v>
      </c>
      <c r="D1157" t="s">
        <v>865</v>
      </c>
      <c r="E1157" t="s">
        <v>255</v>
      </c>
      <c r="F1157">
        <v>0</v>
      </c>
      <c r="G1157" s="1" t="str">
        <f>VLOOKUP(E1157,'zoznam+stupeň prípravy'!$A$2:$W$647,2,FALSE)</f>
        <v>Rekonštrukcia vybraných výpravných budov a prevádzkových budov za účelom energetických úspor – Tatranská Lomnica</v>
      </c>
      <c r="H1157" t="s">
        <v>2236</v>
      </c>
      <c r="I1157" t="s">
        <v>2236</v>
      </c>
      <c r="J1157" t="s">
        <v>2236</v>
      </c>
      <c r="K1157" t="s">
        <v>949</v>
      </c>
      <c r="L1157" t="s">
        <v>1000</v>
      </c>
      <c r="M1157" t="s">
        <v>868</v>
      </c>
      <c r="N1157" t="s">
        <v>860</v>
      </c>
      <c r="O1157" t="s">
        <v>2236</v>
      </c>
      <c r="P1157" t="s">
        <v>2236</v>
      </c>
      <c r="Q1157">
        <v>2026</v>
      </c>
      <c r="R1157" t="s">
        <v>2025</v>
      </c>
      <c r="S1157" s="16">
        <v>9029</v>
      </c>
      <c r="T1157" t="s">
        <v>2236</v>
      </c>
      <c r="U1157" t="s">
        <v>875</v>
      </c>
      <c r="V1157" s="12" t="s">
        <v>2708</v>
      </c>
    </row>
    <row r="1158" spans="1:22" ht="29" x14ac:dyDescent="0.35">
      <c r="A1158" t="s">
        <v>2230</v>
      </c>
      <c r="B1158" t="s">
        <v>864</v>
      </c>
      <c r="C1158">
        <v>0</v>
      </c>
      <c r="D1158" t="s">
        <v>865</v>
      </c>
      <c r="E1158" t="s">
        <v>732</v>
      </c>
      <c r="F1158">
        <v>0</v>
      </c>
      <c r="G1158" s="1" t="str">
        <f>VLOOKUP(E1158,'zoznam+stupeň prípravy'!$A$2:$W$647,2,FALSE)</f>
        <v xml:space="preserve">Riešenie zosuvu časti gabiónového zárubného múru v úseku ŽST Bytča – ŽST Dolný Hričov </v>
      </c>
      <c r="H1158" t="s">
        <v>2236</v>
      </c>
      <c r="I1158" t="s">
        <v>2236</v>
      </c>
      <c r="J1158" t="s">
        <v>2236</v>
      </c>
      <c r="K1158" t="s">
        <v>949</v>
      </c>
      <c r="L1158" t="s">
        <v>908</v>
      </c>
      <c r="M1158" t="s">
        <v>868</v>
      </c>
      <c r="N1158" t="s">
        <v>861</v>
      </c>
      <c r="O1158" t="s">
        <v>875</v>
      </c>
      <c r="P1158" t="e">
        <v>#N/A</v>
      </c>
      <c r="Q1158">
        <v>2024</v>
      </c>
      <c r="R1158" t="s">
        <v>2025</v>
      </c>
      <c r="S1158" s="16">
        <v>1276319.17</v>
      </c>
      <c r="T1158" t="s">
        <v>2236</v>
      </c>
      <c r="U1158" t="s">
        <v>875</v>
      </c>
      <c r="V1158" s="12" t="s">
        <v>2703</v>
      </c>
    </row>
    <row r="1159" spans="1:22" x14ac:dyDescent="0.35">
      <c r="A1159" t="s">
        <v>2154</v>
      </c>
      <c r="B1159" t="s">
        <v>864</v>
      </c>
      <c r="C1159">
        <v>0</v>
      </c>
      <c r="D1159" t="s">
        <v>865</v>
      </c>
      <c r="E1159" t="s">
        <v>730</v>
      </c>
      <c r="F1159">
        <v>0</v>
      </c>
      <c r="G1159" s="1" t="str">
        <f>VLOOKUP(E1159,'zoznam+stupeň prípravy'!$A$2:$W$647,2,FALSE)</f>
        <v>ŽSR, Nové Mesto nad Váhom - Púchov, modernizácia trate na v=160 km/h, MPV</v>
      </c>
      <c r="H1159" t="s">
        <v>2236</v>
      </c>
      <c r="I1159" t="s">
        <v>2236</v>
      </c>
      <c r="J1159" t="s">
        <v>2236</v>
      </c>
      <c r="K1159">
        <v>0</v>
      </c>
      <c r="L1159" t="s">
        <v>900</v>
      </c>
      <c r="M1159" t="s">
        <v>868</v>
      </c>
      <c r="N1159" t="s">
        <v>26</v>
      </c>
      <c r="O1159" t="s">
        <v>874</v>
      </c>
      <c r="P1159">
        <v>0</v>
      </c>
      <c r="Q1159">
        <v>2023</v>
      </c>
      <c r="R1159" t="s">
        <v>1467</v>
      </c>
      <c r="S1159" s="16">
        <v>75147.209999999992</v>
      </c>
      <c r="T1159" t="s">
        <v>2236</v>
      </c>
      <c r="U1159" t="s">
        <v>875</v>
      </c>
      <c r="V1159" s="12" t="s">
        <v>2705</v>
      </c>
    </row>
    <row r="1160" spans="1:22" x14ac:dyDescent="0.35">
      <c r="E1160" s="43" t="s">
        <v>730</v>
      </c>
      <c r="G1160" s="1" t="str">
        <f>VLOOKUP(E1160,'zoznam+stupeň prípravy'!$A$2:$W$647,2,FALSE)</f>
        <v>ŽSR, Nové Mesto nad Váhom - Púchov, modernizácia trate na v=160 km/h, MPV</v>
      </c>
      <c r="M1160" t="s">
        <v>868</v>
      </c>
      <c r="N1160" t="s">
        <v>861</v>
      </c>
      <c r="Q1160">
        <v>2029</v>
      </c>
      <c r="R1160" t="s">
        <v>2025</v>
      </c>
      <c r="S1160" s="16">
        <v>75000</v>
      </c>
      <c r="U1160" t="s">
        <v>875</v>
      </c>
      <c r="V1160" s="12" t="s">
        <v>2705</v>
      </c>
    </row>
    <row r="1161" spans="1:22" x14ac:dyDescent="0.35">
      <c r="A1161" t="s">
        <v>1885</v>
      </c>
      <c r="B1161" t="s">
        <v>864</v>
      </c>
      <c r="C1161">
        <v>0</v>
      </c>
      <c r="D1161" t="s">
        <v>865</v>
      </c>
      <c r="E1161" t="s">
        <v>821</v>
      </c>
      <c r="F1161">
        <v>0</v>
      </c>
      <c r="G1161" s="1" t="str">
        <f>VLOOKUP(E1161,'zoznam+stupeň prípravy'!$A$2:$W$647,2,FALSE)</f>
        <v>ŽST Dubová, KR výhybiek č.1,2 a A1</v>
      </c>
      <c r="H1161" t="s">
        <v>1031</v>
      </c>
      <c r="I1161" t="s">
        <v>2236</v>
      </c>
      <c r="J1161" t="s">
        <v>2236</v>
      </c>
      <c r="K1161">
        <v>0</v>
      </c>
      <c r="L1161" t="s">
        <v>912</v>
      </c>
      <c r="M1161" t="s">
        <v>868</v>
      </c>
      <c r="N1161" t="s">
        <v>861</v>
      </c>
      <c r="O1161" t="s">
        <v>874</v>
      </c>
      <c r="P1161">
        <v>0</v>
      </c>
      <c r="Q1161">
        <v>2029</v>
      </c>
      <c r="R1161" t="s">
        <v>2025</v>
      </c>
      <c r="S1161" s="16">
        <v>797598.37</v>
      </c>
      <c r="T1161" t="s">
        <v>2236</v>
      </c>
      <c r="U1161" t="s">
        <v>874</v>
      </c>
      <c r="V1161" s="12" t="s">
        <v>2703</v>
      </c>
    </row>
    <row r="1162" spans="1:22" ht="29" x14ac:dyDescent="0.35">
      <c r="A1162" t="s">
        <v>2155</v>
      </c>
      <c r="B1162" t="s">
        <v>864</v>
      </c>
      <c r="C1162">
        <v>0</v>
      </c>
      <c r="D1162" t="s">
        <v>865</v>
      </c>
      <c r="E1162" t="s">
        <v>1264</v>
      </c>
      <c r="F1162">
        <v>0</v>
      </c>
      <c r="G1162" s="1" t="str">
        <f>VLOOKUP(E1162,'zoznam+stupeň prípravy'!$A$2:$W$647,2,FALSE)</f>
        <v>Dobudovanie oddeľovacieho transformátora pre skúšobňu vvn vo Vrútkach</v>
      </c>
      <c r="H1162" t="s">
        <v>987</v>
      </c>
      <c r="I1162" t="s">
        <v>2236</v>
      </c>
      <c r="J1162" t="s">
        <v>2236</v>
      </c>
      <c r="K1162">
        <v>0</v>
      </c>
      <c r="L1162" t="s">
        <v>912</v>
      </c>
      <c r="M1162" t="s">
        <v>868</v>
      </c>
      <c r="N1162" t="s">
        <v>861</v>
      </c>
      <c r="O1162" t="s">
        <v>874</v>
      </c>
      <c r="P1162">
        <v>0</v>
      </c>
      <c r="Q1162">
        <v>2029</v>
      </c>
      <c r="R1162" t="s">
        <v>2025</v>
      </c>
      <c r="S1162" s="16">
        <v>177363.59</v>
      </c>
      <c r="T1162" t="s">
        <v>2236</v>
      </c>
      <c r="U1162" t="s">
        <v>875</v>
      </c>
      <c r="V1162" s="12" t="s">
        <v>2707</v>
      </c>
    </row>
    <row r="1163" spans="1:22" ht="29" x14ac:dyDescent="0.35">
      <c r="A1163" t="s">
        <v>2156</v>
      </c>
      <c r="B1163" t="s">
        <v>864</v>
      </c>
      <c r="C1163">
        <v>0</v>
      </c>
      <c r="D1163" t="s">
        <v>865</v>
      </c>
      <c r="E1163" t="s">
        <v>629</v>
      </c>
      <c r="F1163">
        <v>0</v>
      </c>
      <c r="G1163" s="1" t="str">
        <f>VLOOKUP(E1163,'zoznam+stupeň prípravy'!$A$2:$W$647,2,FALSE)</f>
        <v>Statické posúdenie, vypracovanie projektovej dokumentácie a rekonštrukcia budovy MDC Bratislava - východné</v>
      </c>
      <c r="H1163" t="s">
        <v>1096</v>
      </c>
      <c r="I1163" t="s">
        <v>2236</v>
      </c>
      <c r="J1163" t="s">
        <v>2236</v>
      </c>
      <c r="K1163">
        <v>0</v>
      </c>
      <c r="L1163" t="s">
        <v>1000</v>
      </c>
      <c r="M1163" t="s">
        <v>868</v>
      </c>
      <c r="N1163" t="s">
        <v>861</v>
      </c>
      <c r="O1163" t="s">
        <v>874</v>
      </c>
      <c r="P1163">
        <v>0</v>
      </c>
      <c r="Q1163">
        <v>2023</v>
      </c>
      <c r="R1163" t="s">
        <v>1467</v>
      </c>
      <c r="S1163" s="16">
        <v>22200</v>
      </c>
      <c r="T1163" t="s">
        <v>2236</v>
      </c>
      <c r="U1163" t="s">
        <v>875</v>
      </c>
      <c r="V1163" s="12" t="s">
        <v>2703</v>
      </c>
    </row>
    <row r="1164" spans="1:22" x14ac:dyDescent="0.35">
      <c r="A1164" t="s">
        <v>2157</v>
      </c>
      <c r="B1164" t="s">
        <v>864</v>
      </c>
      <c r="C1164">
        <v>0</v>
      </c>
      <c r="D1164" t="s">
        <v>865</v>
      </c>
      <c r="E1164" t="s">
        <v>639</v>
      </c>
      <c r="F1164">
        <v>0</v>
      </c>
      <c r="G1164" s="1" t="str">
        <f>VLOOKUP(E1164,'zoznam+stupeň prípravy'!$A$2:$W$647,2,FALSE)</f>
        <v>Tatranská Lomnica, budova TEŽ č. 95</v>
      </c>
      <c r="H1164" t="s">
        <v>1266</v>
      </c>
      <c r="I1164" t="s">
        <v>2236</v>
      </c>
      <c r="J1164" t="s">
        <v>2236</v>
      </c>
      <c r="K1164">
        <v>0</v>
      </c>
      <c r="L1164" t="s">
        <v>1000</v>
      </c>
      <c r="M1164" t="s">
        <v>868</v>
      </c>
      <c r="N1164" t="s">
        <v>861</v>
      </c>
      <c r="O1164" t="s">
        <v>874</v>
      </c>
      <c r="P1164">
        <v>0</v>
      </c>
      <c r="Q1164">
        <v>2023</v>
      </c>
      <c r="R1164" t="s">
        <v>1467</v>
      </c>
      <c r="S1164" s="16">
        <v>35966.67</v>
      </c>
      <c r="T1164" t="s">
        <v>2236</v>
      </c>
      <c r="U1164" t="s">
        <v>875</v>
      </c>
      <c r="V1164" s="12" t="s">
        <v>2699</v>
      </c>
    </row>
    <row r="1165" spans="1:22" x14ac:dyDescent="0.35">
      <c r="A1165" t="s">
        <v>2158</v>
      </c>
      <c r="B1165" t="s">
        <v>864</v>
      </c>
      <c r="C1165">
        <v>0</v>
      </c>
      <c r="D1165" t="s">
        <v>865</v>
      </c>
      <c r="E1165" t="s">
        <v>256</v>
      </c>
      <c r="F1165">
        <v>0</v>
      </c>
      <c r="G1165" s="1" t="str">
        <f>VLOOKUP(E1165,'zoznam+stupeň prípravy'!$A$2:$W$647,2,FALSE)</f>
        <v>Dopravné múzeum -  sklad na rampe, BA</v>
      </c>
      <c r="H1165" t="s">
        <v>2236</v>
      </c>
      <c r="I1165" t="s">
        <v>2236</v>
      </c>
      <c r="J1165" t="s">
        <v>2236</v>
      </c>
      <c r="K1165" t="s">
        <v>949</v>
      </c>
      <c r="L1165" t="s">
        <v>1000</v>
      </c>
      <c r="M1165" t="s">
        <v>868</v>
      </c>
      <c r="N1165" t="s">
        <v>861</v>
      </c>
      <c r="O1165" t="s">
        <v>874</v>
      </c>
      <c r="P1165">
        <v>0</v>
      </c>
      <c r="Q1165">
        <v>2027</v>
      </c>
      <c r="R1165" t="s">
        <v>2025</v>
      </c>
      <c r="S1165" s="16">
        <v>263000</v>
      </c>
      <c r="T1165" t="s">
        <v>2236</v>
      </c>
      <c r="U1165" t="s">
        <v>875</v>
      </c>
      <c r="V1165" s="12" t="s">
        <v>2698</v>
      </c>
    </row>
    <row r="1166" spans="1:22" x14ac:dyDescent="0.35">
      <c r="A1166" t="s">
        <v>2159</v>
      </c>
      <c r="B1166" t="s">
        <v>864</v>
      </c>
      <c r="C1166">
        <v>0</v>
      </c>
      <c r="D1166" t="s">
        <v>865</v>
      </c>
      <c r="E1166" t="s">
        <v>655</v>
      </c>
      <c r="F1166">
        <v>0</v>
      </c>
      <c r="G1166" s="1" t="str">
        <f>VLOOKUP(E1166,'zoznam+stupeň prípravy'!$A$2:$W$647,2,FALSE)</f>
        <v xml:space="preserve">Veľká vodáreň - obnova po požiari </v>
      </c>
      <c r="H1166" t="s">
        <v>1096</v>
      </c>
      <c r="I1166" t="s">
        <v>2236</v>
      </c>
      <c r="J1166" t="s">
        <v>2236</v>
      </c>
      <c r="K1166">
        <v>0</v>
      </c>
      <c r="L1166" t="s">
        <v>1000</v>
      </c>
      <c r="M1166" t="s">
        <v>868</v>
      </c>
      <c r="N1166" t="s">
        <v>861</v>
      </c>
      <c r="O1166" t="s">
        <v>874</v>
      </c>
      <c r="P1166">
        <v>0</v>
      </c>
      <c r="Q1166">
        <v>2023</v>
      </c>
      <c r="R1166" t="s">
        <v>1467</v>
      </c>
      <c r="S1166" s="16">
        <v>1000</v>
      </c>
      <c r="T1166" t="s">
        <v>2236</v>
      </c>
      <c r="U1166" t="s">
        <v>875</v>
      </c>
      <c r="V1166" s="12" t="s">
        <v>2699</v>
      </c>
    </row>
    <row r="1167" spans="1:22" x14ac:dyDescent="0.35">
      <c r="A1167" t="s">
        <v>2200</v>
      </c>
      <c r="B1167" t="s">
        <v>864</v>
      </c>
      <c r="C1167">
        <v>1</v>
      </c>
      <c r="D1167" t="s">
        <v>865</v>
      </c>
      <c r="E1167" t="s">
        <v>258</v>
      </c>
      <c r="F1167">
        <v>0</v>
      </c>
      <c r="G1167" s="1" t="str">
        <f>VLOOKUP(E1167,'zoznam+stupeň prípravy'!$A$2:$W$647,2,FALSE)</f>
        <v>TC 25 prístavba- stavebné povolenie</v>
      </c>
      <c r="H1167" t="s">
        <v>2236</v>
      </c>
      <c r="I1167" t="s">
        <v>2236</v>
      </c>
      <c r="J1167" t="s">
        <v>2236</v>
      </c>
      <c r="K1167" t="s">
        <v>949</v>
      </c>
      <c r="L1167" t="s">
        <v>1267</v>
      </c>
      <c r="M1167" t="s">
        <v>868</v>
      </c>
      <c r="N1167" t="s">
        <v>1670</v>
      </c>
      <c r="O1167" t="s">
        <v>2236</v>
      </c>
      <c r="P1167" t="s">
        <v>2236</v>
      </c>
      <c r="Q1167">
        <v>2024</v>
      </c>
      <c r="R1167" t="s">
        <v>2025</v>
      </c>
      <c r="S1167" s="16">
        <v>3895</v>
      </c>
      <c r="T1167" t="s">
        <v>2236</v>
      </c>
      <c r="U1167" t="s">
        <v>2236</v>
      </c>
      <c r="V1167" s="12" t="s">
        <v>2700</v>
      </c>
    </row>
    <row r="1168" spans="1:22" x14ac:dyDescent="0.35">
      <c r="A1168" t="s">
        <v>2160</v>
      </c>
      <c r="B1168" t="s">
        <v>864</v>
      </c>
      <c r="C1168">
        <v>0</v>
      </c>
      <c r="D1168" t="s">
        <v>865</v>
      </c>
      <c r="E1168" t="s">
        <v>583</v>
      </c>
      <c r="F1168">
        <v>0</v>
      </c>
      <c r="G1168" s="1" t="str">
        <f>VLOOKUP(E1168,'zoznam+stupeň prípravy'!$A$2:$W$647,2,FALSE)</f>
        <v>Nákup meracej techniky a drobnej mechanizácie (O460, SM, O430)</v>
      </c>
      <c r="H1168" t="s">
        <v>1268</v>
      </c>
      <c r="I1168" t="s">
        <v>2236</v>
      </c>
      <c r="J1168" t="s">
        <v>2236</v>
      </c>
      <c r="K1168">
        <v>0</v>
      </c>
      <c r="L1168" t="s">
        <v>1269</v>
      </c>
      <c r="M1168" t="s">
        <v>868</v>
      </c>
      <c r="N1168" t="s">
        <v>1670</v>
      </c>
      <c r="O1168" t="s">
        <v>874</v>
      </c>
      <c r="P1168">
        <v>0</v>
      </c>
      <c r="Q1168">
        <v>2023</v>
      </c>
      <c r="R1168" t="s">
        <v>1467</v>
      </c>
      <c r="S1168" s="16">
        <v>70051.16</v>
      </c>
      <c r="T1168" t="s">
        <v>2236</v>
      </c>
      <c r="U1168" t="s">
        <v>875</v>
      </c>
      <c r="V1168" s="12" t="s">
        <v>2705</v>
      </c>
    </row>
    <row r="1169" spans="1:22" x14ac:dyDescent="0.35">
      <c r="A1169" t="s">
        <v>2161</v>
      </c>
      <c r="B1169" t="s">
        <v>864</v>
      </c>
      <c r="C1169">
        <v>0</v>
      </c>
      <c r="D1169" t="s">
        <v>865</v>
      </c>
      <c r="E1169" t="s">
        <v>583</v>
      </c>
      <c r="F1169">
        <v>0</v>
      </c>
      <c r="G1169" s="1" t="str">
        <f>VLOOKUP(E1169,'zoznam+stupeň prípravy'!$A$2:$W$647,2,FALSE)</f>
        <v>Nákup meracej techniky a drobnej mechanizácie (O460, SM, O430)</v>
      </c>
      <c r="H1169" t="s">
        <v>1268</v>
      </c>
      <c r="I1169" t="s">
        <v>2236</v>
      </c>
      <c r="J1169" t="s">
        <v>2236</v>
      </c>
      <c r="K1169">
        <v>0</v>
      </c>
      <c r="L1169" t="s">
        <v>1269</v>
      </c>
      <c r="M1169" t="s">
        <v>868</v>
      </c>
      <c r="N1169" t="s">
        <v>861</v>
      </c>
      <c r="O1169" t="s">
        <v>875</v>
      </c>
      <c r="P1169">
        <v>0</v>
      </c>
      <c r="Q1169">
        <v>2024</v>
      </c>
      <c r="R1169" t="s">
        <v>2025</v>
      </c>
      <c r="S1169" s="16">
        <v>800214.04999999993</v>
      </c>
      <c r="T1169" t="s">
        <v>2236</v>
      </c>
      <c r="U1169" t="s">
        <v>875</v>
      </c>
      <c r="V1169" s="12" t="s">
        <v>2705</v>
      </c>
    </row>
    <row r="1170" spans="1:22" x14ac:dyDescent="0.35">
      <c r="A1170" t="s">
        <v>2161</v>
      </c>
      <c r="B1170" t="s">
        <v>864</v>
      </c>
      <c r="C1170">
        <v>0</v>
      </c>
      <c r="D1170" t="s">
        <v>865</v>
      </c>
      <c r="E1170" t="s">
        <v>583</v>
      </c>
      <c r="F1170">
        <v>0</v>
      </c>
      <c r="G1170" s="1" t="str">
        <f>VLOOKUP(E1170,'zoznam+stupeň prípravy'!$A$2:$W$647,2,FALSE)</f>
        <v>Nákup meracej techniky a drobnej mechanizácie (O460, SM, O430)</v>
      </c>
      <c r="H1170" t="s">
        <v>1268</v>
      </c>
      <c r="I1170" t="s">
        <v>2236</v>
      </c>
      <c r="J1170" t="s">
        <v>2236</v>
      </c>
      <c r="K1170">
        <v>0</v>
      </c>
      <c r="L1170" t="s">
        <v>1269</v>
      </c>
      <c r="M1170" t="s">
        <v>868</v>
      </c>
      <c r="N1170" t="s">
        <v>861</v>
      </c>
      <c r="O1170" t="s">
        <v>874</v>
      </c>
      <c r="P1170">
        <v>0</v>
      </c>
      <c r="Q1170">
        <v>2025</v>
      </c>
      <c r="R1170" t="s">
        <v>2025</v>
      </c>
      <c r="S1170" s="16">
        <f>2800000+100000</f>
        <v>2900000</v>
      </c>
      <c r="T1170" t="s">
        <v>2236</v>
      </c>
      <c r="U1170" t="s">
        <v>875</v>
      </c>
      <c r="V1170" s="12" t="s">
        <v>2705</v>
      </c>
    </row>
    <row r="1171" spans="1:22" x14ac:dyDescent="0.35">
      <c r="A1171" t="s">
        <v>2161</v>
      </c>
      <c r="B1171" t="s">
        <v>864</v>
      </c>
      <c r="C1171">
        <v>0</v>
      </c>
      <c r="D1171" t="s">
        <v>865</v>
      </c>
      <c r="E1171" t="s">
        <v>583</v>
      </c>
      <c r="F1171">
        <v>0</v>
      </c>
      <c r="G1171" s="1" t="str">
        <f>VLOOKUP(E1171,'zoznam+stupeň prípravy'!$A$2:$W$647,2,FALSE)</f>
        <v>Nákup meracej techniky a drobnej mechanizácie (O460, SM, O430)</v>
      </c>
      <c r="H1171" t="s">
        <v>1268</v>
      </c>
      <c r="I1171" t="s">
        <v>2236</v>
      </c>
      <c r="J1171" t="s">
        <v>2236</v>
      </c>
      <c r="K1171">
        <v>0</v>
      </c>
      <c r="L1171" t="s">
        <v>1269</v>
      </c>
      <c r="M1171" t="s">
        <v>868</v>
      </c>
      <c r="N1171" t="s">
        <v>861</v>
      </c>
      <c r="O1171" t="s">
        <v>874</v>
      </c>
      <c r="P1171">
        <v>0</v>
      </c>
      <c r="Q1171">
        <v>2026</v>
      </c>
      <c r="R1171" t="s">
        <v>2025</v>
      </c>
      <c r="S1171" s="16">
        <v>1500000</v>
      </c>
      <c r="T1171" t="s">
        <v>2236</v>
      </c>
      <c r="U1171" t="s">
        <v>875</v>
      </c>
      <c r="V1171" s="12" t="s">
        <v>2705</v>
      </c>
    </row>
    <row r="1172" spans="1:22" x14ac:dyDescent="0.35">
      <c r="A1172" t="s">
        <v>2162</v>
      </c>
      <c r="B1172" t="s">
        <v>864</v>
      </c>
      <c r="C1172">
        <v>0</v>
      </c>
      <c r="D1172" t="s">
        <v>865</v>
      </c>
      <c r="E1172" t="s">
        <v>260</v>
      </c>
      <c r="F1172">
        <v>0</v>
      </c>
      <c r="G1172" s="1" t="str">
        <f>VLOOKUP(E1172,'zoznam+stupeň prípravy'!$A$2:$W$647,2,FALSE)</f>
        <v>Nákup CV (osobné a úžitkové - vrátane dvojcestného vozidlo pre TEŽ)</v>
      </c>
      <c r="H1172" t="s">
        <v>2236</v>
      </c>
      <c r="I1172" t="s">
        <v>2236</v>
      </c>
      <c r="J1172" t="s">
        <v>2236</v>
      </c>
      <c r="K1172">
        <v>0</v>
      </c>
      <c r="L1172" t="s">
        <v>1269</v>
      </c>
      <c r="M1172" t="s">
        <v>868</v>
      </c>
      <c r="N1172" t="s">
        <v>861</v>
      </c>
      <c r="O1172" t="s">
        <v>875</v>
      </c>
      <c r="P1172">
        <v>0</v>
      </c>
      <c r="Q1172">
        <v>2024</v>
      </c>
      <c r="R1172" t="s">
        <v>2025</v>
      </c>
      <c r="S1172" s="16">
        <v>414030</v>
      </c>
      <c r="T1172" t="s">
        <v>2236</v>
      </c>
      <c r="U1172" t="s">
        <v>875</v>
      </c>
      <c r="V1172" s="12" t="s">
        <v>2698</v>
      </c>
    </row>
    <row r="1173" spans="1:22" x14ac:dyDescent="0.35">
      <c r="A1173" t="s">
        <v>2162</v>
      </c>
      <c r="B1173" t="s">
        <v>864</v>
      </c>
      <c r="C1173">
        <v>0</v>
      </c>
      <c r="D1173" t="s">
        <v>865</v>
      </c>
      <c r="E1173" t="s">
        <v>260</v>
      </c>
      <c r="F1173">
        <v>0</v>
      </c>
      <c r="G1173" s="1" t="str">
        <f>VLOOKUP(E1173,'zoznam+stupeň prípravy'!$A$2:$W$647,2,FALSE)</f>
        <v>Nákup CV (osobné a úžitkové - vrátane dvojcestného vozidlo pre TEŽ)</v>
      </c>
      <c r="H1173" t="s">
        <v>2236</v>
      </c>
      <c r="I1173" t="s">
        <v>2236</v>
      </c>
      <c r="J1173" t="s">
        <v>2236</v>
      </c>
      <c r="K1173">
        <v>0</v>
      </c>
      <c r="L1173" t="s">
        <v>1269</v>
      </c>
      <c r="M1173" t="s">
        <v>868</v>
      </c>
      <c r="N1173" t="s">
        <v>861</v>
      </c>
      <c r="O1173" t="s">
        <v>874</v>
      </c>
      <c r="P1173">
        <v>0</v>
      </c>
      <c r="Q1173">
        <v>2029</v>
      </c>
      <c r="R1173" t="s">
        <v>2025</v>
      </c>
      <c r="S1173" s="16">
        <v>20000000</v>
      </c>
      <c r="T1173" t="s">
        <v>2236</v>
      </c>
      <c r="U1173" t="s">
        <v>875</v>
      </c>
      <c r="V1173" s="12" t="s">
        <v>2698</v>
      </c>
    </row>
    <row r="1174" spans="1:22" x14ac:dyDescent="0.35">
      <c r="A1174" t="s">
        <v>2162</v>
      </c>
      <c r="B1174" t="s">
        <v>864</v>
      </c>
      <c r="C1174">
        <v>0</v>
      </c>
      <c r="D1174" t="s">
        <v>865</v>
      </c>
      <c r="E1174" t="s">
        <v>260</v>
      </c>
      <c r="F1174">
        <v>0</v>
      </c>
      <c r="G1174" s="1" t="str">
        <f>VLOOKUP(E1174,'zoznam+stupeň prípravy'!$A$2:$W$647,2,FALSE)</f>
        <v>Nákup CV (osobné a úžitkové - vrátane dvojcestného vozidlo pre TEŽ)</v>
      </c>
      <c r="H1174" t="s">
        <v>2236</v>
      </c>
      <c r="I1174" t="s">
        <v>2236</v>
      </c>
      <c r="J1174" t="s">
        <v>2236</v>
      </c>
      <c r="K1174">
        <v>0</v>
      </c>
      <c r="L1174" t="s">
        <v>1269</v>
      </c>
      <c r="M1174" t="s">
        <v>868</v>
      </c>
      <c r="N1174" t="s">
        <v>861</v>
      </c>
      <c r="O1174" t="s">
        <v>874</v>
      </c>
      <c r="P1174">
        <v>0</v>
      </c>
      <c r="Q1174">
        <v>2026</v>
      </c>
      <c r="R1174" t="s">
        <v>2025</v>
      </c>
      <c r="S1174" s="16">
        <v>1700000</v>
      </c>
      <c r="T1174" t="s">
        <v>2236</v>
      </c>
      <c r="U1174" t="s">
        <v>875</v>
      </c>
      <c r="V1174" s="12" t="s">
        <v>2698</v>
      </c>
    </row>
    <row r="1175" spans="1:22" x14ac:dyDescent="0.35">
      <c r="A1175" t="s">
        <v>2163</v>
      </c>
      <c r="B1175" t="s">
        <v>864</v>
      </c>
      <c r="C1175">
        <v>0</v>
      </c>
      <c r="D1175" t="s">
        <v>865</v>
      </c>
      <c r="E1175" t="s">
        <v>571</v>
      </c>
      <c r="F1175">
        <v>0</v>
      </c>
      <c r="G1175" s="1" t="str">
        <f>VLOOKUP(E1175,'zoznam+stupeň prípravy'!$A$2:$W$647,2,FALSE)</f>
        <v>Nákup a modernizácia KM</v>
      </c>
      <c r="H1175" t="s">
        <v>2236</v>
      </c>
      <c r="I1175" t="s">
        <v>2236</v>
      </c>
      <c r="J1175" t="s">
        <v>2236</v>
      </c>
      <c r="K1175">
        <v>0</v>
      </c>
      <c r="L1175" t="s">
        <v>1269</v>
      </c>
      <c r="M1175" t="s">
        <v>868</v>
      </c>
      <c r="N1175" t="s">
        <v>1670</v>
      </c>
      <c r="O1175" t="s">
        <v>874</v>
      </c>
      <c r="P1175">
        <v>0</v>
      </c>
      <c r="Q1175">
        <v>2023</v>
      </c>
      <c r="R1175" t="s">
        <v>1467</v>
      </c>
      <c r="S1175" s="16">
        <v>1261928.3599999999</v>
      </c>
      <c r="T1175" t="s">
        <v>2236</v>
      </c>
      <c r="U1175" t="s">
        <v>875</v>
      </c>
      <c r="V1175" s="12" t="s">
        <v>2705</v>
      </c>
    </row>
    <row r="1176" spans="1:22" x14ac:dyDescent="0.35">
      <c r="A1176" t="s">
        <v>2164</v>
      </c>
      <c r="B1176" t="s">
        <v>864</v>
      </c>
      <c r="C1176">
        <v>0</v>
      </c>
      <c r="D1176" t="s">
        <v>865</v>
      </c>
      <c r="E1176" t="s">
        <v>571</v>
      </c>
      <c r="F1176">
        <v>0</v>
      </c>
      <c r="G1176" s="1" t="str">
        <f>VLOOKUP(E1176,'zoznam+stupeň prípravy'!$A$2:$W$647,2,FALSE)</f>
        <v>Nákup a modernizácia KM</v>
      </c>
      <c r="H1176" t="s">
        <v>2236</v>
      </c>
      <c r="I1176" t="s">
        <v>2236</v>
      </c>
      <c r="J1176" t="s">
        <v>2236</v>
      </c>
      <c r="K1176">
        <v>0</v>
      </c>
      <c r="L1176" t="s">
        <v>1269</v>
      </c>
      <c r="M1176" t="s">
        <v>868</v>
      </c>
      <c r="N1176" t="s">
        <v>861</v>
      </c>
      <c r="O1176" t="s">
        <v>875</v>
      </c>
      <c r="P1176">
        <v>0</v>
      </c>
      <c r="Q1176">
        <v>2024</v>
      </c>
      <c r="R1176" t="s">
        <v>2025</v>
      </c>
      <c r="S1176" s="16">
        <v>1728692.0699999998</v>
      </c>
      <c r="T1176" t="s">
        <v>2236</v>
      </c>
      <c r="U1176" t="s">
        <v>875</v>
      </c>
      <c r="V1176" s="12" t="s">
        <v>2705</v>
      </c>
    </row>
    <row r="1177" spans="1:22" x14ac:dyDescent="0.35">
      <c r="A1177" t="s">
        <v>2164</v>
      </c>
      <c r="B1177" t="s">
        <v>864</v>
      </c>
      <c r="C1177">
        <v>0</v>
      </c>
      <c r="D1177" t="s">
        <v>865</v>
      </c>
      <c r="E1177" t="s">
        <v>571</v>
      </c>
      <c r="F1177">
        <v>0</v>
      </c>
      <c r="G1177" s="1" t="str">
        <f>VLOOKUP(E1177,'zoznam+stupeň prípravy'!$A$2:$W$647,2,FALSE)</f>
        <v>Nákup a modernizácia KM</v>
      </c>
      <c r="H1177" t="s">
        <v>2236</v>
      </c>
      <c r="I1177" t="s">
        <v>2236</v>
      </c>
      <c r="J1177" t="s">
        <v>2236</v>
      </c>
      <c r="K1177">
        <v>0</v>
      </c>
      <c r="L1177" t="s">
        <v>1269</v>
      </c>
      <c r="M1177" t="s">
        <v>868</v>
      </c>
      <c r="N1177" t="s">
        <v>861</v>
      </c>
      <c r="O1177" t="s">
        <v>874</v>
      </c>
      <c r="P1177">
        <v>0</v>
      </c>
      <c r="Q1177">
        <v>2025</v>
      </c>
      <c r="R1177" t="s">
        <v>2025</v>
      </c>
      <c r="S1177" s="16">
        <v>3000000</v>
      </c>
      <c r="T1177" t="s">
        <v>2236</v>
      </c>
      <c r="U1177" t="s">
        <v>875</v>
      </c>
      <c r="V1177" s="12" t="s">
        <v>2705</v>
      </c>
    </row>
    <row r="1178" spans="1:22" x14ac:dyDescent="0.35">
      <c r="A1178" t="s">
        <v>2164</v>
      </c>
      <c r="B1178" t="s">
        <v>864</v>
      </c>
      <c r="C1178">
        <v>0</v>
      </c>
      <c r="D1178" t="s">
        <v>865</v>
      </c>
      <c r="E1178" t="s">
        <v>571</v>
      </c>
      <c r="F1178">
        <v>0</v>
      </c>
      <c r="G1178" s="1" t="str">
        <f>VLOOKUP(E1178,'zoznam+stupeň prípravy'!$A$2:$W$647,2,FALSE)</f>
        <v>Nákup a modernizácia KM</v>
      </c>
      <c r="H1178" t="s">
        <v>2236</v>
      </c>
      <c r="I1178" t="s">
        <v>2236</v>
      </c>
      <c r="J1178" t="s">
        <v>2236</v>
      </c>
      <c r="K1178">
        <v>0</v>
      </c>
      <c r="L1178" t="s">
        <v>1269</v>
      </c>
      <c r="M1178" t="s">
        <v>868</v>
      </c>
      <c r="N1178" t="s">
        <v>861</v>
      </c>
      <c r="O1178" t="s">
        <v>874</v>
      </c>
      <c r="P1178">
        <v>0</v>
      </c>
      <c r="Q1178">
        <v>2026</v>
      </c>
      <c r="R1178" t="s">
        <v>2025</v>
      </c>
      <c r="S1178" s="16">
        <v>2200000</v>
      </c>
      <c r="T1178" t="s">
        <v>2236</v>
      </c>
      <c r="U1178" t="s">
        <v>875</v>
      </c>
      <c r="V1178" s="12" t="s">
        <v>2705</v>
      </c>
    </row>
    <row r="1179" spans="1:22" x14ac:dyDescent="0.35">
      <c r="A1179" t="s">
        <v>2164</v>
      </c>
      <c r="B1179" t="s">
        <v>864</v>
      </c>
      <c r="C1179">
        <v>0</v>
      </c>
      <c r="D1179" t="s">
        <v>865</v>
      </c>
      <c r="E1179" t="s">
        <v>571</v>
      </c>
      <c r="F1179">
        <v>0</v>
      </c>
      <c r="G1179" s="1" t="str">
        <f>VLOOKUP(E1179,'zoznam+stupeň prípravy'!$A$2:$W$647,2,FALSE)</f>
        <v>Nákup a modernizácia KM</v>
      </c>
      <c r="H1179" t="s">
        <v>2236</v>
      </c>
      <c r="I1179" t="s">
        <v>2236</v>
      </c>
      <c r="J1179" t="s">
        <v>2236</v>
      </c>
      <c r="K1179">
        <v>0</v>
      </c>
      <c r="L1179" t="s">
        <v>1269</v>
      </c>
      <c r="M1179" t="s">
        <v>868</v>
      </c>
      <c r="N1179" t="s">
        <v>861</v>
      </c>
      <c r="O1179" t="s">
        <v>874</v>
      </c>
      <c r="P1179">
        <v>0</v>
      </c>
      <c r="Q1179">
        <v>2028</v>
      </c>
      <c r="R1179" t="s">
        <v>2025</v>
      </c>
      <c r="S1179" s="16">
        <v>12566666</v>
      </c>
      <c r="T1179" t="s">
        <v>2236</v>
      </c>
      <c r="U1179" t="s">
        <v>875</v>
      </c>
      <c r="V1179" s="12" t="s">
        <v>2705</v>
      </c>
    </row>
    <row r="1180" spans="1:22" x14ac:dyDescent="0.35">
      <c r="A1180" t="s">
        <v>2164</v>
      </c>
      <c r="B1180" t="s">
        <v>864</v>
      </c>
      <c r="C1180">
        <v>0</v>
      </c>
      <c r="D1180" t="s">
        <v>865</v>
      </c>
      <c r="E1180" t="s">
        <v>571</v>
      </c>
      <c r="F1180">
        <v>0</v>
      </c>
      <c r="G1180" s="1" t="str">
        <f>VLOOKUP(E1180,'zoznam+stupeň prípravy'!$A$2:$W$647,2,FALSE)</f>
        <v>Nákup a modernizácia KM</v>
      </c>
      <c r="H1180" t="s">
        <v>2236</v>
      </c>
      <c r="I1180" t="s">
        <v>2236</v>
      </c>
      <c r="J1180" t="s">
        <v>2236</v>
      </c>
      <c r="K1180">
        <v>0</v>
      </c>
      <c r="L1180" t="s">
        <v>1269</v>
      </c>
      <c r="M1180" t="s">
        <v>868</v>
      </c>
      <c r="N1180" t="s">
        <v>861</v>
      </c>
      <c r="O1180" t="s">
        <v>874</v>
      </c>
      <c r="P1180">
        <v>0</v>
      </c>
      <c r="Q1180">
        <v>2029</v>
      </c>
      <c r="R1180" t="s">
        <v>2025</v>
      </c>
      <c r="S1180" s="16">
        <v>14033333</v>
      </c>
      <c r="T1180" t="s">
        <v>2236</v>
      </c>
      <c r="U1180" t="s">
        <v>875</v>
      </c>
      <c r="V1180" s="12" t="s">
        <v>2705</v>
      </c>
    </row>
    <row r="1181" spans="1:22" x14ac:dyDescent="0.35">
      <c r="A1181" t="s">
        <v>2164</v>
      </c>
      <c r="B1181" t="s">
        <v>864</v>
      </c>
      <c r="C1181">
        <v>0</v>
      </c>
      <c r="D1181" t="s">
        <v>865</v>
      </c>
      <c r="E1181" t="s">
        <v>571</v>
      </c>
      <c r="F1181">
        <v>0</v>
      </c>
      <c r="G1181" s="1" t="str">
        <f>VLOOKUP(E1181,'zoznam+stupeň prípravy'!$A$2:$W$647,2,FALSE)</f>
        <v>Nákup a modernizácia KM</v>
      </c>
      <c r="H1181" t="s">
        <v>2236</v>
      </c>
      <c r="I1181" t="s">
        <v>2236</v>
      </c>
      <c r="J1181" t="s">
        <v>2236</v>
      </c>
      <c r="K1181">
        <v>0</v>
      </c>
      <c r="L1181" t="s">
        <v>1269</v>
      </c>
      <c r="M1181" t="s">
        <v>868</v>
      </c>
      <c r="N1181" t="s">
        <v>861</v>
      </c>
      <c r="O1181" t="s">
        <v>874</v>
      </c>
      <c r="P1181">
        <v>0</v>
      </c>
      <c r="Q1181">
        <v>2030</v>
      </c>
      <c r="R1181" t="s">
        <v>2025</v>
      </c>
      <c r="S1181" s="16">
        <v>19800000</v>
      </c>
      <c r="T1181" t="s">
        <v>2236</v>
      </c>
      <c r="U1181" t="s">
        <v>875</v>
      </c>
      <c r="V1181" s="12" t="s">
        <v>2705</v>
      </c>
    </row>
    <row r="1182" spans="1:22" x14ac:dyDescent="0.35">
      <c r="A1182" t="s">
        <v>2165</v>
      </c>
      <c r="B1182" t="s">
        <v>864</v>
      </c>
      <c r="C1182">
        <v>0</v>
      </c>
      <c r="D1182" t="s">
        <v>865</v>
      </c>
      <c r="E1182" t="s">
        <v>262</v>
      </c>
      <c r="F1182">
        <v>0</v>
      </c>
      <c r="G1182" s="1" t="str">
        <f>VLOOKUP(E1182,'zoznam+stupeň prípravy'!$A$2:$W$647,2,FALSE)</f>
        <v>Motorový vozeň trakčného vedenia (MVTV)</v>
      </c>
      <c r="H1182" t="s">
        <v>2236</v>
      </c>
      <c r="I1182" t="s">
        <v>2236</v>
      </c>
      <c r="J1182" t="s">
        <v>2236</v>
      </c>
      <c r="K1182">
        <v>0</v>
      </c>
      <c r="L1182" t="s">
        <v>1269</v>
      </c>
      <c r="M1182" t="s">
        <v>868</v>
      </c>
      <c r="N1182" t="s">
        <v>861</v>
      </c>
      <c r="O1182" t="s">
        <v>874</v>
      </c>
      <c r="P1182">
        <v>0</v>
      </c>
      <c r="Q1182">
        <v>2026</v>
      </c>
      <c r="R1182" t="s">
        <v>2025</v>
      </c>
      <c r="S1182" s="16">
        <v>6000000</v>
      </c>
      <c r="T1182" t="s">
        <v>2236</v>
      </c>
      <c r="U1182" t="s">
        <v>875</v>
      </c>
      <c r="V1182" s="12" t="s">
        <v>2698</v>
      </c>
    </row>
    <row r="1183" spans="1:22" x14ac:dyDescent="0.35">
      <c r="A1183" t="s">
        <v>2165</v>
      </c>
      <c r="B1183" t="s">
        <v>864</v>
      </c>
      <c r="C1183">
        <v>0</v>
      </c>
      <c r="D1183" t="s">
        <v>865</v>
      </c>
      <c r="E1183" t="s">
        <v>262</v>
      </c>
      <c r="F1183">
        <v>0</v>
      </c>
      <c r="G1183" s="1" t="str">
        <f>VLOOKUP(E1183,'zoznam+stupeň prípravy'!$A$2:$W$647,2,FALSE)</f>
        <v>Motorový vozeň trakčného vedenia (MVTV)</v>
      </c>
      <c r="H1183" t="s">
        <v>2236</v>
      </c>
      <c r="I1183" t="s">
        <v>2236</v>
      </c>
      <c r="J1183" t="s">
        <v>2236</v>
      </c>
      <c r="K1183">
        <v>0</v>
      </c>
      <c r="L1183" t="s">
        <v>1269</v>
      </c>
      <c r="M1183" t="s">
        <v>868</v>
      </c>
      <c r="N1183" t="s">
        <v>861</v>
      </c>
      <c r="O1183" t="s">
        <v>874</v>
      </c>
      <c r="P1183">
        <v>0</v>
      </c>
      <c r="Q1183">
        <v>2027</v>
      </c>
      <c r="R1183" t="s">
        <v>2025</v>
      </c>
      <c r="S1183" s="16">
        <f>16000000-4000000</f>
        <v>12000000</v>
      </c>
      <c r="T1183" t="s">
        <v>2236</v>
      </c>
      <c r="U1183" t="s">
        <v>875</v>
      </c>
      <c r="V1183" s="12" t="s">
        <v>2698</v>
      </c>
    </row>
    <row r="1184" spans="1:22" x14ac:dyDescent="0.35">
      <c r="A1184" t="s">
        <v>2166</v>
      </c>
      <c r="B1184" t="s">
        <v>864</v>
      </c>
      <c r="C1184">
        <v>0</v>
      </c>
      <c r="D1184" t="s">
        <v>865</v>
      </c>
      <c r="E1184" t="s">
        <v>264</v>
      </c>
      <c r="F1184">
        <v>0</v>
      </c>
      <c r="G1184" s="1" t="str">
        <f>VLOOKUP(E1184,'zoznam+stupeň prípravy'!$A$2:$W$647,2,FALSE)</f>
        <v>Motorový univerzálny vozík (MUV)</v>
      </c>
      <c r="H1184" t="s">
        <v>2236</v>
      </c>
      <c r="I1184" t="s">
        <v>2236</v>
      </c>
      <c r="J1184" t="s">
        <v>2236</v>
      </c>
      <c r="K1184">
        <v>0</v>
      </c>
      <c r="L1184" t="s">
        <v>1269</v>
      </c>
      <c r="M1184" t="s">
        <v>868</v>
      </c>
      <c r="N1184" t="s">
        <v>861</v>
      </c>
      <c r="O1184" t="s">
        <v>874</v>
      </c>
      <c r="P1184">
        <v>0</v>
      </c>
      <c r="Q1184">
        <v>2025</v>
      </c>
      <c r="R1184" t="s">
        <v>2025</v>
      </c>
      <c r="S1184" s="16">
        <v>4000000</v>
      </c>
      <c r="T1184" t="s">
        <v>2236</v>
      </c>
      <c r="U1184" t="s">
        <v>875</v>
      </c>
      <c r="V1184" s="12" t="s">
        <v>2698</v>
      </c>
    </row>
    <row r="1185" spans="1:22" x14ac:dyDescent="0.35">
      <c r="A1185" t="s">
        <v>2166</v>
      </c>
      <c r="B1185" t="s">
        <v>864</v>
      </c>
      <c r="C1185">
        <v>0</v>
      </c>
      <c r="D1185" t="s">
        <v>865</v>
      </c>
      <c r="E1185" t="s">
        <v>264</v>
      </c>
      <c r="F1185">
        <v>0</v>
      </c>
      <c r="G1185" s="1" t="str">
        <f>VLOOKUP(E1185,'zoznam+stupeň prípravy'!$A$2:$W$647,2,FALSE)</f>
        <v>Motorový univerzálny vozík (MUV)</v>
      </c>
      <c r="H1185" t="s">
        <v>2236</v>
      </c>
      <c r="I1185" t="s">
        <v>2236</v>
      </c>
      <c r="J1185" t="s">
        <v>2236</v>
      </c>
      <c r="K1185">
        <v>0</v>
      </c>
      <c r="L1185" t="s">
        <v>1269</v>
      </c>
      <c r="M1185" t="s">
        <v>868</v>
      </c>
      <c r="N1185" t="s">
        <v>861</v>
      </c>
      <c r="O1185" t="s">
        <v>874</v>
      </c>
      <c r="P1185">
        <v>0</v>
      </c>
      <c r="Q1185">
        <v>2026</v>
      </c>
      <c r="R1185" t="s">
        <v>2025</v>
      </c>
      <c r="S1185" s="16">
        <v>4500000</v>
      </c>
      <c r="T1185" t="s">
        <v>2236</v>
      </c>
      <c r="U1185" t="s">
        <v>875</v>
      </c>
      <c r="V1185" s="12" t="s">
        <v>2698</v>
      </c>
    </row>
    <row r="1186" spans="1:22" x14ac:dyDescent="0.35">
      <c r="A1186" t="s">
        <v>2167</v>
      </c>
      <c r="B1186" t="s">
        <v>864</v>
      </c>
      <c r="C1186">
        <v>0</v>
      </c>
      <c r="D1186" t="s">
        <v>865</v>
      </c>
      <c r="E1186" t="s">
        <v>266</v>
      </c>
      <c r="F1186">
        <v>0</v>
      </c>
      <c r="G1186" s="1" t="str">
        <f>VLOOKUP(E1186,'zoznam+stupeň prípravy'!$A$2:$W$647,2,FALSE)</f>
        <v xml:space="preserve">Podbíjačka pre úpravu výškovej a smerovej polohy koľaje a výhybiek </v>
      </c>
      <c r="H1186" t="s">
        <v>2236</v>
      </c>
      <c r="I1186" t="s">
        <v>2236</v>
      </c>
      <c r="J1186" t="s">
        <v>2236</v>
      </c>
      <c r="K1186">
        <v>0</v>
      </c>
      <c r="L1186" t="s">
        <v>1269</v>
      </c>
      <c r="M1186" t="s">
        <v>868</v>
      </c>
      <c r="N1186" t="s">
        <v>861</v>
      </c>
      <c r="O1186" t="s">
        <v>874</v>
      </c>
      <c r="P1186">
        <v>0</v>
      </c>
      <c r="Q1186">
        <v>2027</v>
      </c>
      <c r="R1186" t="s">
        <v>2025</v>
      </c>
      <c r="S1186" s="16">
        <f>9600000-1416810</f>
        <v>8183190</v>
      </c>
      <c r="T1186" t="s">
        <v>2236</v>
      </c>
      <c r="U1186" t="s">
        <v>875</v>
      </c>
      <c r="V1186" s="12" t="s">
        <v>2698</v>
      </c>
    </row>
    <row r="1187" spans="1:22" x14ac:dyDescent="0.35">
      <c r="A1187" t="s">
        <v>2167</v>
      </c>
      <c r="B1187" t="s">
        <v>864</v>
      </c>
      <c r="C1187">
        <v>0</v>
      </c>
      <c r="D1187" t="s">
        <v>865</v>
      </c>
      <c r="E1187" t="s">
        <v>266</v>
      </c>
      <c r="F1187">
        <v>0</v>
      </c>
      <c r="G1187" s="1" t="str">
        <f>VLOOKUP(E1187,'zoznam+stupeň prípravy'!$A$2:$W$647,2,FALSE)</f>
        <v xml:space="preserve">Podbíjačka pre úpravu výškovej a smerovej polohy koľaje a výhybiek </v>
      </c>
      <c r="H1187" t="s">
        <v>2236</v>
      </c>
      <c r="I1187" t="s">
        <v>2236</v>
      </c>
      <c r="J1187" t="s">
        <v>2236</v>
      </c>
      <c r="K1187">
        <v>0</v>
      </c>
      <c r="L1187" t="s">
        <v>1269</v>
      </c>
      <c r="M1187" t="s">
        <v>868</v>
      </c>
      <c r="N1187" t="s">
        <v>861</v>
      </c>
      <c r="O1187" t="s">
        <v>874</v>
      </c>
      <c r="P1187">
        <v>0</v>
      </c>
      <c r="Q1187">
        <v>2028</v>
      </c>
      <c r="R1187" t="s">
        <v>2025</v>
      </c>
      <c r="S1187" s="16">
        <f>9600000+1416810</f>
        <v>11016810</v>
      </c>
      <c r="T1187" t="s">
        <v>2236</v>
      </c>
      <c r="U1187" t="s">
        <v>875</v>
      </c>
      <c r="V1187" s="12" t="s">
        <v>2698</v>
      </c>
    </row>
    <row r="1188" spans="1:22" x14ac:dyDescent="0.35">
      <c r="A1188" t="s">
        <v>2168</v>
      </c>
      <c r="B1188" t="s">
        <v>864</v>
      </c>
      <c r="C1188">
        <v>0</v>
      </c>
      <c r="D1188" t="s">
        <v>865</v>
      </c>
      <c r="E1188" t="s">
        <v>268</v>
      </c>
      <c r="F1188">
        <v>0</v>
      </c>
      <c r="G1188" s="1" t="str">
        <f>VLOOKUP(E1188,'zoznam+stupeň prípravy'!$A$2:$W$647,2,FALSE)</f>
        <v>Strojná čistička (celoprofilová)</v>
      </c>
      <c r="H1188" t="s">
        <v>2236</v>
      </c>
      <c r="I1188" t="s">
        <v>2236</v>
      </c>
      <c r="J1188" t="s">
        <v>2236</v>
      </c>
      <c r="K1188">
        <v>0</v>
      </c>
      <c r="L1188" t="s">
        <v>1269</v>
      </c>
      <c r="M1188" t="s">
        <v>868</v>
      </c>
      <c r="N1188" t="s">
        <v>861</v>
      </c>
      <c r="O1188" t="s">
        <v>874</v>
      </c>
      <c r="P1188">
        <v>0</v>
      </c>
      <c r="Q1188">
        <v>2027</v>
      </c>
      <c r="R1188" t="s">
        <v>2025</v>
      </c>
      <c r="S1188" s="16">
        <v>5000000</v>
      </c>
      <c r="T1188" t="s">
        <v>2236</v>
      </c>
      <c r="U1188" t="s">
        <v>875</v>
      </c>
      <c r="V1188" s="12" t="s">
        <v>2698</v>
      </c>
    </row>
    <row r="1189" spans="1:22" x14ac:dyDescent="0.35">
      <c r="A1189" t="s">
        <v>2168</v>
      </c>
      <c r="B1189" t="s">
        <v>864</v>
      </c>
      <c r="C1189">
        <v>0</v>
      </c>
      <c r="D1189" t="s">
        <v>865</v>
      </c>
      <c r="E1189" t="s">
        <v>268</v>
      </c>
      <c r="F1189">
        <v>0</v>
      </c>
      <c r="G1189" s="1" t="str">
        <f>VLOOKUP(E1189,'zoznam+stupeň prípravy'!$A$2:$W$647,2,FALSE)</f>
        <v>Strojná čistička (celoprofilová)</v>
      </c>
      <c r="H1189" t="s">
        <v>2236</v>
      </c>
      <c r="I1189" t="s">
        <v>2236</v>
      </c>
      <c r="J1189" t="s">
        <v>2236</v>
      </c>
      <c r="K1189">
        <v>0</v>
      </c>
      <c r="L1189" t="s">
        <v>1269</v>
      </c>
      <c r="M1189" t="s">
        <v>868</v>
      </c>
      <c r="N1189" t="s">
        <v>861</v>
      </c>
      <c r="O1189" t="s">
        <v>874</v>
      </c>
      <c r="P1189">
        <v>0</v>
      </c>
      <c r="Q1189">
        <v>2028</v>
      </c>
      <c r="R1189" t="s">
        <v>2025</v>
      </c>
      <c r="S1189" s="16">
        <v>5000000</v>
      </c>
      <c r="T1189" t="s">
        <v>2236</v>
      </c>
      <c r="U1189" t="s">
        <v>875</v>
      </c>
      <c r="V1189" s="12" t="s">
        <v>2698</v>
      </c>
    </row>
    <row r="1190" spans="1:22" x14ac:dyDescent="0.35">
      <c r="A1190" t="s">
        <v>1800</v>
      </c>
      <c r="B1190" t="s">
        <v>864</v>
      </c>
      <c r="C1190">
        <v>0</v>
      </c>
      <c r="D1190" t="s">
        <v>865</v>
      </c>
      <c r="E1190" t="s">
        <v>270</v>
      </c>
      <c r="F1190">
        <v>0</v>
      </c>
      <c r="G1190" s="1" t="str">
        <f>VLOOKUP(E1190,'zoznam+stupeň prípravy'!$A$2:$W$647,2,FALSE)</f>
        <v>Vybavenie TS systémom dozoru SVD a kapacitnými hladinomermi PHL _SZNR</v>
      </c>
      <c r="H1190" t="s">
        <v>2236</v>
      </c>
      <c r="I1190" t="s">
        <v>2236</v>
      </c>
      <c r="J1190" t="s">
        <v>2236</v>
      </c>
      <c r="K1190">
        <v>0</v>
      </c>
      <c r="L1190" t="s">
        <v>1269</v>
      </c>
      <c r="M1190" t="s">
        <v>868</v>
      </c>
      <c r="N1190" t="s">
        <v>860</v>
      </c>
      <c r="O1190" t="s">
        <v>875</v>
      </c>
      <c r="P1190">
        <v>0</v>
      </c>
      <c r="Q1190">
        <v>2027</v>
      </c>
      <c r="R1190" t="s">
        <v>2025</v>
      </c>
      <c r="S1190" s="16">
        <v>45000</v>
      </c>
      <c r="T1190" t="s">
        <v>2236</v>
      </c>
      <c r="U1190" t="s">
        <v>874</v>
      </c>
      <c r="V1190" s="12" t="s">
        <v>2698</v>
      </c>
    </row>
    <row r="1191" spans="1:22" x14ac:dyDescent="0.35">
      <c r="A1191" t="s">
        <v>1928</v>
      </c>
      <c r="B1191" t="s">
        <v>864</v>
      </c>
      <c r="C1191">
        <v>0</v>
      </c>
      <c r="D1191" t="s">
        <v>865</v>
      </c>
      <c r="E1191" t="s">
        <v>270</v>
      </c>
      <c r="F1191">
        <v>0</v>
      </c>
      <c r="G1191" s="1" t="str">
        <f>VLOOKUP(E1191,'zoznam+stupeň prípravy'!$A$2:$W$647,2,FALSE)</f>
        <v>Vybavenie TS systémom dozoru SVD a kapacitnými hladinomermi PHL _SZNR</v>
      </c>
      <c r="H1191" t="s">
        <v>2236</v>
      </c>
      <c r="I1191" t="s">
        <v>2236</v>
      </c>
      <c r="J1191" t="s">
        <v>2236</v>
      </c>
      <c r="K1191">
        <v>0</v>
      </c>
      <c r="L1191" t="s">
        <v>1269</v>
      </c>
      <c r="M1191" t="s">
        <v>868</v>
      </c>
      <c r="N1191" t="s">
        <v>861</v>
      </c>
      <c r="O1191" t="s">
        <v>875</v>
      </c>
      <c r="P1191">
        <v>0</v>
      </c>
      <c r="Q1191">
        <v>2029</v>
      </c>
      <c r="R1191" t="s">
        <v>2025</v>
      </c>
      <c r="S1191" s="16">
        <v>405000</v>
      </c>
      <c r="T1191" t="s">
        <v>2236</v>
      </c>
      <c r="U1191" t="s">
        <v>874</v>
      </c>
      <c r="V1191" s="12" t="s">
        <v>2698</v>
      </c>
    </row>
    <row r="1192" spans="1:22" x14ac:dyDescent="0.35">
      <c r="A1192" t="s">
        <v>2169</v>
      </c>
      <c r="B1192" t="s">
        <v>864</v>
      </c>
      <c r="C1192">
        <v>0</v>
      </c>
      <c r="D1192" t="s">
        <v>865</v>
      </c>
      <c r="E1192" t="s">
        <v>631</v>
      </c>
      <c r="F1192">
        <v>0</v>
      </c>
      <c r="G1192" s="1" t="str">
        <f>VLOOKUP(E1192,'zoznam+stupeň prípravy'!$A$2:$W$647,2,FALSE)</f>
        <v>SZNR - Nákup meracej techniky pre potreby VVUŽ</v>
      </c>
      <c r="H1192" t="s">
        <v>2236</v>
      </c>
      <c r="I1192" t="s">
        <v>2236</v>
      </c>
      <c r="J1192" t="s">
        <v>2236</v>
      </c>
      <c r="K1192">
        <v>0</v>
      </c>
      <c r="L1192" t="s">
        <v>1269</v>
      </c>
      <c r="M1192" t="s">
        <v>868</v>
      </c>
      <c r="N1192" t="s">
        <v>1670</v>
      </c>
      <c r="O1192" t="s">
        <v>874</v>
      </c>
      <c r="P1192">
        <v>0</v>
      </c>
      <c r="Q1192">
        <v>2023</v>
      </c>
      <c r="R1192" t="s">
        <v>1467</v>
      </c>
      <c r="S1192" s="16">
        <v>72696.489999999991</v>
      </c>
      <c r="T1192" t="s">
        <v>2236</v>
      </c>
      <c r="U1192" t="s">
        <v>875</v>
      </c>
      <c r="V1192" s="12" t="s">
        <v>2705</v>
      </c>
    </row>
    <row r="1193" spans="1:22" ht="29" x14ac:dyDescent="0.35">
      <c r="A1193" t="s">
        <v>2170</v>
      </c>
      <c r="B1193" t="s">
        <v>864</v>
      </c>
      <c r="C1193">
        <v>0</v>
      </c>
      <c r="D1193" t="s">
        <v>865</v>
      </c>
      <c r="E1193" t="s">
        <v>272</v>
      </c>
      <c r="F1193">
        <v>0</v>
      </c>
      <c r="G1193" s="1" t="str">
        <f>VLOOKUP(E1193,'zoznam+stupeň prípravy'!$A$2:$W$647,2,FALSE)</f>
        <v>Vybudovanie merania elektrických predkurovacích zariadení (EPZ) a identiikácie dopravcu trakčnej sústavy pre potreby vyhodnotenia spotreby elektriny</v>
      </c>
      <c r="H1193" t="s">
        <v>2236</v>
      </c>
      <c r="I1193" t="s">
        <v>2236</v>
      </c>
      <c r="J1193" t="s">
        <v>2236</v>
      </c>
      <c r="K1193" t="s">
        <v>949</v>
      </c>
      <c r="L1193" t="s">
        <v>912</v>
      </c>
      <c r="M1193" t="s">
        <v>868</v>
      </c>
      <c r="N1193" t="s">
        <v>861</v>
      </c>
      <c r="O1193" t="s">
        <v>2236</v>
      </c>
      <c r="P1193" t="s">
        <v>2236</v>
      </c>
      <c r="Q1193">
        <v>2027</v>
      </c>
      <c r="R1193" t="s">
        <v>2025</v>
      </c>
      <c r="S1193" s="16">
        <v>641248.64</v>
      </c>
      <c r="T1193" t="s">
        <v>2236</v>
      </c>
      <c r="U1193" t="s">
        <v>875</v>
      </c>
      <c r="V1193" s="12" t="s">
        <v>2698</v>
      </c>
    </row>
    <row r="1194" spans="1:22" x14ac:dyDescent="0.35">
      <c r="A1194" t="s">
        <v>2171</v>
      </c>
      <c r="B1194" t="s">
        <v>864</v>
      </c>
      <c r="C1194">
        <v>0</v>
      </c>
      <c r="D1194" t="s">
        <v>865</v>
      </c>
      <c r="E1194" t="s">
        <v>274</v>
      </c>
      <c r="F1194">
        <v>0</v>
      </c>
      <c r="G1194" s="1" t="str">
        <f>VLOOKUP(E1194,'zoznam+stupeň prípravy'!$A$2:$W$647,2,FALSE)</f>
        <v xml:space="preserve">Dodávka a sprevádzkovanie multinapäťového zdroja trakčného elektrického napätia </v>
      </c>
      <c r="H1194" t="s">
        <v>2236</v>
      </c>
      <c r="I1194" t="s">
        <v>2236</v>
      </c>
      <c r="J1194" t="s">
        <v>2236</v>
      </c>
      <c r="K1194">
        <v>0</v>
      </c>
      <c r="L1194" t="s">
        <v>912</v>
      </c>
      <c r="M1194" t="s">
        <v>868</v>
      </c>
      <c r="N1194" t="s">
        <v>861</v>
      </c>
      <c r="O1194" t="s">
        <v>874</v>
      </c>
      <c r="P1194">
        <v>0</v>
      </c>
      <c r="Q1194">
        <v>2027</v>
      </c>
      <c r="R1194" t="s">
        <v>2025</v>
      </c>
      <c r="S1194" s="16">
        <v>19000</v>
      </c>
      <c r="T1194" t="s">
        <v>2236</v>
      </c>
      <c r="U1194" t="s">
        <v>875</v>
      </c>
      <c r="V1194" s="12" t="s">
        <v>2698</v>
      </c>
    </row>
    <row r="1195" spans="1:22" x14ac:dyDescent="0.35">
      <c r="A1195" t="s">
        <v>2171</v>
      </c>
      <c r="B1195" t="s">
        <v>864</v>
      </c>
      <c r="C1195">
        <v>0</v>
      </c>
      <c r="D1195" t="s">
        <v>865</v>
      </c>
      <c r="E1195" t="s">
        <v>274</v>
      </c>
      <c r="F1195">
        <v>0</v>
      </c>
      <c r="G1195" s="1" t="str">
        <f>VLOOKUP(E1195,'zoznam+stupeň prípravy'!$A$2:$W$647,2,FALSE)</f>
        <v xml:space="preserve">Dodávka a sprevádzkovanie multinapäťového zdroja trakčného elektrického napätia </v>
      </c>
      <c r="H1195" t="s">
        <v>2236</v>
      </c>
      <c r="I1195" t="s">
        <v>2236</v>
      </c>
      <c r="J1195" t="s">
        <v>2236</v>
      </c>
      <c r="K1195">
        <v>0</v>
      </c>
      <c r="L1195" t="s">
        <v>912</v>
      </c>
      <c r="M1195" t="s">
        <v>868</v>
      </c>
      <c r="N1195" t="s">
        <v>861</v>
      </c>
      <c r="O1195" t="s">
        <v>874</v>
      </c>
      <c r="P1195">
        <v>0</v>
      </c>
      <c r="Q1195">
        <v>2028</v>
      </c>
      <c r="R1195" t="s">
        <v>2025</v>
      </c>
      <c r="S1195" s="16">
        <v>171000</v>
      </c>
      <c r="T1195" t="s">
        <v>2236</v>
      </c>
      <c r="U1195" t="s">
        <v>875</v>
      </c>
      <c r="V1195" s="12" t="s">
        <v>2698</v>
      </c>
    </row>
    <row r="1196" spans="1:22" ht="29" x14ac:dyDescent="0.35">
      <c r="A1196" t="s">
        <v>2172</v>
      </c>
      <c r="B1196" t="s">
        <v>864</v>
      </c>
      <c r="C1196">
        <v>0</v>
      </c>
      <c r="D1196" t="s">
        <v>865</v>
      </c>
      <c r="E1196" t="s">
        <v>523</v>
      </c>
      <c r="F1196">
        <v>0</v>
      </c>
      <c r="G1196" s="1" t="str">
        <f>VLOOKUP(E1196,'zoznam+stupeň prípravy'!$A$2:$W$647,2,FALSE)</f>
        <v>Dodávka a montáž merania spotreby elektrickej trakcie na výstupnej strane 38 ks trakčných napájacích staníc a trakčných meniarní - PD</v>
      </c>
      <c r="H1196" t="s">
        <v>2236</v>
      </c>
      <c r="I1196" t="s">
        <v>2236</v>
      </c>
      <c r="J1196" t="s">
        <v>2236</v>
      </c>
      <c r="K1196">
        <v>0</v>
      </c>
      <c r="L1196" t="s">
        <v>900</v>
      </c>
      <c r="M1196" t="s">
        <v>868</v>
      </c>
      <c r="N1196" t="s">
        <v>860</v>
      </c>
      <c r="O1196" t="s">
        <v>874</v>
      </c>
      <c r="P1196">
        <v>0</v>
      </c>
      <c r="Q1196">
        <v>2023</v>
      </c>
      <c r="R1196" t="s">
        <v>1467</v>
      </c>
      <c r="S1196" s="16">
        <v>6645.29</v>
      </c>
      <c r="T1196" t="s">
        <v>2236</v>
      </c>
      <c r="U1196" t="s">
        <v>875</v>
      </c>
      <c r="V1196" s="12" t="s">
        <v>2707</v>
      </c>
    </row>
    <row r="1197" spans="1:22" x14ac:dyDescent="0.35">
      <c r="A1197" t="s">
        <v>1664</v>
      </c>
      <c r="B1197" t="s">
        <v>864</v>
      </c>
      <c r="C1197">
        <v>0</v>
      </c>
      <c r="D1197" t="s">
        <v>865</v>
      </c>
      <c r="E1197" t="s">
        <v>1273</v>
      </c>
      <c r="F1197">
        <v>0</v>
      </c>
      <c r="G1197" s="1" t="str">
        <f>VLOOKUP(E1197,'zoznam+stupeň prípravy'!$A$2:$W$647,2,FALSE)</f>
        <v>Dod. a montáž merania spotreby el. trakcie na výstupnej str. 38 ks</v>
      </c>
      <c r="H1197" t="s">
        <v>2236</v>
      </c>
      <c r="I1197" t="s">
        <v>2236</v>
      </c>
      <c r="J1197" t="s">
        <v>2236</v>
      </c>
      <c r="K1197">
        <v>0</v>
      </c>
      <c r="L1197" t="s">
        <v>912</v>
      </c>
      <c r="M1197" t="s">
        <v>868</v>
      </c>
      <c r="N1197" t="s">
        <v>860</v>
      </c>
      <c r="O1197" t="s">
        <v>874</v>
      </c>
      <c r="P1197">
        <v>0</v>
      </c>
      <c r="Q1197">
        <v>2029</v>
      </c>
      <c r="R1197" t="s">
        <v>2025</v>
      </c>
      <c r="S1197" s="16">
        <v>4729807</v>
      </c>
      <c r="T1197" t="s">
        <v>2236</v>
      </c>
      <c r="U1197" t="s">
        <v>874</v>
      </c>
      <c r="V1197" s="12" t="s">
        <v>2703</v>
      </c>
    </row>
    <row r="1198" spans="1:22" x14ac:dyDescent="0.35">
      <c r="A1198" t="s">
        <v>1665</v>
      </c>
      <c r="B1198" t="s">
        <v>864</v>
      </c>
      <c r="C1198">
        <v>0</v>
      </c>
      <c r="D1198" t="s">
        <v>865</v>
      </c>
      <c r="E1198" t="s">
        <v>1273</v>
      </c>
      <c r="F1198">
        <v>0</v>
      </c>
      <c r="G1198" s="1" t="str">
        <f>VLOOKUP(E1198,'zoznam+stupeň prípravy'!$A$2:$W$647,2,FALSE)</f>
        <v>Dod. a montáž merania spotreby el. trakcie na výstupnej str. 38 ks</v>
      </c>
      <c r="H1198" t="s">
        <v>2236</v>
      </c>
      <c r="I1198" t="s">
        <v>2236</v>
      </c>
      <c r="J1198" t="s">
        <v>2236</v>
      </c>
      <c r="K1198">
        <v>0</v>
      </c>
      <c r="L1198" t="s">
        <v>912</v>
      </c>
      <c r="M1198" t="s">
        <v>868</v>
      </c>
      <c r="N1198" t="s">
        <v>861</v>
      </c>
      <c r="O1198" t="s">
        <v>875</v>
      </c>
      <c r="P1198">
        <v>0</v>
      </c>
      <c r="Q1198">
        <v>2026</v>
      </c>
      <c r="R1198" t="s">
        <v>2025</v>
      </c>
      <c r="S1198" s="16">
        <v>4729807</v>
      </c>
      <c r="T1198" t="s">
        <v>2236</v>
      </c>
      <c r="U1198" t="s">
        <v>874</v>
      </c>
      <c r="V1198" s="12" t="s">
        <v>2703</v>
      </c>
    </row>
    <row r="1199" spans="1:22" ht="29" x14ac:dyDescent="0.35">
      <c r="A1199" t="s">
        <v>2173</v>
      </c>
      <c r="B1199" t="s">
        <v>864</v>
      </c>
      <c r="C1199">
        <v>0</v>
      </c>
      <c r="D1199" t="s">
        <v>865</v>
      </c>
      <c r="E1199" t="s">
        <v>542</v>
      </c>
      <c r="F1199">
        <v>0</v>
      </c>
      <c r="G1199" s="1" t="str">
        <f>VLOOKUP(E1199,'zoznam+stupeň prípravy'!$A$2:$W$647,2,FALSE)</f>
        <v>Dodávka a montáž merania spotreby na hraničných bodoch distribučnej sústavy ŽSR</v>
      </c>
      <c r="H1199" t="s">
        <v>2236</v>
      </c>
      <c r="I1199" t="s">
        <v>2236</v>
      </c>
      <c r="J1199" t="s">
        <v>2236</v>
      </c>
      <c r="K1199">
        <v>0</v>
      </c>
      <c r="L1199" t="s">
        <v>912</v>
      </c>
      <c r="M1199" t="s">
        <v>868</v>
      </c>
      <c r="N1199" t="s">
        <v>860</v>
      </c>
      <c r="O1199" t="s">
        <v>2236</v>
      </c>
      <c r="P1199" t="s">
        <v>2236</v>
      </c>
      <c r="Q1199">
        <v>2024</v>
      </c>
      <c r="R1199" t="s">
        <v>2025</v>
      </c>
      <c r="S1199" s="16">
        <v>102012.12</v>
      </c>
      <c r="T1199" t="s">
        <v>2236</v>
      </c>
      <c r="U1199" t="s">
        <v>875</v>
      </c>
      <c r="V1199" s="12" t="s">
        <v>2707</v>
      </c>
    </row>
    <row r="1200" spans="1:22" ht="29" x14ac:dyDescent="0.35">
      <c r="A1200" t="s">
        <v>2174</v>
      </c>
      <c r="B1200" t="s">
        <v>864</v>
      </c>
      <c r="C1200">
        <v>0</v>
      </c>
      <c r="D1200" t="s">
        <v>865</v>
      </c>
      <c r="E1200" t="s">
        <v>1275</v>
      </c>
      <c r="F1200">
        <v>0</v>
      </c>
      <c r="G1200" s="1" t="str">
        <f>VLOOKUP(E1200,'zoznam+stupeň prípravy'!$A$2:$W$647,2,FALSE)</f>
        <v>Dodávka a montáž merania spotreby na hraničných bodoch distribučnej sústavy ŽSR - realizácia -- neobsahuje úpravu na trakčnom vedení</v>
      </c>
      <c r="H1200" t="s">
        <v>2236</v>
      </c>
      <c r="I1200" t="s">
        <v>2236</v>
      </c>
      <c r="J1200" t="s">
        <v>2236</v>
      </c>
      <c r="K1200">
        <v>0</v>
      </c>
      <c r="L1200" t="s">
        <v>912</v>
      </c>
      <c r="M1200" t="s">
        <v>868</v>
      </c>
      <c r="N1200" t="s">
        <v>861</v>
      </c>
      <c r="O1200" t="s">
        <v>874</v>
      </c>
      <c r="P1200">
        <v>0</v>
      </c>
      <c r="Q1200">
        <v>2029</v>
      </c>
      <c r="R1200" t="s">
        <v>2025</v>
      </c>
      <c r="S1200" s="16">
        <v>2334900</v>
      </c>
      <c r="T1200" t="s">
        <v>2236</v>
      </c>
      <c r="U1200" t="s">
        <v>875</v>
      </c>
      <c r="V1200" s="12" t="s">
        <v>2703</v>
      </c>
    </row>
    <row r="1201" spans="1:22" ht="29" x14ac:dyDescent="0.35">
      <c r="A1201" t="s">
        <v>2174</v>
      </c>
      <c r="B1201" t="s">
        <v>864</v>
      </c>
      <c r="C1201">
        <v>0</v>
      </c>
      <c r="D1201" t="s">
        <v>865</v>
      </c>
      <c r="E1201" t="s">
        <v>1275</v>
      </c>
      <c r="F1201">
        <v>0</v>
      </c>
      <c r="G1201" s="1" t="str">
        <f>VLOOKUP(E1201,'zoznam+stupeň prípravy'!$A$2:$W$647,2,FALSE)</f>
        <v>Dodávka a montáž merania spotreby na hraničných bodoch distribučnej sústavy ŽSR - realizácia -- neobsahuje úpravu na trakčnom vedení</v>
      </c>
      <c r="H1201" t="s">
        <v>2236</v>
      </c>
      <c r="I1201" t="s">
        <v>2236</v>
      </c>
      <c r="J1201" t="s">
        <v>2236</v>
      </c>
      <c r="K1201">
        <v>0</v>
      </c>
      <c r="L1201" t="s">
        <v>912</v>
      </c>
      <c r="M1201" t="s">
        <v>868</v>
      </c>
      <c r="N1201" t="s">
        <v>861</v>
      </c>
      <c r="O1201" t="s">
        <v>874</v>
      </c>
      <c r="P1201">
        <v>0</v>
      </c>
      <c r="Q1201">
        <v>2026</v>
      </c>
      <c r="R1201" t="s">
        <v>2025</v>
      </c>
      <c r="S1201" s="16">
        <v>5465100</v>
      </c>
      <c r="T1201" t="s">
        <v>2236</v>
      </c>
      <c r="U1201" t="s">
        <v>875</v>
      </c>
      <c r="V1201" s="12" t="s">
        <v>2703</v>
      </c>
    </row>
    <row r="1202" spans="1:22" x14ac:dyDescent="0.35">
      <c r="A1202" t="s">
        <v>2175</v>
      </c>
      <c r="B1202" t="s">
        <v>864</v>
      </c>
      <c r="C1202">
        <v>0</v>
      </c>
      <c r="D1202" t="s">
        <v>865</v>
      </c>
      <c r="E1202" t="s">
        <v>278</v>
      </c>
      <c r="F1202">
        <v>0</v>
      </c>
      <c r="G1202" s="1" t="str">
        <f>VLOOKUP(E1202,'zoznam+stupeň prípravy'!$A$2:$W$647,2,FALSE)</f>
        <v>Vybudovanie identifikácie dopravcu trakčnej sústavy na EPZ</v>
      </c>
      <c r="H1202" t="s">
        <v>2236</v>
      </c>
      <c r="I1202" t="s">
        <v>2236</v>
      </c>
      <c r="J1202" t="s">
        <v>2236</v>
      </c>
      <c r="K1202" t="s">
        <v>949</v>
      </c>
      <c r="L1202" t="s">
        <v>912</v>
      </c>
      <c r="M1202" t="s">
        <v>868</v>
      </c>
      <c r="N1202" t="s">
        <v>861</v>
      </c>
      <c r="O1202" t="s">
        <v>2236</v>
      </c>
      <c r="P1202" t="s">
        <v>2236</v>
      </c>
      <c r="Q1202">
        <v>2027</v>
      </c>
      <c r="R1202" t="s">
        <v>2025</v>
      </c>
      <c r="S1202" s="16">
        <v>110921</v>
      </c>
      <c r="T1202" t="s">
        <v>2236</v>
      </c>
      <c r="U1202" t="s">
        <v>875</v>
      </c>
      <c r="V1202" s="12" t="s">
        <v>2698</v>
      </c>
    </row>
    <row r="1203" spans="1:22" x14ac:dyDescent="0.35">
      <c r="A1203" t="s">
        <v>1801</v>
      </c>
      <c r="B1203" t="s">
        <v>864</v>
      </c>
      <c r="C1203">
        <v>0</v>
      </c>
      <c r="D1203" t="s">
        <v>865</v>
      </c>
      <c r="E1203" t="s">
        <v>280</v>
      </c>
      <c r="F1203">
        <v>0</v>
      </c>
      <c r="G1203" s="1" t="str">
        <f>VLOOKUP(E1203,'zoznam+stupeň prípravy'!$A$2:$W$647,2,FALSE)</f>
        <v>Rekonštrukcia kompenzačných zariadení v transformačných staniciach ŽSR - PD</v>
      </c>
      <c r="H1203" t="s">
        <v>2236</v>
      </c>
      <c r="I1203" t="s">
        <v>2236</v>
      </c>
      <c r="J1203" t="s">
        <v>2236</v>
      </c>
      <c r="K1203">
        <v>0</v>
      </c>
      <c r="L1203" t="s">
        <v>912</v>
      </c>
      <c r="M1203" t="s">
        <v>868</v>
      </c>
      <c r="N1203" t="s">
        <v>860</v>
      </c>
      <c r="O1203" t="s">
        <v>875</v>
      </c>
      <c r="P1203">
        <v>0</v>
      </c>
      <c r="Q1203">
        <v>2027</v>
      </c>
      <c r="R1203" t="s">
        <v>2025</v>
      </c>
      <c r="S1203" s="16">
        <v>20000</v>
      </c>
      <c r="T1203" t="s">
        <v>2236</v>
      </c>
      <c r="U1203" t="s">
        <v>874</v>
      </c>
      <c r="V1203" s="12" t="s">
        <v>2698</v>
      </c>
    </row>
    <row r="1204" spans="1:22" x14ac:dyDescent="0.35">
      <c r="A1204" t="s">
        <v>1929</v>
      </c>
      <c r="B1204" t="s">
        <v>864</v>
      </c>
      <c r="C1204">
        <v>0</v>
      </c>
      <c r="D1204" t="s">
        <v>865</v>
      </c>
      <c r="E1204" t="s">
        <v>280</v>
      </c>
      <c r="F1204">
        <v>0</v>
      </c>
      <c r="G1204" s="1" t="str">
        <f>VLOOKUP(E1204,'zoznam+stupeň prípravy'!$A$2:$W$647,2,FALSE)</f>
        <v>Rekonštrukcia kompenzačných zariadení v transformačných staniciach ŽSR - PD</v>
      </c>
      <c r="H1204" t="s">
        <v>2236</v>
      </c>
      <c r="I1204" t="s">
        <v>2236</v>
      </c>
      <c r="J1204" t="s">
        <v>2236</v>
      </c>
      <c r="K1204">
        <v>0</v>
      </c>
      <c r="L1204" t="s">
        <v>912</v>
      </c>
      <c r="M1204" t="s">
        <v>868</v>
      </c>
      <c r="N1204" t="s">
        <v>861</v>
      </c>
      <c r="O1204" t="s">
        <v>875</v>
      </c>
      <c r="P1204">
        <v>0</v>
      </c>
      <c r="Q1204">
        <v>2029</v>
      </c>
      <c r="R1204" t="s">
        <v>2025</v>
      </c>
      <c r="S1204" s="16">
        <v>180000</v>
      </c>
      <c r="T1204" t="s">
        <v>2236</v>
      </c>
      <c r="U1204" t="s">
        <v>874</v>
      </c>
      <c r="V1204" s="12" t="s">
        <v>2698</v>
      </c>
    </row>
    <row r="1205" spans="1:22" ht="29" x14ac:dyDescent="0.35">
      <c r="A1205" t="s">
        <v>1802</v>
      </c>
      <c r="B1205" t="s">
        <v>864</v>
      </c>
      <c r="C1205">
        <v>0</v>
      </c>
      <c r="D1205" t="s">
        <v>865</v>
      </c>
      <c r="E1205" t="s">
        <v>282</v>
      </c>
      <c r="F1205">
        <v>0</v>
      </c>
      <c r="G1205" s="1" t="str">
        <f>VLOOKUP(E1205,'zoznam+stupeň prípravy'!$A$2:$W$647,2,FALSE)</f>
        <v>Rekonštrukcia kompenzačných zariadení v transformačných staniciach ŽSR - realizácia</v>
      </c>
      <c r="H1205" t="s">
        <v>2236</v>
      </c>
      <c r="I1205" t="s">
        <v>2236</v>
      </c>
      <c r="J1205" t="s">
        <v>2236</v>
      </c>
      <c r="K1205">
        <v>0</v>
      </c>
      <c r="L1205" t="s">
        <v>912</v>
      </c>
      <c r="M1205" t="s">
        <v>868</v>
      </c>
      <c r="N1205" t="s">
        <v>860</v>
      </c>
      <c r="O1205" t="s">
        <v>875</v>
      </c>
      <c r="P1205">
        <v>0</v>
      </c>
      <c r="Q1205">
        <v>2027</v>
      </c>
      <c r="R1205" t="s">
        <v>2025</v>
      </c>
      <c r="S1205" s="16">
        <v>135000</v>
      </c>
      <c r="T1205" t="s">
        <v>2236</v>
      </c>
      <c r="U1205" t="s">
        <v>874</v>
      </c>
      <c r="V1205" s="12" t="s">
        <v>2698</v>
      </c>
    </row>
    <row r="1206" spans="1:22" ht="29" x14ac:dyDescent="0.35">
      <c r="A1206" t="s">
        <v>1930</v>
      </c>
      <c r="B1206" t="s">
        <v>864</v>
      </c>
      <c r="C1206">
        <v>0</v>
      </c>
      <c r="D1206" t="s">
        <v>865</v>
      </c>
      <c r="E1206" t="s">
        <v>282</v>
      </c>
      <c r="F1206">
        <v>0</v>
      </c>
      <c r="G1206" s="1" t="str">
        <f>VLOOKUP(E1206,'zoznam+stupeň prípravy'!$A$2:$W$647,2,FALSE)</f>
        <v>Rekonštrukcia kompenzačných zariadení v transformačných staniciach ŽSR - realizácia</v>
      </c>
      <c r="H1206" t="s">
        <v>2236</v>
      </c>
      <c r="I1206" t="s">
        <v>2236</v>
      </c>
      <c r="J1206" t="s">
        <v>2236</v>
      </c>
      <c r="K1206">
        <v>0</v>
      </c>
      <c r="L1206" t="s">
        <v>912</v>
      </c>
      <c r="M1206" t="s">
        <v>868</v>
      </c>
      <c r="N1206" t="s">
        <v>861</v>
      </c>
      <c r="O1206" t="s">
        <v>875</v>
      </c>
      <c r="P1206">
        <v>0</v>
      </c>
      <c r="Q1206">
        <v>2029</v>
      </c>
      <c r="R1206" t="s">
        <v>2025</v>
      </c>
      <c r="S1206" s="16">
        <v>1215000</v>
      </c>
      <c r="T1206" t="s">
        <v>2236</v>
      </c>
      <c r="U1206" t="s">
        <v>874</v>
      </c>
      <c r="V1206" s="12" t="s">
        <v>2698</v>
      </c>
    </row>
    <row r="1207" spans="1:22" x14ac:dyDescent="0.35">
      <c r="A1207" t="s">
        <v>1803</v>
      </c>
      <c r="B1207" t="s">
        <v>864</v>
      </c>
      <c r="C1207">
        <v>0</v>
      </c>
      <c r="D1207" t="s">
        <v>865</v>
      </c>
      <c r="E1207" t="s">
        <v>284</v>
      </c>
      <c r="F1207">
        <v>0</v>
      </c>
      <c r="G1207" s="1" t="str">
        <f>VLOOKUP(E1207,'zoznam+stupeň prípravy'!$A$2:$W$647,2,FALSE)</f>
        <v>Zariadenie na preskúšanie presnosti merania a diagnostikovanie chýb merania</v>
      </c>
      <c r="H1207" t="s">
        <v>2236</v>
      </c>
      <c r="I1207" t="s">
        <v>2236</v>
      </c>
      <c r="J1207" t="s">
        <v>2236</v>
      </c>
      <c r="K1207">
        <v>0</v>
      </c>
      <c r="L1207" t="s">
        <v>912</v>
      </c>
      <c r="M1207" t="s">
        <v>868</v>
      </c>
      <c r="N1207" t="s">
        <v>860</v>
      </c>
      <c r="O1207" t="s">
        <v>875</v>
      </c>
      <c r="P1207">
        <v>0</v>
      </c>
      <c r="Q1207">
        <v>2027</v>
      </c>
      <c r="R1207" t="s">
        <v>2025</v>
      </c>
      <c r="S1207" s="16">
        <v>20000</v>
      </c>
      <c r="T1207" t="s">
        <v>2236</v>
      </c>
      <c r="U1207" t="s">
        <v>874</v>
      </c>
      <c r="V1207" s="12" t="s">
        <v>2698</v>
      </c>
    </row>
    <row r="1208" spans="1:22" x14ac:dyDescent="0.35">
      <c r="A1208" t="s">
        <v>1931</v>
      </c>
      <c r="B1208" t="s">
        <v>864</v>
      </c>
      <c r="C1208">
        <v>0</v>
      </c>
      <c r="D1208" t="s">
        <v>865</v>
      </c>
      <c r="E1208" t="s">
        <v>284</v>
      </c>
      <c r="F1208">
        <v>0</v>
      </c>
      <c r="G1208" s="1" t="str">
        <f>VLOOKUP(E1208,'zoznam+stupeň prípravy'!$A$2:$W$647,2,FALSE)</f>
        <v>Zariadenie na preskúšanie presnosti merania a diagnostikovanie chýb merania</v>
      </c>
      <c r="H1208" t="s">
        <v>2236</v>
      </c>
      <c r="I1208" t="s">
        <v>2236</v>
      </c>
      <c r="J1208" t="s">
        <v>2236</v>
      </c>
      <c r="K1208">
        <v>0</v>
      </c>
      <c r="L1208" t="s">
        <v>912</v>
      </c>
      <c r="M1208" t="s">
        <v>868</v>
      </c>
      <c r="N1208" t="s">
        <v>861</v>
      </c>
      <c r="O1208" t="s">
        <v>875</v>
      </c>
      <c r="P1208">
        <v>0</v>
      </c>
      <c r="Q1208">
        <v>2029</v>
      </c>
      <c r="R1208" t="s">
        <v>2025</v>
      </c>
      <c r="S1208" s="16">
        <v>180000</v>
      </c>
      <c r="T1208" t="s">
        <v>2236</v>
      </c>
      <c r="U1208" t="s">
        <v>874</v>
      </c>
      <c r="V1208" s="12" t="s">
        <v>2698</v>
      </c>
    </row>
    <row r="1209" spans="1:22" x14ac:dyDescent="0.35">
      <c r="A1209" t="s">
        <v>2176</v>
      </c>
      <c r="B1209" t="s">
        <v>864</v>
      </c>
      <c r="C1209">
        <v>0</v>
      </c>
      <c r="D1209" t="s">
        <v>865</v>
      </c>
      <c r="E1209" t="s">
        <v>286</v>
      </c>
      <c r="F1209">
        <v>0</v>
      </c>
      <c r="G1209" s="1" t="str">
        <f>VLOOKUP(E1209,'zoznam+stupeň prípravy'!$A$2:$W$647,2,FALSE)</f>
        <v>Projekty Programu zvyšovania energetickej efektívnosti ŽSR</v>
      </c>
      <c r="H1209" t="s">
        <v>2236</v>
      </c>
      <c r="I1209" t="s">
        <v>2236</v>
      </c>
      <c r="J1209" t="s">
        <v>2236</v>
      </c>
      <c r="K1209">
        <v>0</v>
      </c>
      <c r="L1209" t="s">
        <v>912</v>
      </c>
      <c r="M1209" t="s">
        <v>868</v>
      </c>
      <c r="N1209" t="s">
        <v>861</v>
      </c>
      <c r="O1209" t="s">
        <v>874</v>
      </c>
      <c r="P1209">
        <v>0</v>
      </c>
      <c r="Q1209">
        <v>2027</v>
      </c>
      <c r="R1209" t="s">
        <v>2025</v>
      </c>
      <c r="S1209" s="16">
        <v>3000000</v>
      </c>
      <c r="T1209" t="s">
        <v>2236</v>
      </c>
      <c r="U1209" t="s">
        <v>875</v>
      </c>
      <c r="V1209" s="12" t="s">
        <v>2698</v>
      </c>
    </row>
    <row r="1210" spans="1:22" x14ac:dyDescent="0.35">
      <c r="A1210" t="s">
        <v>2177</v>
      </c>
      <c r="B1210" t="s">
        <v>864</v>
      </c>
      <c r="C1210">
        <v>1</v>
      </c>
      <c r="D1210" t="s">
        <v>865</v>
      </c>
      <c r="E1210" t="s">
        <v>741</v>
      </c>
      <c r="F1210">
        <v>0</v>
      </c>
      <c r="G1210" s="1" t="str">
        <f>VLOOKUP(E1210,'zoznam+stupeň prípravy'!$A$2:$W$647,2,FALSE)</f>
        <v>SAP prechod na SAP HANA</v>
      </c>
      <c r="H1210" t="s">
        <v>2236</v>
      </c>
      <c r="I1210" t="s">
        <v>2236</v>
      </c>
      <c r="J1210" t="s">
        <v>2236</v>
      </c>
      <c r="K1210">
        <v>0</v>
      </c>
      <c r="L1210" t="s">
        <v>1267</v>
      </c>
      <c r="M1210" t="s">
        <v>868</v>
      </c>
      <c r="N1210" t="s">
        <v>1670</v>
      </c>
      <c r="O1210" t="s">
        <v>874</v>
      </c>
      <c r="P1210">
        <v>0</v>
      </c>
      <c r="Q1210">
        <v>2025</v>
      </c>
      <c r="R1210" t="s">
        <v>2025</v>
      </c>
      <c r="S1210" s="38">
        <v>711000</v>
      </c>
      <c r="T1210" t="s">
        <v>2236</v>
      </c>
      <c r="U1210" t="s">
        <v>875</v>
      </c>
      <c r="V1210" s="12" t="s">
        <v>2708</v>
      </c>
    </row>
    <row r="1211" spans="1:22" x14ac:dyDescent="0.35">
      <c r="A1211" t="s">
        <v>2177</v>
      </c>
      <c r="B1211" t="s">
        <v>864</v>
      </c>
      <c r="C1211">
        <v>1</v>
      </c>
      <c r="D1211" t="s">
        <v>865</v>
      </c>
      <c r="E1211" t="s">
        <v>741</v>
      </c>
      <c r="F1211">
        <v>0</v>
      </c>
      <c r="G1211" s="1" t="str">
        <f>VLOOKUP(E1211,'zoznam+stupeň prípravy'!$A$2:$W$647,2,FALSE)</f>
        <v>SAP prechod na SAP HANA</v>
      </c>
      <c r="H1211" t="s">
        <v>2236</v>
      </c>
      <c r="I1211" t="s">
        <v>2236</v>
      </c>
      <c r="J1211" t="s">
        <v>2236</v>
      </c>
      <c r="K1211">
        <v>0</v>
      </c>
      <c r="L1211" t="s">
        <v>1267</v>
      </c>
      <c r="M1211" t="s">
        <v>868</v>
      </c>
      <c r="N1211" t="s">
        <v>1670</v>
      </c>
      <c r="O1211" t="s">
        <v>874</v>
      </c>
      <c r="P1211">
        <v>0</v>
      </c>
      <c r="Q1211">
        <v>2026</v>
      </c>
      <c r="R1211" t="s">
        <v>2025</v>
      </c>
      <c r="S1211" s="16">
        <v>4000000</v>
      </c>
      <c r="T1211" t="s">
        <v>2236</v>
      </c>
      <c r="U1211" t="s">
        <v>875</v>
      </c>
      <c r="V1211" s="12" t="s">
        <v>2708</v>
      </c>
    </row>
    <row r="1212" spans="1:22" x14ac:dyDescent="0.35">
      <c r="A1212" t="s">
        <v>1669</v>
      </c>
      <c r="B1212" t="s">
        <v>864</v>
      </c>
      <c r="C1212">
        <v>0</v>
      </c>
      <c r="D1212" t="s">
        <v>865</v>
      </c>
      <c r="E1212" t="s">
        <v>516</v>
      </c>
      <c r="F1212">
        <v>0</v>
      </c>
      <c r="G1212" s="1" t="str">
        <f>VLOOKUP(E1212,'zoznam+stupeň prípravy'!$A$2:$W$647,2,FALSE)</f>
        <v>Diagnostické vozidlo pre meranie geometrickej polohy koľaje</v>
      </c>
      <c r="H1212" t="s">
        <v>2236</v>
      </c>
      <c r="I1212" t="s">
        <v>2236</v>
      </c>
      <c r="J1212" t="s">
        <v>2236</v>
      </c>
      <c r="K1212">
        <v>0</v>
      </c>
      <c r="L1212" t="s">
        <v>1269</v>
      </c>
      <c r="M1212" t="s">
        <v>868</v>
      </c>
      <c r="N1212" t="s">
        <v>1670</v>
      </c>
      <c r="O1212" t="s">
        <v>874</v>
      </c>
      <c r="P1212">
        <v>0</v>
      </c>
      <c r="Q1212">
        <v>2023</v>
      </c>
      <c r="R1212" t="s">
        <v>1467</v>
      </c>
      <c r="S1212" s="16">
        <v>11249259.390000001</v>
      </c>
      <c r="T1212" t="s">
        <v>2048</v>
      </c>
      <c r="U1212" t="s">
        <v>875</v>
      </c>
      <c r="V1212" s="12" t="s">
        <v>2705</v>
      </c>
    </row>
    <row r="1213" spans="1:22" x14ac:dyDescent="0.35">
      <c r="A1213" t="s">
        <v>1669</v>
      </c>
      <c r="B1213" t="s">
        <v>864</v>
      </c>
      <c r="C1213">
        <v>0</v>
      </c>
      <c r="D1213" t="s">
        <v>865</v>
      </c>
      <c r="E1213" t="s">
        <v>516</v>
      </c>
      <c r="F1213">
        <v>0</v>
      </c>
      <c r="G1213" s="1" t="str">
        <f>VLOOKUP(E1213,'zoznam+stupeň prípravy'!$A$2:$W$647,2,FALSE)</f>
        <v>Diagnostické vozidlo pre meranie geometrickej polohy koľaje</v>
      </c>
      <c r="H1213" t="s">
        <v>2236</v>
      </c>
      <c r="I1213" t="s">
        <v>2236</v>
      </c>
      <c r="J1213" t="s">
        <v>2236</v>
      </c>
      <c r="K1213">
        <v>0</v>
      </c>
      <c r="L1213" t="s">
        <v>1269</v>
      </c>
      <c r="M1213" t="s">
        <v>868</v>
      </c>
      <c r="N1213" t="s">
        <v>1670</v>
      </c>
      <c r="O1213" t="s">
        <v>874</v>
      </c>
      <c r="P1213">
        <v>0</v>
      </c>
      <c r="Q1213">
        <v>2024</v>
      </c>
      <c r="R1213" t="s">
        <v>2048</v>
      </c>
      <c r="S1213" s="16">
        <v>197027.53999999998</v>
      </c>
      <c r="T1213" t="s">
        <v>2236</v>
      </c>
      <c r="U1213" t="s">
        <v>875</v>
      </c>
      <c r="V1213" s="12" t="s">
        <v>2705</v>
      </c>
    </row>
    <row r="1214" spans="1:22" x14ac:dyDescent="0.35">
      <c r="A1214" t="s">
        <v>1734</v>
      </c>
      <c r="B1214" t="s">
        <v>864</v>
      </c>
      <c r="C1214">
        <v>0</v>
      </c>
      <c r="D1214" t="s">
        <v>865</v>
      </c>
      <c r="E1214" t="s">
        <v>516</v>
      </c>
      <c r="F1214">
        <v>0</v>
      </c>
      <c r="G1214" s="1" t="str">
        <f>VLOOKUP(E1214,'zoznam+stupeň prípravy'!$A$2:$W$647,2,FALSE)</f>
        <v>Diagnostické vozidlo pre meranie geometrickej polohy koľaje</v>
      </c>
      <c r="H1214" t="s">
        <v>2236</v>
      </c>
      <c r="I1214" t="s">
        <v>2236</v>
      </c>
      <c r="J1214" t="s">
        <v>2236</v>
      </c>
      <c r="K1214">
        <v>0</v>
      </c>
      <c r="L1214" t="s">
        <v>1269</v>
      </c>
      <c r="M1214" t="s">
        <v>868</v>
      </c>
      <c r="N1214" t="s">
        <v>860</v>
      </c>
      <c r="O1214" t="s">
        <v>874</v>
      </c>
      <c r="P1214">
        <v>0</v>
      </c>
      <c r="Q1214" t="s">
        <v>1464</v>
      </c>
      <c r="R1214" t="s">
        <v>1467</v>
      </c>
      <c r="S1214" s="16">
        <v>2490123.88</v>
      </c>
      <c r="T1214" t="s">
        <v>2048</v>
      </c>
      <c r="U1214" t="s">
        <v>875</v>
      </c>
      <c r="V1214" s="12" t="s">
        <v>2705</v>
      </c>
    </row>
    <row r="1215" spans="1:22" x14ac:dyDescent="0.35">
      <c r="A1215" t="s">
        <v>1671</v>
      </c>
      <c r="B1215" t="s">
        <v>864</v>
      </c>
      <c r="C1215">
        <v>0</v>
      </c>
      <c r="D1215" t="s">
        <v>865</v>
      </c>
      <c r="E1215" t="s">
        <v>512</v>
      </c>
      <c r="F1215">
        <v>0</v>
      </c>
      <c r="G1215" s="1" t="str">
        <f>VLOOKUP(E1215,'zoznam+stupeň prípravy'!$A$2:$W$647,2,FALSE)</f>
        <v>Diagnostické vozidlo defektoskopie koľajníc</v>
      </c>
      <c r="H1215" t="s">
        <v>2236</v>
      </c>
      <c r="I1215" t="s">
        <v>2236</v>
      </c>
      <c r="J1215" t="s">
        <v>2236</v>
      </c>
      <c r="K1215">
        <v>0</v>
      </c>
      <c r="L1215" t="s">
        <v>1269</v>
      </c>
      <c r="M1215" t="s">
        <v>868</v>
      </c>
      <c r="N1215" t="s">
        <v>1670</v>
      </c>
      <c r="O1215" t="s">
        <v>874</v>
      </c>
      <c r="P1215">
        <v>0</v>
      </c>
      <c r="Q1215">
        <v>2023</v>
      </c>
      <c r="R1215" t="s">
        <v>1467</v>
      </c>
      <c r="S1215" s="16">
        <v>2593181.84</v>
      </c>
      <c r="T1215" t="s">
        <v>2048</v>
      </c>
      <c r="U1215" t="s">
        <v>875</v>
      </c>
      <c r="V1215" s="12" t="s">
        <v>2705</v>
      </c>
    </row>
    <row r="1216" spans="1:22" x14ac:dyDescent="0.35">
      <c r="A1216" t="s">
        <v>1735</v>
      </c>
      <c r="B1216" t="s">
        <v>864</v>
      </c>
      <c r="C1216">
        <v>0</v>
      </c>
      <c r="D1216" t="s">
        <v>865</v>
      </c>
      <c r="E1216" t="s">
        <v>512</v>
      </c>
      <c r="F1216">
        <v>0</v>
      </c>
      <c r="G1216" s="1" t="str">
        <f>VLOOKUP(E1216,'zoznam+stupeň prípravy'!$A$2:$W$647,2,FALSE)</f>
        <v>Diagnostické vozidlo defektoskopie koľajníc</v>
      </c>
      <c r="H1216" t="s">
        <v>2236</v>
      </c>
      <c r="I1216" t="s">
        <v>2236</v>
      </c>
      <c r="J1216" t="s">
        <v>2236</v>
      </c>
      <c r="K1216">
        <v>0</v>
      </c>
      <c r="L1216" t="s">
        <v>1269</v>
      </c>
      <c r="M1216" t="s">
        <v>868</v>
      </c>
      <c r="N1216" t="s">
        <v>860</v>
      </c>
      <c r="O1216" t="s">
        <v>874</v>
      </c>
      <c r="P1216">
        <v>0</v>
      </c>
      <c r="Q1216" t="s">
        <v>1464</v>
      </c>
      <c r="R1216" t="s">
        <v>1467</v>
      </c>
      <c r="S1216" s="16">
        <v>2314195.77</v>
      </c>
      <c r="T1216" t="s">
        <v>2048</v>
      </c>
      <c r="U1216" t="s">
        <v>875</v>
      </c>
      <c r="V1216" s="12" t="s">
        <v>2705</v>
      </c>
    </row>
    <row r="1217" spans="1:22" x14ac:dyDescent="0.35">
      <c r="A1217" t="s">
        <v>1736</v>
      </c>
      <c r="B1217" t="s">
        <v>864</v>
      </c>
      <c r="C1217">
        <v>0</v>
      </c>
      <c r="D1217" t="s">
        <v>865</v>
      </c>
      <c r="E1217" t="s">
        <v>512</v>
      </c>
      <c r="F1217">
        <v>0</v>
      </c>
      <c r="G1217" s="1" t="str">
        <f>VLOOKUP(E1217,'zoznam+stupeň prípravy'!$A$2:$W$647,2,FALSE)</f>
        <v>Diagnostické vozidlo defektoskopie koľajníc</v>
      </c>
      <c r="H1217" t="s">
        <v>2236</v>
      </c>
      <c r="I1217" t="s">
        <v>2236</v>
      </c>
      <c r="J1217" t="s">
        <v>2236</v>
      </c>
      <c r="K1217">
        <v>0</v>
      </c>
      <c r="L1217" t="s">
        <v>1269</v>
      </c>
      <c r="M1217" t="s">
        <v>868</v>
      </c>
      <c r="N1217" t="s">
        <v>861</v>
      </c>
      <c r="O1217" t="s">
        <v>874</v>
      </c>
      <c r="P1217">
        <v>0</v>
      </c>
      <c r="Q1217" t="s">
        <v>1464</v>
      </c>
      <c r="R1217" t="s">
        <v>1467</v>
      </c>
      <c r="S1217" s="16">
        <v>9790900</v>
      </c>
      <c r="T1217" t="s">
        <v>2048</v>
      </c>
      <c r="U1217" t="s">
        <v>875</v>
      </c>
      <c r="V1217" s="12" t="s">
        <v>2705</v>
      </c>
    </row>
    <row r="1218" spans="1:22" x14ac:dyDescent="0.35">
      <c r="A1218" t="s">
        <v>2178</v>
      </c>
      <c r="B1218" t="s">
        <v>864</v>
      </c>
      <c r="C1218">
        <v>1</v>
      </c>
      <c r="D1218" t="s">
        <v>865</v>
      </c>
      <c r="E1218" t="s">
        <v>538</v>
      </c>
      <c r="F1218">
        <v>0</v>
      </c>
      <c r="G1218" s="1" t="str">
        <f>VLOOKUP(E1218,'zoznam+stupeň prípravy'!$A$2:$W$647,2,FALSE)</f>
        <v>Komunikačná infraštruktúra služieb telematiky ŽSR</v>
      </c>
      <c r="H1218" t="s">
        <v>2236</v>
      </c>
      <c r="I1218" t="s">
        <v>2236</v>
      </c>
      <c r="J1218" t="s">
        <v>2236</v>
      </c>
      <c r="K1218">
        <v>0</v>
      </c>
      <c r="L1218" t="s">
        <v>1267</v>
      </c>
      <c r="M1218" t="s">
        <v>868</v>
      </c>
      <c r="N1218" t="s">
        <v>1670</v>
      </c>
      <c r="O1218" t="s">
        <v>874</v>
      </c>
      <c r="P1218">
        <v>0</v>
      </c>
      <c r="Q1218">
        <v>2023</v>
      </c>
      <c r="R1218" t="s">
        <v>1467</v>
      </c>
      <c r="S1218" s="16">
        <v>1381449.5</v>
      </c>
      <c r="T1218" t="s">
        <v>2236</v>
      </c>
      <c r="U1218" t="s">
        <v>875</v>
      </c>
      <c r="V1218" s="12" t="s">
        <v>2699</v>
      </c>
    </row>
    <row r="1219" spans="1:22" x14ac:dyDescent="0.35">
      <c r="A1219" t="s">
        <v>2179</v>
      </c>
      <c r="B1219" t="s">
        <v>864</v>
      </c>
      <c r="C1219">
        <v>1</v>
      </c>
      <c r="D1219" t="s">
        <v>865</v>
      </c>
      <c r="E1219" t="s">
        <v>579</v>
      </c>
      <c r="F1219">
        <v>0</v>
      </c>
      <c r="G1219" s="1" t="str">
        <f>VLOOKUP(E1219,'zoznam+stupeň prípravy'!$A$2:$W$647,2,FALSE)</f>
        <v>Nákup HW</v>
      </c>
      <c r="H1219" t="s">
        <v>2236</v>
      </c>
      <c r="I1219" t="s">
        <v>2236</v>
      </c>
      <c r="J1219" t="s">
        <v>2236</v>
      </c>
      <c r="K1219">
        <v>0</v>
      </c>
      <c r="L1219" t="s">
        <v>1267</v>
      </c>
      <c r="M1219" t="s">
        <v>868</v>
      </c>
      <c r="N1219" t="s">
        <v>1670</v>
      </c>
      <c r="O1219" t="s">
        <v>874</v>
      </c>
      <c r="P1219">
        <v>0</v>
      </c>
      <c r="Q1219">
        <v>2023</v>
      </c>
      <c r="R1219" t="s">
        <v>1467</v>
      </c>
      <c r="S1219" s="16">
        <v>5859.5</v>
      </c>
      <c r="T1219" t="s">
        <v>2236</v>
      </c>
      <c r="U1219" t="s">
        <v>875</v>
      </c>
      <c r="V1219" s="12" t="s">
        <v>2698</v>
      </c>
    </row>
    <row r="1220" spans="1:22" x14ac:dyDescent="0.35">
      <c r="A1220" t="s">
        <v>2179</v>
      </c>
      <c r="B1220" t="s">
        <v>864</v>
      </c>
      <c r="C1220">
        <v>1</v>
      </c>
      <c r="D1220" t="s">
        <v>865</v>
      </c>
      <c r="E1220" t="s">
        <v>579</v>
      </c>
      <c r="F1220">
        <v>0</v>
      </c>
      <c r="G1220" s="1" t="str">
        <f>VLOOKUP(E1220,'zoznam+stupeň prípravy'!$A$2:$W$647,2,FALSE)</f>
        <v>Nákup HW</v>
      </c>
      <c r="H1220" t="s">
        <v>2236</v>
      </c>
      <c r="I1220" t="s">
        <v>2236</v>
      </c>
      <c r="J1220" t="s">
        <v>2236</v>
      </c>
      <c r="K1220">
        <v>0</v>
      </c>
      <c r="L1220" t="s">
        <v>1267</v>
      </c>
      <c r="M1220" t="s">
        <v>868</v>
      </c>
      <c r="N1220" t="s">
        <v>1670</v>
      </c>
      <c r="O1220" t="s">
        <v>874</v>
      </c>
      <c r="P1220">
        <v>0</v>
      </c>
      <c r="Q1220">
        <v>2024</v>
      </c>
      <c r="R1220" t="s">
        <v>2025</v>
      </c>
      <c r="S1220" s="16">
        <v>14614</v>
      </c>
      <c r="T1220" t="s">
        <v>2236</v>
      </c>
      <c r="U1220" t="s">
        <v>875</v>
      </c>
      <c r="V1220" s="12" t="s">
        <v>2698</v>
      </c>
    </row>
    <row r="1221" spans="1:22" x14ac:dyDescent="0.35">
      <c r="A1221" t="s">
        <v>2179</v>
      </c>
      <c r="B1221" t="s">
        <v>864</v>
      </c>
      <c r="C1221">
        <v>1</v>
      </c>
      <c r="D1221" t="s">
        <v>865</v>
      </c>
      <c r="E1221" t="s">
        <v>579</v>
      </c>
      <c r="F1221">
        <v>0</v>
      </c>
      <c r="G1221" s="1" t="str">
        <f>VLOOKUP(E1221,'zoznam+stupeň prípravy'!$A$2:$W$647,2,FALSE)</f>
        <v>Nákup HW</v>
      </c>
      <c r="H1221" t="s">
        <v>2236</v>
      </c>
      <c r="I1221" t="s">
        <v>2236</v>
      </c>
      <c r="J1221" t="s">
        <v>2236</v>
      </c>
      <c r="K1221">
        <v>0</v>
      </c>
      <c r="L1221" t="s">
        <v>1267</v>
      </c>
      <c r="M1221" t="s">
        <v>868</v>
      </c>
      <c r="N1221" t="s">
        <v>1670</v>
      </c>
      <c r="O1221" t="s">
        <v>874</v>
      </c>
      <c r="P1221">
        <v>0</v>
      </c>
      <c r="Q1221">
        <v>2025</v>
      </c>
      <c r="R1221" t="s">
        <v>2025</v>
      </c>
      <c r="S1221" s="38">
        <v>30000</v>
      </c>
      <c r="T1221" t="s">
        <v>2236</v>
      </c>
      <c r="U1221" t="s">
        <v>875</v>
      </c>
      <c r="V1221" s="12" t="s">
        <v>2698</v>
      </c>
    </row>
    <row r="1222" spans="1:22" x14ac:dyDescent="0.35">
      <c r="A1222" t="s">
        <v>2179</v>
      </c>
      <c r="B1222" t="s">
        <v>864</v>
      </c>
      <c r="C1222">
        <v>1</v>
      </c>
      <c r="D1222" t="s">
        <v>865</v>
      </c>
      <c r="E1222" t="s">
        <v>579</v>
      </c>
      <c r="F1222">
        <v>0</v>
      </c>
      <c r="G1222" s="1" t="str">
        <f>VLOOKUP(E1222,'zoznam+stupeň prípravy'!$A$2:$W$647,2,FALSE)</f>
        <v>Nákup HW</v>
      </c>
      <c r="H1222" t="s">
        <v>2236</v>
      </c>
      <c r="I1222" t="s">
        <v>2236</v>
      </c>
      <c r="J1222" t="s">
        <v>2236</v>
      </c>
      <c r="K1222">
        <v>0</v>
      </c>
      <c r="L1222" t="s">
        <v>1267</v>
      </c>
      <c r="M1222" t="s">
        <v>868</v>
      </c>
      <c r="N1222" t="s">
        <v>1670</v>
      </c>
      <c r="O1222" t="s">
        <v>874</v>
      </c>
      <c r="P1222">
        <v>0</v>
      </c>
      <c r="Q1222">
        <v>2026</v>
      </c>
      <c r="R1222" t="s">
        <v>2025</v>
      </c>
      <c r="S1222" s="16">
        <v>30000</v>
      </c>
      <c r="T1222" t="s">
        <v>2236</v>
      </c>
      <c r="U1222" t="s">
        <v>875</v>
      </c>
      <c r="V1222" s="12" t="s">
        <v>2698</v>
      </c>
    </row>
    <row r="1223" spans="1:22" x14ac:dyDescent="0.35">
      <c r="A1223" t="s">
        <v>2179</v>
      </c>
      <c r="B1223" t="s">
        <v>864</v>
      </c>
      <c r="C1223">
        <v>1</v>
      </c>
      <c r="D1223" t="s">
        <v>865</v>
      </c>
      <c r="E1223" t="s">
        <v>579</v>
      </c>
      <c r="F1223">
        <v>0</v>
      </c>
      <c r="G1223" s="1" t="str">
        <f>VLOOKUP(E1223,'zoznam+stupeň prípravy'!$A$2:$W$647,2,FALSE)</f>
        <v>Nákup HW</v>
      </c>
      <c r="H1223" t="s">
        <v>2236</v>
      </c>
      <c r="I1223" t="s">
        <v>2236</v>
      </c>
      <c r="J1223" t="s">
        <v>2236</v>
      </c>
      <c r="K1223">
        <v>0</v>
      </c>
      <c r="L1223" t="s">
        <v>1267</v>
      </c>
      <c r="M1223" t="s">
        <v>868</v>
      </c>
      <c r="N1223" t="s">
        <v>1670</v>
      </c>
      <c r="O1223" t="s">
        <v>874</v>
      </c>
      <c r="P1223">
        <v>0</v>
      </c>
      <c r="Q1223">
        <v>2027</v>
      </c>
      <c r="R1223" t="s">
        <v>2025</v>
      </c>
      <c r="S1223" s="16">
        <v>30000</v>
      </c>
      <c r="T1223" t="s">
        <v>2236</v>
      </c>
      <c r="U1223" t="s">
        <v>875</v>
      </c>
      <c r="V1223" s="12" t="s">
        <v>2698</v>
      </c>
    </row>
    <row r="1224" spans="1:22" x14ac:dyDescent="0.35">
      <c r="A1224" t="s">
        <v>2179</v>
      </c>
      <c r="B1224" t="s">
        <v>864</v>
      </c>
      <c r="C1224">
        <v>1</v>
      </c>
      <c r="D1224" t="s">
        <v>865</v>
      </c>
      <c r="E1224" t="s">
        <v>579</v>
      </c>
      <c r="F1224">
        <v>0</v>
      </c>
      <c r="G1224" s="1" t="str">
        <f>VLOOKUP(E1224,'zoznam+stupeň prípravy'!$A$2:$W$647,2,FALSE)</f>
        <v>Nákup HW</v>
      </c>
      <c r="H1224" t="s">
        <v>2236</v>
      </c>
      <c r="I1224" t="s">
        <v>2236</v>
      </c>
      <c r="J1224" t="s">
        <v>2236</v>
      </c>
      <c r="K1224">
        <v>0</v>
      </c>
      <c r="L1224" t="s">
        <v>1267</v>
      </c>
      <c r="M1224" t="s">
        <v>868</v>
      </c>
      <c r="N1224" t="s">
        <v>1670</v>
      </c>
      <c r="O1224" t="s">
        <v>874</v>
      </c>
      <c r="P1224">
        <v>0</v>
      </c>
      <c r="Q1224">
        <v>2028</v>
      </c>
      <c r="R1224" t="s">
        <v>2025</v>
      </c>
      <c r="S1224" s="16">
        <v>30000</v>
      </c>
      <c r="T1224" t="s">
        <v>2236</v>
      </c>
      <c r="U1224" t="s">
        <v>875</v>
      </c>
      <c r="V1224" s="12" t="s">
        <v>2698</v>
      </c>
    </row>
    <row r="1225" spans="1:22" x14ac:dyDescent="0.35">
      <c r="A1225" t="s">
        <v>2179</v>
      </c>
      <c r="B1225" t="s">
        <v>864</v>
      </c>
      <c r="C1225">
        <v>1</v>
      </c>
      <c r="D1225" t="s">
        <v>865</v>
      </c>
      <c r="E1225" t="s">
        <v>579</v>
      </c>
      <c r="F1225">
        <v>0</v>
      </c>
      <c r="G1225" s="1" t="str">
        <f>VLOOKUP(E1225,'zoznam+stupeň prípravy'!$A$2:$W$647,2,FALSE)</f>
        <v>Nákup HW</v>
      </c>
      <c r="H1225" t="s">
        <v>2236</v>
      </c>
      <c r="I1225" t="s">
        <v>2236</v>
      </c>
      <c r="J1225" t="s">
        <v>2236</v>
      </c>
      <c r="K1225">
        <v>0</v>
      </c>
      <c r="L1225" t="s">
        <v>1267</v>
      </c>
      <c r="M1225" t="s">
        <v>868</v>
      </c>
      <c r="N1225" t="s">
        <v>1670</v>
      </c>
      <c r="O1225" t="s">
        <v>874</v>
      </c>
      <c r="P1225">
        <v>0</v>
      </c>
      <c r="Q1225">
        <v>2029</v>
      </c>
      <c r="R1225" t="s">
        <v>2025</v>
      </c>
      <c r="S1225" s="16">
        <v>30000</v>
      </c>
      <c r="T1225" t="s">
        <v>2236</v>
      </c>
      <c r="U1225" t="s">
        <v>875</v>
      </c>
      <c r="V1225" s="12" t="s">
        <v>2698</v>
      </c>
    </row>
    <row r="1226" spans="1:22" x14ac:dyDescent="0.35">
      <c r="A1226" t="s">
        <v>2179</v>
      </c>
      <c r="B1226" t="s">
        <v>864</v>
      </c>
      <c r="C1226">
        <v>1</v>
      </c>
      <c r="D1226" t="s">
        <v>865</v>
      </c>
      <c r="E1226" t="s">
        <v>579</v>
      </c>
      <c r="F1226">
        <v>0</v>
      </c>
      <c r="G1226" s="1" t="str">
        <f>VLOOKUP(E1226,'zoznam+stupeň prípravy'!$A$2:$W$647,2,FALSE)</f>
        <v>Nákup HW</v>
      </c>
      <c r="H1226" t="s">
        <v>2236</v>
      </c>
      <c r="I1226" t="s">
        <v>2236</v>
      </c>
      <c r="J1226" t="s">
        <v>2236</v>
      </c>
      <c r="K1226">
        <v>0</v>
      </c>
      <c r="L1226" t="s">
        <v>1267</v>
      </c>
      <c r="M1226" t="s">
        <v>868</v>
      </c>
      <c r="N1226" t="s">
        <v>1670</v>
      </c>
      <c r="O1226" t="s">
        <v>874</v>
      </c>
      <c r="P1226">
        <v>0</v>
      </c>
      <c r="Q1226">
        <v>2030</v>
      </c>
      <c r="R1226" t="s">
        <v>2025</v>
      </c>
      <c r="S1226" s="16">
        <v>30000</v>
      </c>
      <c r="T1226" t="s">
        <v>2236</v>
      </c>
      <c r="U1226" t="s">
        <v>875</v>
      </c>
      <c r="V1226" s="12" t="s">
        <v>2698</v>
      </c>
    </row>
    <row r="1227" spans="1:22" x14ac:dyDescent="0.35">
      <c r="A1227" t="s">
        <v>2179</v>
      </c>
      <c r="B1227" t="s">
        <v>864</v>
      </c>
      <c r="C1227">
        <v>1</v>
      </c>
      <c r="D1227" t="s">
        <v>865</v>
      </c>
      <c r="E1227" t="s">
        <v>579</v>
      </c>
      <c r="F1227">
        <v>0</v>
      </c>
      <c r="G1227" s="1" t="str">
        <f>VLOOKUP(E1227,'zoznam+stupeň prípravy'!$A$2:$W$647,2,FALSE)</f>
        <v>Nákup HW</v>
      </c>
      <c r="H1227" t="s">
        <v>2236</v>
      </c>
      <c r="I1227" t="s">
        <v>2236</v>
      </c>
      <c r="J1227" t="s">
        <v>2236</v>
      </c>
      <c r="K1227">
        <v>0</v>
      </c>
      <c r="L1227" t="s">
        <v>1267</v>
      </c>
      <c r="M1227" t="s">
        <v>868</v>
      </c>
      <c r="N1227" t="s">
        <v>1670</v>
      </c>
      <c r="O1227" t="s">
        <v>874</v>
      </c>
      <c r="P1227">
        <v>0</v>
      </c>
      <c r="Q1227">
        <v>2031</v>
      </c>
      <c r="R1227" t="s">
        <v>2025</v>
      </c>
      <c r="S1227" s="16">
        <v>30000</v>
      </c>
      <c r="T1227" t="s">
        <v>2236</v>
      </c>
      <c r="U1227" t="s">
        <v>875</v>
      </c>
      <c r="V1227" s="12" t="s">
        <v>2698</v>
      </c>
    </row>
    <row r="1228" spans="1:22" x14ac:dyDescent="0.35">
      <c r="A1228" t="s">
        <v>2179</v>
      </c>
      <c r="B1228" t="s">
        <v>864</v>
      </c>
      <c r="C1228">
        <v>1</v>
      </c>
      <c r="D1228" t="s">
        <v>865</v>
      </c>
      <c r="E1228" t="s">
        <v>579</v>
      </c>
      <c r="F1228">
        <v>0</v>
      </c>
      <c r="G1228" s="1" t="str">
        <f>VLOOKUP(E1228,'zoznam+stupeň prípravy'!$A$2:$W$647,2,FALSE)</f>
        <v>Nákup HW</v>
      </c>
      <c r="H1228" t="s">
        <v>2236</v>
      </c>
      <c r="I1228" t="s">
        <v>2236</v>
      </c>
      <c r="J1228" t="s">
        <v>2236</v>
      </c>
      <c r="K1228">
        <v>0</v>
      </c>
      <c r="L1228" t="s">
        <v>1267</v>
      </c>
      <c r="M1228" t="s">
        <v>868</v>
      </c>
      <c r="N1228" t="s">
        <v>1670</v>
      </c>
      <c r="O1228" t="s">
        <v>874</v>
      </c>
      <c r="P1228">
        <v>0</v>
      </c>
      <c r="Q1228">
        <v>2032</v>
      </c>
      <c r="R1228" t="s">
        <v>2025</v>
      </c>
      <c r="S1228" s="16">
        <v>30000</v>
      </c>
      <c r="T1228" t="s">
        <v>2236</v>
      </c>
      <c r="U1228" t="s">
        <v>875</v>
      </c>
      <c r="V1228" s="12" t="s">
        <v>2698</v>
      </c>
    </row>
    <row r="1229" spans="1:22" x14ac:dyDescent="0.35">
      <c r="A1229" t="s">
        <v>2179</v>
      </c>
      <c r="B1229" t="s">
        <v>864</v>
      </c>
      <c r="C1229">
        <v>1</v>
      </c>
      <c r="D1229" t="s">
        <v>865</v>
      </c>
      <c r="E1229" t="s">
        <v>579</v>
      </c>
      <c r="F1229">
        <v>0</v>
      </c>
      <c r="G1229" s="1" t="str">
        <f>VLOOKUP(E1229,'zoznam+stupeň prípravy'!$A$2:$W$647,2,FALSE)</f>
        <v>Nákup HW</v>
      </c>
      <c r="H1229" t="s">
        <v>2236</v>
      </c>
      <c r="I1229" t="s">
        <v>2236</v>
      </c>
      <c r="J1229" t="s">
        <v>2236</v>
      </c>
      <c r="K1229">
        <v>0</v>
      </c>
      <c r="L1229" t="s">
        <v>1267</v>
      </c>
      <c r="M1229" t="s">
        <v>868</v>
      </c>
      <c r="N1229" t="s">
        <v>1670</v>
      </c>
      <c r="O1229" t="s">
        <v>874</v>
      </c>
      <c r="P1229">
        <v>0</v>
      </c>
      <c r="Q1229">
        <v>2033</v>
      </c>
      <c r="R1229" t="s">
        <v>2025</v>
      </c>
      <c r="S1229" s="16">
        <v>30000</v>
      </c>
      <c r="T1229" t="s">
        <v>2236</v>
      </c>
      <c r="U1229" t="s">
        <v>875</v>
      </c>
      <c r="V1229" s="12" t="s">
        <v>2698</v>
      </c>
    </row>
    <row r="1230" spans="1:22" x14ac:dyDescent="0.35">
      <c r="A1230" t="s">
        <v>2180</v>
      </c>
      <c r="B1230" t="s">
        <v>864</v>
      </c>
      <c r="C1230">
        <v>1</v>
      </c>
      <c r="D1230" t="s">
        <v>865</v>
      </c>
      <c r="E1230" t="s">
        <v>531</v>
      </c>
      <c r="F1230">
        <v>0</v>
      </c>
      <c r="G1230" s="1" t="str">
        <f>VLOOKUP(E1230,'zoznam+stupeň prípravy'!$A$2:$W$647,2,FALSE)</f>
        <v>Implementácia TSI v podmienkach ŽSR</v>
      </c>
      <c r="H1230" t="s">
        <v>2236</v>
      </c>
      <c r="I1230" t="s">
        <v>2236</v>
      </c>
      <c r="J1230" t="s">
        <v>2236</v>
      </c>
      <c r="K1230">
        <v>0</v>
      </c>
      <c r="L1230" t="s">
        <v>1267</v>
      </c>
      <c r="M1230" t="s">
        <v>868</v>
      </c>
      <c r="N1230" t="s">
        <v>1670</v>
      </c>
      <c r="O1230" t="s">
        <v>874</v>
      </c>
      <c r="P1230">
        <v>0</v>
      </c>
      <c r="Q1230">
        <v>2023</v>
      </c>
      <c r="R1230" t="s">
        <v>1467</v>
      </c>
      <c r="S1230" s="16">
        <v>490882.14</v>
      </c>
      <c r="T1230" t="s">
        <v>2236</v>
      </c>
      <c r="U1230" t="s">
        <v>2236</v>
      </c>
      <c r="V1230" s="12" t="s">
        <v>2699</v>
      </c>
    </row>
    <row r="1231" spans="1:22" x14ac:dyDescent="0.35">
      <c r="A1231" t="s">
        <v>2180</v>
      </c>
      <c r="B1231" t="s">
        <v>864</v>
      </c>
      <c r="C1231">
        <v>1</v>
      </c>
      <c r="D1231" t="s">
        <v>865</v>
      </c>
      <c r="E1231" t="s">
        <v>531</v>
      </c>
      <c r="F1231">
        <v>0</v>
      </c>
      <c r="G1231" s="1" t="str">
        <f>VLOOKUP(E1231,'zoznam+stupeň prípravy'!$A$2:$W$647,2,FALSE)</f>
        <v>Implementácia TSI v podmienkach ŽSR</v>
      </c>
      <c r="H1231" t="s">
        <v>2236</v>
      </c>
      <c r="I1231" t="s">
        <v>2236</v>
      </c>
      <c r="J1231" t="s">
        <v>2236</v>
      </c>
      <c r="K1231">
        <v>0</v>
      </c>
      <c r="L1231" t="s">
        <v>1267</v>
      </c>
      <c r="M1231" t="s">
        <v>868</v>
      </c>
      <c r="N1231" t="s">
        <v>1670</v>
      </c>
      <c r="O1231" t="s">
        <v>874</v>
      </c>
      <c r="P1231">
        <v>0</v>
      </c>
      <c r="Q1231">
        <v>2023</v>
      </c>
      <c r="R1231" t="s">
        <v>1511</v>
      </c>
      <c r="S1231" s="16">
        <v>9332009.7300000004</v>
      </c>
      <c r="T1231" t="s">
        <v>1536</v>
      </c>
      <c r="U1231" t="s">
        <v>875</v>
      </c>
      <c r="V1231" s="12" t="s">
        <v>2699</v>
      </c>
    </row>
    <row r="1232" spans="1:22" x14ac:dyDescent="0.35">
      <c r="A1232" t="s">
        <v>2180</v>
      </c>
      <c r="B1232" t="s">
        <v>864</v>
      </c>
      <c r="C1232">
        <v>1</v>
      </c>
      <c r="D1232" t="s">
        <v>865</v>
      </c>
      <c r="E1232" t="s">
        <v>531</v>
      </c>
      <c r="F1232">
        <v>0</v>
      </c>
      <c r="G1232" s="1" t="str">
        <f>VLOOKUP(E1232,'zoznam+stupeň prípravy'!$A$2:$W$647,2,FALSE)</f>
        <v>Implementácia TSI v podmienkach ŽSR</v>
      </c>
      <c r="H1232" t="s">
        <v>2236</v>
      </c>
      <c r="I1232" t="s">
        <v>2236</v>
      </c>
      <c r="J1232" t="s">
        <v>2236</v>
      </c>
      <c r="K1232">
        <v>0</v>
      </c>
      <c r="L1232" t="s">
        <v>1267</v>
      </c>
      <c r="M1232" t="s">
        <v>868</v>
      </c>
      <c r="N1232" t="s">
        <v>1670</v>
      </c>
      <c r="O1232" t="s">
        <v>874</v>
      </c>
      <c r="P1232">
        <v>0</v>
      </c>
      <c r="Q1232">
        <v>2023</v>
      </c>
      <c r="R1232" t="s">
        <v>1513</v>
      </c>
      <c r="S1232" s="16">
        <v>1646825.24</v>
      </c>
      <c r="T1232" t="s">
        <v>1536</v>
      </c>
      <c r="U1232" t="s">
        <v>875</v>
      </c>
      <c r="V1232" s="12" t="s">
        <v>2699</v>
      </c>
    </row>
    <row r="1233" spans="1:22" x14ac:dyDescent="0.35">
      <c r="A1233" t="s">
        <v>1659</v>
      </c>
      <c r="B1233" t="s">
        <v>864</v>
      </c>
      <c r="C1233">
        <v>0</v>
      </c>
      <c r="D1233" t="s">
        <v>865</v>
      </c>
      <c r="E1233" t="s">
        <v>531</v>
      </c>
      <c r="F1233">
        <v>0</v>
      </c>
      <c r="G1233" s="1" t="str">
        <f>VLOOKUP(E1233,'zoznam+stupeň prípravy'!$A$2:$W$647,2,FALSE)</f>
        <v>Implementácia TSI v podmienkach ŽSR</v>
      </c>
      <c r="H1233" t="s">
        <v>2236</v>
      </c>
      <c r="I1233" t="s">
        <v>2236</v>
      </c>
      <c r="J1233" t="s">
        <v>2236</v>
      </c>
      <c r="K1233">
        <v>0</v>
      </c>
      <c r="L1233" t="s">
        <v>1267</v>
      </c>
      <c r="M1233" t="s">
        <v>868</v>
      </c>
      <c r="N1233" t="s">
        <v>861</v>
      </c>
      <c r="O1233" t="s">
        <v>874</v>
      </c>
      <c r="P1233">
        <v>0</v>
      </c>
      <c r="Q1233">
        <v>2023</v>
      </c>
      <c r="R1233" t="s">
        <v>1467</v>
      </c>
      <c r="S1233" s="16">
        <v>41750.180999999997</v>
      </c>
      <c r="T1233" t="s">
        <v>2236</v>
      </c>
      <c r="U1233" t="s">
        <v>875</v>
      </c>
      <c r="V1233" s="12" t="s">
        <v>2699</v>
      </c>
    </row>
    <row r="1234" spans="1:22" x14ac:dyDescent="0.35">
      <c r="A1234" t="s">
        <v>1659</v>
      </c>
      <c r="B1234" t="s">
        <v>864</v>
      </c>
      <c r="C1234">
        <v>0</v>
      </c>
      <c r="D1234" t="s">
        <v>865</v>
      </c>
      <c r="E1234" t="s">
        <v>531</v>
      </c>
      <c r="F1234">
        <v>0</v>
      </c>
      <c r="G1234" s="1" t="str">
        <f>VLOOKUP(E1234,'zoznam+stupeň prípravy'!$A$2:$W$647,2,FALSE)</f>
        <v>Implementácia TSI v podmienkach ŽSR</v>
      </c>
      <c r="H1234" t="s">
        <v>2236</v>
      </c>
      <c r="I1234" t="s">
        <v>2236</v>
      </c>
      <c r="J1234" t="s">
        <v>2236</v>
      </c>
      <c r="K1234">
        <v>0</v>
      </c>
      <c r="L1234" t="s">
        <v>1267</v>
      </c>
      <c r="M1234" t="s">
        <v>868</v>
      </c>
      <c r="N1234" t="s">
        <v>861</v>
      </c>
      <c r="O1234" t="s">
        <v>874</v>
      </c>
      <c r="P1234">
        <v>0</v>
      </c>
      <c r="Q1234">
        <v>2023</v>
      </c>
      <c r="R1234" t="s">
        <v>1467</v>
      </c>
      <c r="S1234" s="16">
        <v>7367.6790000000001</v>
      </c>
      <c r="T1234" t="s">
        <v>2236</v>
      </c>
      <c r="U1234" t="s">
        <v>875</v>
      </c>
      <c r="V1234" s="12" t="s">
        <v>2699</v>
      </c>
    </row>
    <row r="1235" spans="1:22" x14ac:dyDescent="0.35">
      <c r="A1235" t="s">
        <v>2180</v>
      </c>
      <c r="B1235" t="s">
        <v>864</v>
      </c>
      <c r="C1235">
        <v>1</v>
      </c>
      <c r="D1235" t="s">
        <v>865</v>
      </c>
      <c r="E1235" t="s">
        <v>531</v>
      </c>
      <c r="F1235">
        <v>0</v>
      </c>
      <c r="G1235" s="1" t="str">
        <f>VLOOKUP(E1235,'zoznam+stupeň prípravy'!$A$2:$W$647,2,FALSE)</f>
        <v>Implementácia TSI v podmienkach ŽSR</v>
      </c>
      <c r="H1235" t="s">
        <v>2236</v>
      </c>
      <c r="I1235" t="s">
        <v>2236</v>
      </c>
      <c r="J1235" t="s">
        <v>2236</v>
      </c>
      <c r="K1235">
        <v>0</v>
      </c>
      <c r="L1235" t="s">
        <v>1267</v>
      </c>
      <c r="M1235" t="s">
        <v>868</v>
      </c>
      <c r="N1235" t="s">
        <v>1670</v>
      </c>
      <c r="O1235" t="s">
        <v>874</v>
      </c>
      <c r="P1235">
        <v>0</v>
      </c>
      <c r="Q1235" t="s">
        <v>1464</v>
      </c>
      <c r="R1235" t="s">
        <v>1511</v>
      </c>
      <c r="S1235" s="16">
        <v>1832812.53</v>
      </c>
      <c r="T1235" t="s">
        <v>1536</v>
      </c>
      <c r="U1235" t="s">
        <v>875</v>
      </c>
      <c r="V1235" s="12" t="s">
        <v>2699</v>
      </c>
    </row>
    <row r="1236" spans="1:22" x14ac:dyDescent="0.35">
      <c r="A1236" t="s">
        <v>2180</v>
      </c>
      <c r="B1236" t="s">
        <v>864</v>
      </c>
      <c r="C1236">
        <v>1</v>
      </c>
      <c r="D1236" t="s">
        <v>865</v>
      </c>
      <c r="E1236" t="s">
        <v>531</v>
      </c>
      <c r="F1236">
        <v>0</v>
      </c>
      <c r="G1236" s="1" t="str">
        <f>VLOOKUP(E1236,'zoznam+stupeň prípravy'!$A$2:$W$647,2,FALSE)</f>
        <v>Implementácia TSI v podmienkach ŽSR</v>
      </c>
      <c r="H1236" t="s">
        <v>2236</v>
      </c>
      <c r="I1236" t="s">
        <v>2236</v>
      </c>
      <c r="J1236" t="s">
        <v>2236</v>
      </c>
      <c r="K1236">
        <v>0</v>
      </c>
      <c r="L1236" t="s">
        <v>1267</v>
      </c>
      <c r="M1236" t="s">
        <v>868</v>
      </c>
      <c r="N1236" t="s">
        <v>1670</v>
      </c>
      <c r="O1236" t="s">
        <v>874</v>
      </c>
      <c r="P1236">
        <v>0</v>
      </c>
      <c r="Q1236" t="s">
        <v>1464</v>
      </c>
      <c r="R1236" t="s">
        <v>1513</v>
      </c>
      <c r="S1236" s="16">
        <v>323437.5</v>
      </c>
      <c r="T1236" t="s">
        <v>1536</v>
      </c>
      <c r="U1236" t="s">
        <v>875</v>
      </c>
      <c r="V1236" s="12" t="s">
        <v>2699</v>
      </c>
    </row>
    <row r="1237" spans="1:22" ht="29" x14ac:dyDescent="0.35">
      <c r="A1237" t="s">
        <v>2181</v>
      </c>
      <c r="B1237" t="s">
        <v>864</v>
      </c>
      <c r="C1237">
        <v>0</v>
      </c>
      <c r="D1237" t="s">
        <v>865</v>
      </c>
      <c r="E1237" t="s">
        <v>1282</v>
      </c>
      <c r="F1237">
        <v>0</v>
      </c>
      <c r="G1237" s="1" t="str">
        <f>VLOOKUP(E1237,'zoznam+stupeň prípravy'!$A$2:$W$647,2,FALSE)</f>
        <v>Nákup geodetickej techniky – vysokorýchlostný 3D skener na meranie priestorovej priechodnosti tunelov a železničnej infraštruktúry</v>
      </c>
      <c r="H1237" t="s">
        <v>2236</v>
      </c>
      <c r="I1237" t="s">
        <v>2236</v>
      </c>
      <c r="J1237" t="s">
        <v>2236</v>
      </c>
      <c r="K1237">
        <v>0</v>
      </c>
      <c r="L1237" t="s">
        <v>1269</v>
      </c>
      <c r="M1237" t="s">
        <v>868</v>
      </c>
      <c r="N1237" t="s">
        <v>861</v>
      </c>
      <c r="O1237" t="s">
        <v>874</v>
      </c>
      <c r="P1237">
        <v>0</v>
      </c>
      <c r="Q1237">
        <v>2027</v>
      </c>
      <c r="R1237" t="s">
        <v>2025</v>
      </c>
      <c r="S1237" s="16">
        <v>40000</v>
      </c>
      <c r="T1237" t="s">
        <v>2236</v>
      </c>
      <c r="U1237" t="s">
        <v>875</v>
      </c>
      <c r="V1237" s="12" t="s">
        <v>2699</v>
      </c>
    </row>
    <row r="1238" spans="1:22" ht="29" x14ac:dyDescent="0.35">
      <c r="A1238" t="s">
        <v>2181</v>
      </c>
      <c r="B1238" t="s">
        <v>864</v>
      </c>
      <c r="C1238">
        <v>0</v>
      </c>
      <c r="D1238" t="s">
        <v>865</v>
      </c>
      <c r="E1238" t="s">
        <v>1282</v>
      </c>
      <c r="F1238">
        <v>0</v>
      </c>
      <c r="G1238" s="1" t="str">
        <f>VLOOKUP(E1238,'zoznam+stupeň prípravy'!$A$2:$W$647,2,FALSE)</f>
        <v>Nákup geodetickej techniky – vysokorýchlostný 3D skener na meranie priestorovej priechodnosti tunelov a železničnej infraštruktúry</v>
      </c>
      <c r="H1238" t="s">
        <v>2236</v>
      </c>
      <c r="I1238" t="s">
        <v>2236</v>
      </c>
      <c r="J1238" t="s">
        <v>2236</v>
      </c>
      <c r="K1238">
        <v>0</v>
      </c>
      <c r="L1238" t="s">
        <v>1269</v>
      </c>
      <c r="M1238" t="s">
        <v>868</v>
      </c>
      <c r="N1238" t="s">
        <v>861</v>
      </c>
      <c r="O1238" t="s">
        <v>874</v>
      </c>
      <c r="P1238">
        <v>0</v>
      </c>
      <c r="Q1238">
        <v>2031</v>
      </c>
      <c r="R1238" t="s">
        <v>2025</v>
      </c>
      <c r="S1238" s="16">
        <v>360000</v>
      </c>
      <c r="T1238" t="s">
        <v>2236</v>
      </c>
      <c r="U1238" t="s">
        <v>875</v>
      </c>
      <c r="V1238" s="12" t="s">
        <v>2699</v>
      </c>
    </row>
    <row r="1239" spans="1:22" ht="29" x14ac:dyDescent="0.35">
      <c r="A1239" t="s">
        <v>2182</v>
      </c>
      <c r="B1239" t="s">
        <v>864</v>
      </c>
      <c r="C1239">
        <v>0</v>
      </c>
      <c r="D1239" t="s">
        <v>865</v>
      </c>
      <c r="E1239" t="s">
        <v>520</v>
      </c>
      <c r="F1239">
        <v>0</v>
      </c>
      <c r="G1239" s="1" t="str">
        <f>VLOOKUP(E1239,'zoznam+stupeň prípravy'!$A$2:$W$647,2,FALSE)</f>
        <v>Dodávka a montáž kompenzačného zariadenia jalovej dodávky napájacej linky vlastnej spotreby TNS Púchov</v>
      </c>
      <c r="H1239" t="s">
        <v>2236</v>
      </c>
      <c r="I1239" t="s">
        <v>2236</v>
      </c>
      <c r="J1239" t="s">
        <v>2236</v>
      </c>
      <c r="K1239">
        <v>0</v>
      </c>
      <c r="L1239" t="s">
        <v>900</v>
      </c>
      <c r="M1239" t="s">
        <v>868</v>
      </c>
      <c r="N1239" t="s">
        <v>861</v>
      </c>
      <c r="O1239" t="s">
        <v>874</v>
      </c>
      <c r="P1239">
        <v>0</v>
      </c>
      <c r="Q1239">
        <v>2023</v>
      </c>
      <c r="R1239" t="s">
        <v>1467</v>
      </c>
      <c r="S1239" s="16">
        <v>19430</v>
      </c>
      <c r="T1239" t="s">
        <v>2236</v>
      </c>
      <c r="U1239" t="s">
        <v>875</v>
      </c>
      <c r="V1239" s="12" t="s">
        <v>2699</v>
      </c>
    </row>
    <row r="1240" spans="1:22" x14ac:dyDescent="0.35">
      <c r="A1240" t="s">
        <v>2183</v>
      </c>
      <c r="B1240" t="s">
        <v>864</v>
      </c>
      <c r="C1240">
        <v>0</v>
      </c>
      <c r="D1240" t="s">
        <v>865</v>
      </c>
      <c r="E1240" t="s">
        <v>666</v>
      </c>
      <c r="F1240">
        <v>0</v>
      </c>
      <c r="G1240" s="1" t="str">
        <f>VLOOKUP(E1240,'zoznam+stupeň prípravy'!$A$2:$W$647,2,FALSE)</f>
        <v>Výmena ističov DEON</v>
      </c>
      <c r="H1240" t="s">
        <v>2236</v>
      </c>
      <c r="I1240" t="s">
        <v>2236</v>
      </c>
      <c r="J1240" t="s">
        <v>2236</v>
      </c>
      <c r="K1240">
        <v>0</v>
      </c>
      <c r="L1240" t="s">
        <v>1267</v>
      </c>
      <c r="M1240" t="s">
        <v>868</v>
      </c>
      <c r="N1240" t="s">
        <v>1670</v>
      </c>
      <c r="O1240" t="s">
        <v>874</v>
      </c>
      <c r="P1240">
        <v>0</v>
      </c>
      <c r="Q1240">
        <v>2023</v>
      </c>
      <c r="R1240" t="s">
        <v>1467</v>
      </c>
      <c r="S1240" s="16">
        <v>83040</v>
      </c>
      <c r="T1240" t="s">
        <v>2236</v>
      </c>
      <c r="U1240" t="s">
        <v>875</v>
      </c>
      <c r="V1240" s="12" t="s">
        <v>2699</v>
      </c>
    </row>
    <row r="1241" spans="1:22" x14ac:dyDescent="0.35">
      <c r="A1241" t="s">
        <v>2184</v>
      </c>
      <c r="B1241" t="s">
        <v>864</v>
      </c>
      <c r="C1241">
        <v>1</v>
      </c>
      <c r="D1241" t="s">
        <v>865</v>
      </c>
      <c r="E1241" t="s">
        <v>670</v>
      </c>
      <c r="F1241">
        <v>0</v>
      </c>
      <c r="G1241" s="1" t="str">
        <f>VLOOKUP(E1241,'zoznam+stupeň prípravy'!$A$2:$W$647,2,FALSE)</f>
        <v>OED Zálohový/archivačný HW</v>
      </c>
      <c r="H1241" t="s">
        <v>2236</v>
      </c>
      <c r="I1241" t="s">
        <v>2236</v>
      </c>
      <c r="J1241" t="s">
        <v>2236</v>
      </c>
      <c r="K1241">
        <v>0</v>
      </c>
      <c r="L1241" t="s">
        <v>1267</v>
      </c>
      <c r="M1241" t="s">
        <v>868</v>
      </c>
      <c r="N1241" t="s">
        <v>1670</v>
      </c>
      <c r="O1241" t="s">
        <v>874</v>
      </c>
      <c r="P1241">
        <v>0</v>
      </c>
      <c r="Q1241">
        <v>2024</v>
      </c>
      <c r="R1241" t="s">
        <v>2025</v>
      </c>
      <c r="S1241" s="16">
        <v>588675.1</v>
      </c>
      <c r="T1241" t="s">
        <v>2236</v>
      </c>
      <c r="U1241" t="s">
        <v>875</v>
      </c>
      <c r="V1241" s="12" t="s">
        <v>2700</v>
      </c>
    </row>
    <row r="1242" spans="1:22" x14ac:dyDescent="0.35">
      <c r="A1242" t="s">
        <v>2185</v>
      </c>
      <c r="B1242" t="s">
        <v>864</v>
      </c>
      <c r="C1242">
        <v>1</v>
      </c>
      <c r="D1242" t="s">
        <v>865</v>
      </c>
      <c r="E1242" t="s">
        <v>533</v>
      </c>
      <c r="F1242">
        <v>0</v>
      </c>
      <c r="G1242" s="1" t="str">
        <f>VLOOKUP(E1242,'zoznam+stupeň prípravy'!$A$2:$W$647,2,FALSE)</f>
        <v>Karty do DWDM</v>
      </c>
      <c r="H1242" t="s">
        <v>2236</v>
      </c>
      <c r="I1242" t="s">
        <v>2236</v>
      </c>
      <c r="J1242" t="s">
        <v>2236</v>
      </c>
      <c r="K1242">
        <v>0</v>
      </c>
      <c r="L1242" t="s">
        <v>1267</v>
      </c>
      <c r="M1242" t="s">
        <v>868</v>
      </c>
      <c r="N1242" t="s">
        <v>1670</v>
      </c>
      <c r="O1242" t="s">
        <v>874</v>
      </c>
      <c r="P1242">
        <v>0</v>
      </c>
      <c r="Q1242">
        <v>2023</v>
      </c>
      <c r="R1242" t="s">
        <v>1467</v>
      </c>
      <c r="S1242" s="16">
        <v>53499.98</v>
      </c>
      <c r="T1242" t="s">
        <v>2236</v>
      </c>
      <c r="U1242" t="s">
        <v>875</v>
      </c>
      <c r="V1242" s="12" t="s">
        <v>2700</v>
      </c>
    </row>
    <row r="1243" spans="1:22" x14ac:dyDescent="0.35">
      <c r="A1243" t="s">
        <v>2186</v>
      </c>
      <c r="B1243" t="s">
        <v>864</v>
      </c>
      <c r="C1243">
        <v>1</v>
      </c>
      <c r="D1243" t="s">
        <v>865</v>
      </c>
      <c r="E1243" t="s">
        <v>611</v>
      </c>
      <c r="F1243">
        <v>0</v>
      </c>
      <c r="G1243" s="1" t="str">
        <f>VLOOKUP(E1243,'zoznam+stupeň prípravy'!$A$2:$W$647,2,FALSE)</f>
        <v>Merací prístroj na meranie dátovej siete</v>
      </c>
      <c r="H1243" t="s">
        <v>2236</v>
      </c>
      <c r="I1243" t="s">
        <v>2236</v>
      </c>
      <c r="J1243" t="s">
        <v>2236</v>
      </c>
      <c r="K1243">
        <v>0</v>
      </c>
      <c r="L1243" t="s">
        <v>1267</v>
      </c>
      <c r="M1243" t="s">
        <v>868</v>
      </c>
      <c r="N1243" t="s">
        <v>1670</v>
      </c>
      <c r="O1243" t="s">
        <v>874</v>
      </c>
      <c r="P1243">
        <v>0</v>
      </c>
      <c r="Q1243">
        <v>2024</v>
      </c>
      <c r="R1243" t="s">
        <v>2025</v>
      </c>
      <c r="S1243" s="16">
        <v>48200</v>
      </c>
      <c r="T1243" t="s">
        <v>2236</v>
      </c>
      <c r="U1243" t="s">
        <v>875</v>
      </c>
      <c r="V1243" s="12" t="s">
        <v>2708</v>
      </c>
    </row>
    <row r="1244" spans="1:22" x14ac:dyDescent="0.35">
      <c r="A1244" t="s">
        <v>2186</v>
      </c>
      <c r="B1244" t="s">
        <v>864</v>
      </c>
      <c r="C1244">
        <v>1</v>
      </c>
      <c r="D1244" t="s">
        <v>865</v>
      </c>
      <c r="E1244" t="s">
        <v>611</v>
      </c>
      <c r="F1244">
        <v>0</v>
      </c>
      <c r="G1244" s="1" t="str">
        <f>VLOOKUP(E1244,'zoznam+stupeň prípravy'!$A$2:$W$647,2,FALSE)</f>
        <v>Merací prístroj na meranie dátovej siete</v>
      </c>
      <c r="H1244" t="s">
        <v>2236</v>
      </c>
      <c r="I1244" t="s">
        <v>2236</v>
      </c>
      <c r="J1244" t="s">
        <v>2236</v>
      </c>
      <c r="K1244">
        <v>0</v>
      </c>
      <c r="L1244" t="s">
        <v>1267</v>
      </c>
      <c r="M1244" t="s">
        <v>868</v>
      </c>
      <c r="N1244" t="s">
        <v>1670</v>
      </c>
      <c r="O1244" t="s">
        <v>2236</v>
      </c>
      <c r="P1244" t="s">
        <v>2236</v>
      </c>
      <c r="Q1244">
        <v>2025</v>
      </c>
      <c r="R1244" t="s">
        <v>2025</v>
      </c>
      <c r="S1244" s="38">
        <v>50000</v>
      </c>
      <c r="T1244" t="s">
        <v>2236</v>
      </c>
      <c r="U1244" t="s">
        <v>875</v>
      </c>
      <c r="V1244" s="12" t="s">
        <v>2708</v>
      </c>
    </row>
    <row r="1245" spans="1:22" x14ac:dyDescent="0.35">
      <c r="A1245" t="s">
        <v>1845</v>
      </c>
      <c r="B1245" t="s">
        <v>864</v>
      </c>
      <c r="C1245">
        <v>0</v>
      </c>
      <c r="D1245" t="s">
        <v>865</v>
      </c>
      <c r="E1245" t="s">
        <v>290</v>
      </c>
      <c r="F1245">
        <v>0</v>
      </c>
      <c r="G1245" s="1" t="str">
        <f>VLOOKUP(E1245,'zoznam+stupeň prípravy'!$A$2:$W$647,2,FALSE)</f>
        <v>Kritická infraštruktúra</v>
      </c>
      <c r="H1245" t="s">
        <v>2236</v>
      </c>
      <c r="I1245" t="s">
        <v>2236</v>
      </c>
      <c r="J1245" t="s">
        <v>2236</v>
      </c>
      <c r="K1245">
        <v>0</v>
      </c>
      <c r="L1245" t="s">
        <v>912</v>
      </c>
      <c r="M1245" t="s">
        <v>868</v>
      </c>
      <c r="N1245" t="s">
        <v>860</v>
      </c>
      <c r="O1245" t="s">
        <v>875</v>
      </c>
      <c r="P1245">
        <v>0</v>
      </c>
      <c r="Q1245">
        <v>2027</v>
      </c>
      <c r="R1245" t="s">
        <v>2025</v>
      </c>
      <c r="S1245" s="16">
        <v>150000</v>
      </c>
      <c r="T1245" t="s">
        <v>2236</v>
      </c>
      <c r="U1245" t="s">
        <v>874</v>
      </c>
      <c r="V1245" s="12" t="s">
        <v>2698</v>
      </c>
    </row>
    <row r="1246" spans="1:22" x14ac:dyDescent="0.35">
      <c r="A1246" t="s">
        <v>1979</v>
      </c>
      <c r="B1246" t="s">
        <v>864</v>
      </c>
      <c r="C1246">
        <v>0</v>
      </c>
      <c r="D1246" t="s">
        <v>865</v>
      </c>
      <c r="E1246" t="s">
        <v>290</v>
      </c>
      <c r="F1246">
        <v>0</v>
      </c>
      <c r="G1246" s="1" t="str">
        <f>VLOOKUP(E1246,'zoznam+stupeň prípravy'!$A$2:$W$647,2,FALSE)</f>
        <v>Kritická infraštruktúra</v>
      </c>
      <c r="H1246" t="s">
        <v>2236</v>
      </c>
      <c r="I1246" t="s">
        <v>2236</v>
      </c>
      <c r="J1246" t="s">
        <v>2236</v>
      </c>
      <c r="K1246">
        <v>0</v>
      </c>
      <c r="L1246" t="s">
        <v>912</v>
      </c>
      <c r="M1246" t="s">
        <v>868</v>
      </c>
      <c r="N1246" t="s">
        <v>861</v>
      </c>
      <c r="O1246" t="s">
        <v>875</v>
      </c>
      <c r="P1246">
        <v>0</v>
      </c>
      <c r="Q1246">
        <v>2030</v>
      </c>
      <c r="R1246" t="s">
        <v>2025</v>
      </c>
      <c r="S1246" s="16">
        <v>1350000</v>
      </c>
      <c r="T1246" t="s">
        <v>2236</v>
      </c>
      <c r="U1246" t="s">
        <v>874</v>
      </c>
      <c r="V1246" s="12" t="s">
        <v>2698</v>
      </c>
    </row>
    <row r="1247" spans="1:22" x14ac:dyDescent="0.35">
      <c r="A1247" t="s">
        <v>2187</v>
      </c>
      <c r="B1247" t="s">
        <v>864</v>
      </c>
      <c r="C1247">
        <v>1</v>
      </c>
      <c r="D1247" t="s">
        <v>865</v>
      </c>
      <c r="E1247" t="s">
        <v>615</v>
      </c>
      <c r="F1247">
        <v>0</v>
      </c>
      <c r="G1247" s="1" t="str">
        <f>VLOOKUP(E1247,'zoznam+stupeň prípravy'!$A$2:$W$647,2,FALSE)</f>
        <v>Rozvoj požiadavky - Vývoj informačného systému SAP ECC</v>
      </c>
      <c r="H1247" t="s">
        <v>2236</v>
      </c>
      <c r="I1247" t="s">
        <v>2236</v>
      </c>
      <c r="J1247" t="s">
        <v>2236</v>
      </c>
      <c r="K1247">
        <v>0</v>
      </c>
      <c r="L1247" t="s">
        <v>1267</v>
      </c>
      <c r="M1247" t="s">
        <v>868</v>
      </c>
      <c r="N1247" t="s">
        <v>1670</v>
      </c>
      <c r="O1247" t="s">
        <v>874</v>
      </c>
      <c r="P1247">
        <v>0</v>
      </c>
      <c r="Q1247">
        <v>2023</v>
      </c>
      <c r="R1247" t="s">
        <v>1467</v>
      </c>
      <c r="S1247" s="16">
        <v>461178.75</v>
      </c>
      <c r="T1247" t="s">
        <v>2236</v>
      </c>
      <c r="U1247" t="s">
        <v>875</v>
      </c>
      <c r="V1247" s="12" t="s">
        <v>2699</v>
      </c>
    </row>
    <row r="1248" spans="1:22" x14ac:dyDescent="0.35">
      <c r="A1248" t="s">
        <v>2187</v>
      </c>
      <c r="B1248" t="s">
        <v>864</v>
      </c>
      <c r="C1248">
        <v>1</v>
      </c>
      <c r="D1248" t="s">
        <v>865</v>
      </c>
      <c r="E1248" t="s">
        <v>615</v>
      </c>
      <c r="F1248">
        <v>0</v>
      </c>
      <c r="G1248" s="1" t="str">
        <f>VLOOKUP(E1248,'zoznam+stupeň prípravy'!$A$2:$W$647,2,FALSE)</f>
        <v>Rozvoj požiadavky - Vývoj informačného systému SAP ECC</v>
      </c>
      <c r="H1248" t="s">
        <v>2236</v>
      </c>
      <c r="I1248" t="s">
        <v>2236</v>
      </c>
      <c r="J1248" t="s">
        <v>2236</v>
      </c>
      <c r="K1248">
        <v>0</v>
      </c>
      <c r="L1248" t="s">
        <v>1267</v>
      </c>
      <c r="M1248" t="s">
        <v>868</v>
      </c>
      <c r="N1248" t="s">
        <v>1670</v>
      </c>
      <c r="O1248" t="s">
        <v>874</v>
      </c>
      <c r="P1248">
        <v>0</v>
      </c>
      <c r="Q1248">
        <v>2024</v>
      </c>
      <c r="R1248" t="s">
        <v>2025</v>
      </c>
      <c r="S1248" s="16">
        <v>644850</v>
      </c>
      <c r="T1248" t="s">
        <v>2236</v>
      </c>
      <c r="U1248" t="s">
        <v>875</v>
      </c>
      <c r="V1248" s="12" t="s">
        <v>2699</v>
      </c>
    </row>
    <row r="1249" spans="1:22" x14ac:dyDescent="0.35">
      <c r="A1249" t="s">
        <v>2188</v>
      </c>
      <c r="B1249" t="s">
        <v>864</v>
      </c>
      <c r="C1249">
        <v>1</v>
      </c>
      <c r="D1249" t="s">
        <v>865</v>
      </c>
      <c r="E1249" t="s">
        <v>587</v>
      </c>
      <c r="F1249">
        <v>0</v>
      </c>
      <c r="G1249" s="1" t="str">
        <f>VLOOKUP(E1249,'zoznam+stupeň prípravy'!$A$2:$W$647,2,FALSE)</f>
        <v>Nákup SW</v>
      </c>
      <c r="H1249" t="s">
        <v>2236</v>
      </c>
      <c r="I1249" t="s">
        <v>2236</v>
      </c>
      <c r="J1249" t="s">
        <v>2236</v>
      </c>
      <c r="K1249">
        <v>0</v>
      </c>
      <c r="L1249" t="s">
        <v>1267</v>
      </c>
      <c r="M1249" t="s">
        <v>868</v>
      </c>
      <c r="N1249" t="s">
        <v>1670</v>
      </c>
      <c r="O1249" t="s">
        <v>874</v>
      </c>
      <c r="P1249">
        <v>0</v>
      </c>
      <c r="Q1249">
        <v>2023</v>
      </c>
      <c r="R1249" t="s">
        <v>1467</v>
      </c>
      <c r="S1249" s="16">
        <v>4484</v>
      </c>
      <c r="T1249" t="s">
        <v>2236</v>
      </c>
      <c r="U1249" t="s">
        <v>875</v>
      </c>
      <c r="V1249" s="12" t="s">
        <v>2698</v>
      </c>
    </row>
    <row r="1250" spans="1:22" x14ac:dyDescent="0.35">
      <c r="A1250" t="s">
        <v>2188</v>
      </c>
      <c r="B1250" t="s">
        <v>864</v>
      </c>
      <c r="C1250">
        <v>1</v>
      </c>
      <c r="D1250" t="s">
        <v>865</v>
      </c>
      <c r="E1250" t="s">
        <v>587</v>
      </c>
      <c r="F1250">
        <v>0</v>
      </c>
      <c r="G1250" s="1" t="str">
        <f>VLOOKUP(E1250,'zoznam+stupeň prípravy'!$A$2:$W$647,2,FALSE)</f>
        <v>Nákup SW</v>
      </c>
      <c r="H1250" t="s">
        <v>2236</v>
      </c>
      <c r="I1250" t="s">
        <v>2236</v>
      </c>
      <c r="J1250" t="s">
        <v>2236</v>
      </c>
      <c r="K1250">
        <v>0</v>
      </c>
      <c r="L1250" t="s">
        <v>1267</v>
      </c>
      <c r="M1250" t="s">
        <v>868</v>
      </c>
      <c r="N1250" t="s">
        <v>1670</v>
      </c>
      <c r="O1250" t="s">
        <v>874</v>
      </c>
      <c r="P1250">
        <v>0</v>
      </c>
      <c r="Q1250">
        <v>2025</v>
      </c>
      <c r="R1250" t="s">
        <v>2025</v>
      </c>
      <c r="S1250" s="38">
        <v>30000</v>
      </c>
      <c r="T1250" t="s">
        <v>2236</v>
      </c>
      <c r="U1250" t="s">
        <v>875</v>
      </c>
      <c r="V1250" s="12" t="s">
        <v>2698</v>
      </c>
    </row>
    <row r="1251" spans="1:22" x14ac:dyDescent="0.35">
      <c r="A1251" t="s">
        <v>2188</v>
      </c>
      <c r="B1251" t="s">
        <v>864</v>
      </c>
      <c r="C1251">
        <v>1</v>
      </c>
      <c r="D1251" t="s">
        <v>865</v>
      </c>
      <c r="E1251" t="s">
        <v>587</v>
      </c>
      <c r="F1251">
        <v>0</v>
      </c>
      <c r="G1251" s="1" t="str">
        <f>VLOOKUP(E1251,'zoznam+stupeň prípravy'!$A$2:$W$647,2,FALSE)</f>
        <v>Nákup SW</v>
      </c>
      <c r="H1251" t="s">
        <v>2236</v>
      </c>
      <c r="I1251" t="s">
        <v>2236</v>
      </c>
      <c r="J1251" t="s">
        <v>2236</v>
      </c>
      <c r="K1251">
        <v>0</v>
      </c>
      <c r="L1251" t="s">
        <v>1267</v>
      </c>
      <c r="M1251" t="s">
        <v>868</v>
      </c>
      <c r="N1251" t="s">
        <v>1670</v>
      </c>
      <c r="O1251" t="s">
        <v>874</v>
      </c>
      <c r="P1251">
        <v>0</v>
      </c>
      <c r="Q1251">
        <v>2026</v>
      </c>
      <c r="R1251" t="s">
        <v>2025</v>
      </c>
      <c r="S1251" s="16">
        <v>30000</v>
      </c>
      <c r="T1251" t="s">
        <v>2236</v>
      </c>
      <c r="U1251" t="s">
        <v>875</v>
      </c>
      <c r="V1251" s="12" t="s">
        <v>2698</v>
      </c>
    </row>
    <row r="1252" spans="1:22" x14ac:dyDescent="0.35">
      <c r="A1252" t="s">
        <v>2188</v>
      </c>
      <c r="B1252" t="s">
        <v>864</v>
      </c>
      <c r="C1252">
        <v>1</v>
      </c>
      <c r="D1252" t="s">
        <v>865</v>
      </c>
      <c r="E1252" t="s">
        <v>587</v>
      </c>
      <c r="F1252">
        <v>0</v>
      </c>
      <c r="G1252" s="1" t="str">
        <f>VLOOKUP(E1252,'zoznam+stupeň prípravy'!$A$2:$W$647,2,FALSE)</f>
        <v>Nákup SW</v>
      </c>
      <c r="H1252" t="s">
        <v>2236</v>
      </c>
      <c r="I1252" t="s">
        <v>2236</v>
      </c>
      <c r="J1252" t="s">
        <v>2236</v>
      </c>
      <c r="K1252">
        <v>0</v>
      </c>
      <c r="L1252" t="s">
        <v>1267</v>
      </c>
      <c r="M1252" t="s">
        <v>868</v>
      </c>
      <c r="N1252" t="s">
        <v>1670</v>
      </c>
      <c r="O1252" t="s">
        <v>874</v>
      </c>
      <c r="P1252">
        <v>0</v>
      </c>
      <c r="Q1252">
        <v>2027</v>
      </c>
      <c r="R1252" t="s">
        <v>2025</v>
      </c>
      <c r="S1252" s="16">
        <v>30000</v>
      </c>
      <c r="T1252" t="s">
        <v>2236</v>
      </c>
      <c r="U1252" t="s">
        <v>875</v>
      </c>
      <c r="V1252" s="12" t="s">
        <v>2698</v>
      </c>
    </row>
    <row r="1253" spans="1:22" x14ac:dyDescent="0.35">
      <c r="A1253" t="s">
        <v>2188</v>
      </c>
      <c r="B1253" t="s">
        <v>864</v>
      </c>
      <c r="C1253">
        <v>1</v>
      </c>
      <c r="D1253" t="s">
        <v>865</v>
      </c>
      <c r="E1253" t="s">
        <v>587</v>
      </c>
      <c r="F1253">
        <v>0</v>
      </c>
      <c r="G1253" s="1" t="str">
        <f>VLOOKUP(E1253,'zoznam+stupeň prípravy'!$A$2:$W$647,2,FALSE)</f>
        <v>Nákup SW</v>
      </c>
      <c r="H1253" t="s">
        <v>2236</v>
      </c>
      <c r="I1253" t="s">
        <v>2236</v>
      </c>
      <c r="J1253" t="s">
        <v>2236</v>
      </c>
      <c r="K1253">
        <v>0</v>
      </c>
      <c r="L1253" t="s">
        <v>1267</v>
      </c>
      <c r="M1253" t="s">
        <v>868</v>
      </c>
      <c r="N1253" t="s">
        <v>1670</v>
      </c>
      <c r="O1253" t="s">
        <v>874</v>
      </c>
      <c r="P1253">
        <v>0</v>
      </c>
      <c r="Q1253">
        <v>2028</v>
      </c>
      <c r="R1253" t="s">
        <v>2025</v>
      </c>
      <c r="S1253" s="16">
        <v>30000</v>
      </c>
      <c r="T1253" t="s">
        <v>2236</v>
      </c>
      <c r="U1253" t="s">
        <v>875</v>
      </c>
      <c r="V1253" s="12" t="s">
        <v>2698</v>
      </c>
    </row>
    <row r="1254" spans="1:22" x14ac:dyDescent="0.35">
      <c r="A1254" t="s">
        <v>2188</v>
      </c>
      <c r="B1254" t="s">
        <v>864</v>
      </c>
      <c r="C1254">
        <v>1</v>
      </c>
      <c r="D1254" t="s">
        <v>865</v>
      </c>
      <c r="E1254" t="s">
        <v>587</v>
      </c>
      <c r="F1254">
        <v>0</v>
      </c>
      <c r="G1254" s="1" t="str">
        <f>VLOOKUP(E1254,'zoznam+stupeň prípravy'!$A$2:$W$647,2,FALSE)</f>
        <v>Nákup SW</v>
      </c>
      <c r="H1254" t="s">
        <v>2236</v>
      </c>
      <c r="I1254" t="s">
        <v>2236</v>
      </c>
      <c r="J1254" t="s">
        <v>2236</v>
      </c>
      <c r="K1254">
        <v>0</v>
      </c>
      <c r="L1254" t="s">
        <v>1267</v>
      </c>
      <c r="M1254" t="s">
        <v>868</v>
      </c>
      <c r="N1254" t="s">
        <v>1670</v>
      </c>
      <c r="O1254" t="s">
        <v>874</v>
      </c>
      <c r="P1254">
        <v>0</v>
      </c>
      <c r="Q1254">
        <v>2029</v>
      </c>
      <c r="R1254" t="s">
        <v>2025</v>
      </c>
      <c r="S1254" s="16">
        <v>30000</v>
      </c>
      <c r="T1254" t="s">
        <v>2236</v>
      </c>
      <c r="U1254" t="s">
        <v>875</v>
      </c>
      <c r="V1254" s="12" t="s">
        <v>2698</v>
      </c>
    </row>
    <row r="1255" spans="1:22" x14ac:dyDescent="0.35">
      <c r="A1255" t="s">
        <v>2188</v>
      </c>
      <c r="B1255" t="s">
        <v>864</v>
      </c>
      <c r="C1255">
        <v>1</v>
      </c>
      <c r="D1255" t="s">
        <v>865</v>
      </c>
      <c r="E1255" t="s">
        <v>587</v>
      </c>
      <c r="F1255">
        <v>0</v>
      </c>
      <c r="G1255" s="1" t="str">
        <f>VLOOKUP(E1255,'zoznam+stupeň prípravy'!$A$2:$W$647,2,FALSE)</f>
        <v>Nákup SW</v>
      </c>
      <c r="H1255" t="s">
        <v>2236</v>
      </c>
      <c r="I1255" t="s">
        <v>2236</v>
      </c>
      <c r="J1255" t="s">
        <v>2236</v>
      </c>
      <c r="K1255">
        <v>0</v>
      </c>
      <c r="L1255" t="s">
        <v>1267</v>
      </c>
      <c r="M1255" t="s">
        <v>868</v>
      </c>
      <c r="N1255" t="s">
        <v>1670</v>
      </c>
      <c r="O1255" t="s">
        <v>874</v>
      </c>
      <c r="P1255">
        <v>0</v>
      </c>
      <c r="Q1255">
        <v>2030</v>
      </c>
      <c r="R1255" t="s">
        <v>2025</v>
      </c>
      <c r="S1255" s="16">
        <v>30000</v>
      </c>
      <c r="T1255" t="s">
        <v>2236</v>
      </c>
      <c r="U1255" t="s">
        <v>875</v>
      </c>
      <c r="V1255" s="12" t="s">
        <v>2698</v>
      </c>
    </row>
    <row r="1256" spans="1:22" x14ac:dyDescent="0.35">
      <c r="A1256" t="s">
        <v>2188</v>
      </c>
      <c r="B1256" t="s">
        <v>864</v>
      </c>
      <c r="C1256">
        <v>1</v>
      </c>
      <c r="D1256" t="s">
        <v>865</v>
      </c>
      <c r="E1256" t="s">
        <v>587</v>
      </c>
      <c r="F1256">
        <v>0</v>
      </c>
      <c r="G1256" s="1" t="str">
        <f>VLOOKUP(E1256,'zoznam+stupeň prípravy'!$A$2:$W$647,2,FALSE)</f>
        <v>Nákup SW</v>
      </c>
      <c r="H1256" t="s">
        <v>2236</v>
      </c>
      <c r="I1256" t="s">
        <v>2236</v>
      </c>
      <c r="J1256" t="s">
        <v>2236</v>
      </c>
      <c r="K1256">
        <v>0</v>
      </c>
      <c r="L1256" t="s">
        <v>1267</v>
      </c>
      <c r="M1256" t="s">
        <v>868</v>
      </c>
      <c r="N1256" t="s">
        <v>1670</v>
      </c>
      <c r="O1256" t="s">
        <v>874</v>
      </c>
      <c r="P1256">
        <v>0</v>
      </c>
      <c r="Q1256">
        <v>2031</v>
      </c>
      <c r="R1256" t="s">
        <v>2025</v>
      </c>
      <c r="S1256" s="16">
        <v>30000</v>
      </c>
      <c r="T1256" t="s">
        <v>2236</v>
      </c>
      <c r="U1256" t="s">
        <v>875</v>
      </c>
      <c r="V1256" s="12" t="s">
        <v>2698</v>
      </c>
    </row>
    <row r="1257" spans="1:22" x14ac:dyDescent="0.35">
      <c r="A1257" t="s">
        <v>2188</v>
      </c>
      <c r="B1257" t="s">
        <v>864</v>
      </c>
      <c r="C1257">
        <v>1</v>
      </c>
      <c r="D1257" t="s">
        <v>865</v>
      </c>
      <c r="E1257" t="s">
        <v>587</v>
      </c>
      <c r="F1257">
        <v>0</v>
      </c>
      <c r="G1257" s="1" t="str">
        <f>VLOOKUP(E1257,'zoznam+stupeň prípravy'!$A$2:$W$647,2,FALSE)</f>
        <v>Nákup SW</v>
      </c>
      <c r="H1257" t="s">
        <v>2236</v>
      </c>
      <c r="I1257" t="s">
        <v>2236</v>
      </c>
      <c r="J1257" t="s">
        <v>2236</v>
      </c>
      <c r="K1257">
        <v>0</v>
      </c>
      <c r="L1257" t="s">
        <v>1267</v>
      </c>
      <c r="M1257" t="s">
        <v>868</v>
      </c>
      <c r="N1257" t="s">
        <v>1670</v>
      </c>
      <c r="O1257" t="s">
        <v>874</v>
      </c>
      <c r="P1257">
        <v>0</v>
      </c>
      <c r="Q1257">
        <v>2032</v>
      </c>
      <c r="R1257" t="s">
        <v>2025</v>
      </c>
      <c r="S1257" s="16">
        <v>30000</v>
      </c>
      <c r="T1257" t="s">
        <v>2236</v>
      </c>
      <c r="U1257" t="s">
        <v>875</v>
      </c>
      <c r="V1257" s="12" t="s">
        <v>2698</v>
      </c>
    </row>
    <row r="1258" spans="1:22" x14ac:dyDescent="0.35">
      <c r="A1258" t="s">
        <v>2188</v>
      </c>
      <c r="B1258" t="s">
        <v>864</v>
      </c>
      <c r="C1258">
        <v>1</v>
      </c>
      <c r="D1258" t="s">
        <v>865</v>
      </c>
      <c r="E1258" t="s">
        <v>587</v>
      </c>
      <c r="F1258">
        <v>0</v>
      </c>
      <c r="G1258" s="1" t="str">
        <f>VLOOKUP(E1258,'zoznam+stupeň prípravy'!$A$2:$W$647,2,FALSE)</f>
        <v>Nákup SW</v>
      </c>
      <c r="H1258" t="s">
        <v>2236</v>
      </c>
      <c r="I1258" t="s">
        <v>2236</v>
      </c>
      <c r="J1258" t="s">
        <v>2236</v>
      </c>
      <c r="K1258">
        <v>0</v>
      </c>
      <c r="L1258" t="s">
        <v>1267</v>
      </c>
      <c r="M1258" t="s">
        <v>868</v>
      </c>
      <c r="N1258" t="s">
        <v>1670</v>
      </c>
      <c r="O1258" t="s">
        <v>874</v>
      </c>
      <c r="P1258">
        <v>0</v>
      </c>
      <c r="Q1258">
        <v>2033</v>
      </c>
      <c r="R1258" t="s">
        <v>2025</v>
      </c>
      <c r="S1258" s="16">
        <v>30000</v>
      </c>
      <c r="T1258" t="s">
        <v>2236</v>
      </c>
      <c r="U1258" t="s">
        <v>875</v>
      </c>
      <c r="V1258" s="12" t="s">
        <v>2698</v>
      </c>
    </row>
    <row r="1259" spans="1:22" x14ac:dyDescent="0.35">
      <c r="A1259" t="s">
        <v>2189</v>
      </c>
      <c r="B1259" t="s">
        <v>864</v>
      </c>
      <c r="C1259">
        <v>1</v>
      </c>
      <c r="D1259" t="s">
        <v>865</v>
      </c>
      <c r="E1259" t="s">
        <v>491</v>
      </c>
      <c r="F1259">
        <v>0</v>
      </c>
      <c r="G1259" s="1" t="str">
        <f>VLOOKUP(E1259,'zoznam+stupeň prípravy'!$A$2:$W$647,2,FALSE)</f>
        <v>Bezpečnostná politika</v>
      </c>
      <c r="H1259" t="s">
        <v>2236</v>
      </c>
      <c r="I1259" t="s">
        <v>2236</v>
      </c>
      <c r="J1259" t="s">
        <v>2236</v>
      </c>
      <c r="K1259">
        <v>0</v>
      </c>
      <c r="L1259" t="s">
        <v>1267</v>
      </c>
      <c r="M1259" t="s">
        <v>868</v>
      </c>
      <c r="N1259" t="s">
        <v>1670</v>
      </c>
      <c r="O1259" t="s">
        <v>874</v>
      </c>
      <c r="P1259">
        <v>0</v>
      </c>
      <c r="Q1259">
        <v>2023</v>
      </c>
      <c r="R1259" t="s">
        <v>1467</v>
      </c>
      <c r="S1259" s="16">
        <v>321006.24</v>
      </c>
      <c r="T1259" t="s">
        <v>2236</v>
      </c>
      <c r="U1259" t="s">
        <v>875</v>
      </c>
      <c r="V1259" s="12" t="s">
        <v>2705</v>
      </c>
    </row>
    <row r="1260" spans="1:22" x14ac:dyDescent="0.35">
      <c r="A1260" t="s">
        <v>2189</v>
      </c>
      <c r="B1260" t="s">
        <v>864</v>
      </c>
      <c r="C1260">
        <v>1</v>
      </c>
      <c r="D1260" t="s">
        <v>865</v>
      </c>
      <c r="E1260" t="s">
        <v>491</v>
      </c>
      <c r="F1260">
        <v>0</v>
      </c>
      <c r="G1260" s="1" t="str">
        <f>VLOOKUP(E1260,'zoznam+stupeň prípravy'!$A$2:$W$647,2,FALSE)</f>
        <v>Bezpečnostná politika</v>
      </c>
      <c r="H1260" t="s">
        <v>2236</v>
      </c>
      <c r="I1260" t="s">
        <v>2236</v>
      </c>
      <c r="J1260" t="s">
        <v>2236</v>
      </c>
      <c r="K1260">
        <v>0</v>
      </c>
      <c r="L1260" t="s">
        <v>1267</v>
      </c>
      <c r="M1260" t="s">
        <v>868</v>
      </c>
      <c r="N1260" t="s">
        <v>1670</v>
      </c>
      <c r="O1260" t="s">
        <v>874</v>
      </c>
      <c r="P1260">
        <v>0</v>
      </c>
      <c r="Q1260">
        <v>2024</v>
      </c>
      <c r="R1260" t="s">
        <v>2025</v>
      </c>
      <c r="S1260" s="16">
        <v>194998</v>
      </c>
      <c r="T1260" t="s">
        <v>2236</v>
      </c>
      <c r="U1260" t="s">
        <v>875</v>
      </c>
      <c r="V1260" s="12" t="s">
        <v>2705</v>
      </c>
    </row>
    <row r="1261" spans="1:22" x14ac:dyDescent="0.35">
      <c r="A1261" t="s">
        <v>2190</v>
      </c>
      <c r="B1261" t="s">
        <v>864</v>
      </c>
      <c r="C1261">
        <v>0</v>
      </c>
      <c r="D1261" t="s">
        <v>865</v>
      </c>
      <c r="E1261" t="s">
        <v>617</v>
      </c>
      <c r="F1261">
        <v>0</v>
      </c>
      <c r="G1261" s="1" t="str">
        <f>VLOOKUP(E1261,'zoznam+stupeň prípravy'!$A$2:$W$647,2,FALSE)</f>
        <v xml:space="preserve">Rozvojové moduly OLTIS </v>
      </c>
      <c r="H1261" t="s">
        <v>2236</v>
      </c>
      <c r="I1261" t="s">
        <v>2236</v>
      </c>
      <c r="J1261" t="s">
        <v>2236</v>
      </c>
      <c r="K1261">
        <v>0</v>
      </c>
      <c r="L1261" t="s">
        <v>1267</v>
      </c>
      <c r="M1261" t="s">
        <v>868</v>
      </c>
      <c r="N1261" t="s">
        <v>1670</v>
      </c>
      <c r="O1261" t="s">
        <v>874</v>
      </c>
      <c r="P1261">
        <v>0</v>
      </c>
      <c r="Q1261">
        <v>2023</v>
      </c>
      <c r="R1261" t="s">
        <v>1467</v>
      </c>
      <c r="S1261" s="16">
        <v>219816</v>
      </c>
      <c r="T1261" t="s">
        <v>2236</v>
      </c>
      <c r="U1261" t="s">
        <v>875</v>
      </c>
      <c r="V1261" s="12" t="s">
        <v>2708</v>
      </c>
    </row>
    <row r="1262" spans="1:22" x14ac:dyDescent="0.35">
      <c r="A1262" t="s">
        <v>2191</v>
      </c>
      <c r="B1262" t="s">
        <v>864</v>
      </c>
      <c r="C1262">
        <v>0</v>
      </c>
      <c r="D1262" t="s">
        <v>865</v>
      </c>
      <c r="E1262" t="s">
        <v>485</v>
      </c>
      <c r="F1262">
        <v>0</v>
      </c>
      <c r="G1262" s="1" t="str">
        <f>VLOOKUP(E1262,'zoznam+stupeň prípravy'!$A$2:$W$647,2,FALSE)</f>
        <v>ARIS</v>
      </c>
      <c r="H1262" t="s">
        <v>2236</v>
      </c>
      <c r="I1262" t="s">
        <v>2236</v>
      </c>
      <c r="J1262" t="s">
        <v>2236</v>
      </c>
      <c r="K1262">
        <v>0</v>
      </c>
      <c r="L1262" t="s">
        <v>1267</v>
      </c>
      <c r="M1262" t="s">
        <v>868</v>
      </c>
      <c r="N1262" t="s">
        <v>1670</v>
      </c>
      <c r="O1262" t="s">
        <v>874</v>
      </c>
      <c r="P1262">
        <v>0</v>
      </c>
      <c r="Q1262">
        <v>2023</v>
      </c>
      <c r="R1262" t="s">
        <v>1467</v>
      </c>
      <c r="S1262" s="16">
        <v>84377.279999999999</v>
      </c>
      <c r="T1262" t="s">
        <v>2236</v>
      </c>
      <c r="U1262" t="s">
        <v>875</v>
      </c>
      <c r="V1262" s="12" t="s">
        <v>2699</v>
      </c>
    </row>
    <row r="1263" spans="1:22" x14ac:dyDescent="0.35">
      <c r="A1263" t="s">
        <v>2192</v>
      </c>
      <c r="B1263" t="s">
        <v>864</v>
      </c>
      <c r="C1263">
        <v>1</v>
      </c>
      <c r="D1263" t="s">
        <v>865</v>
      </c>
      <c r="E1263" t="s">
        <v>601</v>
      </c>
      <c r="F1263">
        <v>0</v>
      </c>
      <c r="G1263" s="1" t="str">
        <f>VLOOKUP(E1263,'zoznam+stupeň prípravy'!$A$2:$W$647,2,FALSE)</f>
        <v>Realizácia rozvojvých požiadaviek ISI, PIS</v>
      </c>
      <c r="H1263" t="s">
        <v>2236</v>
      </c>
      <c r="I1263" t="s">
        <v>2236</v>
      </c>
      <c r="J1263" t="s">
        <v>2236</v>
      </c>
      <c r="K1263">
        <v>0</v>
      </c>
      <c r="L1263" t="s">
        <v>1267</v>
      </c>
      <c r="M1263" t="s">
        <v>868</v>
      </c>
      <c r="N1263" t="s">
        <v>1670</v>
      </c>
      <c r="O1263" t="s">
        <v>874</v>
      </c>
      <c r="P1263">
        <v>0</v>
      </c>
      <c r="Q1263">
        <v>2023</v>
      </c>
      <c r="R1263" t="s">
        <v>1467</v>
      </c>
      <c r="S1263" s="16">
        <v>187346</v>
      </c>
      <c r="T1263" t="s">
        <v>2236</v>
      </c>
      <c r="U1263" t="s">
        <v>875</v>
      </c>
      <c r="V1263" s="12" t="s">
        <v>2708</v>
      </c>
    </row>
    <row r="1264" spans="1:22" x14ac:dyDescent="0.35">
      <c r="A1264" t="s">
        <v>2192</v>
      </c>
      <c r="B1264" t="s">
        <v>864</v>
      </c>
      <c r="C1264">
        <v>1</v>
      </c>
      <c r="D1264" t="s">
        <v>865</v>
      </c>
      <c r="E1264" t="s">
        <v>601</v>
      </c>
      <c r="F1264">
        <v>0</v>
      </c>
      <c r="G1264" s="1" t="str">
        <f>VLOOKUP(E1264,'zoznam+stupeň prípravy'!$A$2:$W$647,2,FALSE)</f>
        <v>Realizácia rozvojvých požiadaviek ISI, PIS</v>
      </c>
      <c r="H1264" t="s">
        <v>2236</v>
      </c>
      <c r="I1264" t="s">
        <v>2236</v>
      </c>
      <c r="J1264" t="s">
        <v>2236</v>
      </c>
      <c r="K1264">
        <v>0</v>
      </c>
      <c r="L1264" t="s">
        <v>1267</v>
      </c>
      <c r="M1264" t="s">
        <v>868</v>
      </c>
      <c r="N1264" t="s">
        <v>1670</v>
      </c>
      <c r="O1264" t="s">
        <v>874</v>
      </c>
      <c r="P1264">
        <v>0</v>
      </c>
      <c r="Q1264">
        <v>2024</v>
      </c>
      <c r="R1264" t="s">
        <v>2025</v>
      </c>
      <c r="S1264" s="16">
        <v>187346</v>
      </c>
      <c r="T1264" t="s">
        <v>2236</v>
      </c>
      <c r="U1264" t="s">
        <v>875</v>
      </c>
      <c r="V1264" s="12" t="s">
        <v>2708</v>
      </c>
    </row>
    <row r="1265" spans="1:22" x14ac:dyDescent="0.35">
      <c r="A1265" t="s">
        <v>2193</v>
      </c>
      <c r="B1265" t="s">
        <v>864</v>
      </c>
      <c r="C1265">
        <v>0</v>
      </c>
      <c r="D1265" t="s">
        <v>865</v>
      </c>
      <c r="E1265" t="s">
        <v>575</v>
      </c>
      <c r="F1265">
        <v>0</v>
      </c>
      <c r="G1265" s="1" t="str">
        <f>VLOOKUP(E1265,'zoznam+stupeň prípravy'!$A$2:$W$647,2,FALSE)</f>
        <v>Nákup historických koľajových vozidiel pre Želez. múzeum</v>
      </c>
      <c r="H1265" t="s">
        <v>2236</v>
      </c>
      <c r="I1265" t="s">
        <v>2236</v>
      </c>
      <c r="J1265" t="s">
        <v>2236</v>
      </c>
      <c r="K1265" t="s">
        <v>949</v>
      </c>
      <c r="L1265" t="s">
        <v>1269</v>
      </c>
      <c r="M1265" t="s">
        <v>868</v>
      </c>
      <c r="N1265" t="s">
        <v>1670</v>
      </c>
      <c r="O1265" t="s">
        <v>2236</v>
      </c>
      <c r="P1265" t="s">
        <v>2236</v>
      </c>
      <c r="Q1265">
        <v>2023</v>
      </c>
      <c r="R1265" t="s">
        <v>1467</v>
      </c>
      <c r="S1265" s="16">
        <v>520</v>
      </c>
      <c r="T1265" t="s">
        <v>2236</v>
      </c>
      <c r="U1265" t="s">
        <v>875</v>
      </c>
      <c r="V1265" s="12" t="s">
        <v>2699</v>
      </c>
    </row>
    <row r="1266" spans="1:22" x14ac:dyDescent="0.35">
      <c r="B1266" t="s">
        <v>864</v>
      </c>
      <c r="C1266" t="s">
        <v>2236</v>
      </c>
      <c r="D1266" t="s">
        <v>865</v>
      </c>
      <c r="E1266" t="s">
        <v>575</v>
      </c>
      <c r="F1266">
        <v>0</v>
      </c>
      <c r="G1266" s="1" t="str">
        <f>VLOOKUP(E1266,'zoznam+stupeň prípravy'!$A$2:$W$647,2,FALSE)</f>
        <v>Nákup historických koľajových vozidiel pre Želez. múzeum</v>
      </c>
      <c r="H1266" t="s">
        <v>2236</v>
      </c>
      <c r="I1266" t="s">
        <v>2236</v>
      </c>
      <c r="J1266" t="s">
        <v>2236</v>
      </c>
      <c r="K1266" t="s">
        <v>2236</v>
      </c>
      <c r="L1266" t="s">
        <v>1269</v>
      </c>
      <c r="M1266" t="s">
        <v>868</v>
      </c>
      <c r="N1266" t="s">
        <v>2236</v>
      </c>
      <c r="O1266" t="s">
        <v>2236</v>
      </c>
      <c r="P1266" t="s">
        <v>2236</v>
      </c>
      <c r="Q1266">
        <v>2024</v>
      </c>
      <c r="R1266" t="s">
        <v>2025</v>
      </c>
      <c r="S1266" s="16">
        <v>640</v>
      </c>
      <c r="T1266" t="s">
        <v>2236</v>
      </c>
      <c r="U1266" t="s">
        <v>875</v>
      </c>
      <c r="V1266" s="12" t="s">
        <v>2699</v>
      </c>
    </row>
    <row r="1267" spans="1:22" x14ac:dyDescent="0.35">
      <c r="A1267" t="s">
        <v>2194</v>
      </c>
      <c r="B1267" t="s">
        <v>864</v>
      </c>
      <c r="C1267">
        <v>0</v>
      </c>
      <c r="D1267" t="s">
        <v>865</v>
      </c>
      <c r="E1267" t="s">
        <v>544</v>
      </c>
      <c r="F1267">
        <v>0</v>
      </c>
      <c r="G1267" s="1" t="str">
        <f>VLOOKUP(E1267,'zoznam+stupeň prípravy'!$A$2:$W$647,2,FALSE)</f>
        <v xml:space="preserve">Majetkoprávne vysporiadanie </v>
      </c>
      <c r="H1267" t="s">
        <v>2236</v>
      </c>
      <c r="I1267" t="s">
        <v>2236</v>
      </c>
      <c r="J1267" t="s">
        <v>2236</v>
      </c>
      <c r="K1267">
        <v>0</v>
      </c>
      <c r="L1267" t="s">
        <v>912</v>
      </c>
      <c r="M1267" t="s">
        <v>868</v>
      </c>
      <c r="N1267" t="s">
        <v>26</v>
      </c>
      <c r="O1267" t="s">
        <v>874</v>
      </c>
      <c r="P1267">
        <v>0</v>
      </c>
      <c r="Q1267">
        <v>2023</v>
      </c>
      <c r="R1267" t="s">
        <v>1467</v>
      </c>
      <c r="S1267" s="16">
        <v>427674.42000000004</v>
      </c>
      <c r="T1267" t="s">
        <v>2236</v>
      </c>
      <c r="U1267" t="s">
        <v>875</v>
      </c>
      <c r="V1267" s="12" t="s">
        <v>2697</v>
      </c>
    </row>
    <row r="1268" spans="1:22" x14ac:dyDescent="0.35">
      <c r="A1268" t="s">
        <v>2195</v>
      </c>
      <c r="B1268" t="s">
        <v>864</v>
      </c>
      <c r="C1268">
        <v>0</v>
      </c>
      <c r="D1268" t="s">
        <v>865</v>
      </c>
      <c r="E1268" t="s">
        <v>544</v>
      </c>
      <c r="F1268">
        <v>0</v>
      </c>
      <c r="G1268" s="1" t="str">
        <f>VLOOKUP(E1268,'zoznam+stupeň prípravy'!$A$2:$W$647,2,FALSE)</f>
        <v xml:space="preserve">Majetkoprávne vysporiadanie </v>
      </c>
      <c r="H1268" t="s">
        <v>2236</v>
      </c>
      <c r="I1268" t="s">
        <v>2236</v>
      </c>
      <c r="J1268" t="s">
        <v>2236</v>
      </c>
      <c r="K1268">
        <v>0</v>
      </c>
      <c r="L1268" t="s">
        <v>912</v>
      </c>
      <c r="M1268" t="s">
        <v>868</v>
      </c>
      <c r="N1268" t="s">
        <v>861</v>
      </c>
      <c r="O1268" t="s">
        <v>874</v>
      </c>
      <c r="P1268">
        <v>0</v>
      </c>
      <c r="Q1268">
        <v>2024</v>
      </c>
      <c r="R1268" t="s">
        <v>2025</v>
      </c>
      <c r="S1268" s="16">
        <v>547956.82000000018</v>
      </c>
      <c r="T1268" t="s">
        <v>2236</v>
      </c>
      <c r="U1268" t="s">
        <v>875</v>
      </c>
      <c r="V1268" s="12" t="s">
        <v>2697</v>
      </c>
    </row>
    <row r="1269" spans="1:22" x14ac:dyDescent="0.35">
      <c r="A1269" t="s">
        <v>2195</v>
      </c>
      <c r="B1269" t="s">
        <v>864</v>
      </c>
      <c r="C1269">
        <v>0</v>
      </c>
      <c r="D1269" t="s">
        <v>865</v>
      </c>
      <c r="E1269" t="s">
        <v>544</v>
      </c>
      <c r="F1269">
        <v>0</v>
      </c>
      <c r="G1269" s="1" t="str">
        <f>VLOOKUP(E1269,'zoznam+stupeň prípravy'!$A$2:$W$647,2,FALSE)</f>
        <v xml:space="preserve">Majetkoprávne vysporiadanie </v>
      </c>
      <c r="H1269" t="s">
        <v>2236</v>
      </c>
      <c r="I1269" t="s">
        <v>2236</v>
      </c>
      <c r="J1269" t="s">
        <v>2236</v>
      </c>
      <c r="K1269">
        <v>0</v>
      </c>
      <c r="L1269" t="s">
        <v>912</v>
      </c>
      <c r="M1269" t="s">
        <v>868</v>
      </c>
      <c r="N1269" t="s">
        <v>861</v>
      </c>
      <c r="O1269" t="s">
        <v>874</v>
      </c>
      <c r="P1269">
        <v>0</v>
      </c>
      <c r="Q1269">
        <v>2025</v>
      </c>
      <c r="R1269" t="s">
        <v>2025</v>
      </c>
      <c r="S1269" s="16">
        <v>500000</v>
      </c>
      <c r="T1269" t="s">
        <v>2236</v>
      </c>
      <c r="U1269" t="s">
        <v>875</v>
      </c>
      <c r="V1269" s="12" t="s">
        <v>2697</v>
      </c>
    </row>
    <row r="1270" spans="1:22" x14ac:dyDescent="0.35">
      <c r="A1270" t="s">
        <v>2195</v>
      </c>
      <c r="B1270" t="s">
        <v>864</v>
      </c>
      <c r="C1270">
        <v>0</v>
      </c>
      <c r="D1270" t="s">
        <v>865</v>
      </c>
      <c r="E1270" t="s">
        <v>544</v>
      </c>
      <c r="F1270">
        <v>0</v>
      </c>
      <c r="G1270" s="1" t="str">
        <f>VLOOKUP(E1270,'zoznam+stupeň prípravy'!$A$2:$W$647,2,FALSE)</f>
        <v xml:space="preserve">Majetkoprávne vysporiadanie </v>
      </c>
      <c r="H1270" t="s">
        <v>2236</v>
      </c>
      <c r="I1270" t="s">
        <v>2236</v>
      </c>
      <c r="J1270" t="s">
        <v>2236</v>
      </c>
      <c r="K1270">
        <v>0</v>
      </c>
      <c r="L1270" t="s">
        <v>912</v>
      </c>
      <c r="M1270" t="s">
        <v>868</v>
      </c>
      <c r="N1270" t="s">
        <v>26</v>
      </c>
      <c r="O1270" t="s">
        <v>874</v>
      </c>
      <c r="P1270">
        <v>0</v>
      </c>
      <c r="Q1270">
        <v>2026</v>
      </c>
      <c r="R1270" t="s">
        <v>2025</v>
      </c>
      <c r="S1270" s="16">
        <v>600000</v>
      </c>
      <c r="T1270" t="s">
        <v>2236</v>
      </c>
      <c r="U1270" t="s">
        <v>875</v>
      </c>
      <c r="V1270" s="12" t="s">
        <v>2697</v>
      </c>
    </row>
    <row r="1271" spans="1:22" x14ac:dyDescent="0.35">
      <c r="A1271" t="s">
        <v>2195</v>
      </c>
      <c r="B1271" t="s">
        <v>864</v>
      </c>
      <c r="C1271">
        <v>0</v>
      </c>
      <c r="D1271" t="s">
        <v>865</v>
      </c>
      <c r="E1271" t="s">
        <v>544</v>
      </c>
      <c r="F1271">
        <v>0</v>
      </c>
      <c r="G1271" s="1" t="str">
        <f>VLOOKUP(E1271,'zoznam+stupeň prípravy'!$A$2:$W$647,2,FALSE)</f>
        <v xml:space="preserve">Majetkoprávne vysporiadanie </v>
      </c>
      <c r="H1271" t="s">
        <v>2236</v>
      </c>
      <c r="I1271" t="s">
        <v>2236</v>
      </c>
      <c r="J1271" t="s">
        <v>2236</v>
      </c>
      <c r="K1271">
        <v>0</v>
      </c>
      <c r="L1271" t="s">
        <v>912</v>
      </c>
      <c r="M1271" t="s">
        <v>868</v>
      </c>
      <c r="N1271" t="s">
        <v>26</v>
      </c>
      <c r="O1271" t="s">
        <v>874</v>
      </c>
      <c r="P1271">
        <v>0</v>
      </c>
      <c r="Q1271">
        <v>2027</v>
      </c>
      <c r="R1271" t="s">
        <v>2025</v>
      </c>
      <c r="S1271" s="16">
        <v>600000</v>
      </c>
      <c r="T1271" t="s">
        <v>2236</v>
      </c>
      <c r="U1271" t="s">
        <v>875</v>
      </c>
      <c r="V1271" s="12" t="s">
        <v>2697</v>
      </c>
    </row>
    <row r="1272" spans="1:22" x14ac:dyDescent="0.35">
      <c r="A1272" t="s">
        <v>2195</v>
      </c>
      <c r="B1272" t="s">
        <v>864</v>
      </c>
      <c r="C1272">
        <v>0</v>
      </c>
      <c r="D1272" t="s">
        <v>865</v>
      </c>
      <c r="E1272" t="s">
        <v>544</v>
      </c>
      <c r="F1272">
        <v>0</v>
      </c>
      <c r="G1272" s="1" t="str">
        <f>VLOOKUP(E1272,'zoznam+stupeň prípravy'!$A$2:$W$647,2,FALSE)</f>
        <v xml:space="preserve">Majetkoprávne vysporiadanie </v>
      </c>
      <c r="H1272" t="s">
        <v>2236</v>
      </c>
      <c r="I1272" t="s">
        <v>2236</v>
      </c>
      <c r="J1272" t="s">
        <v>2236</v>
      </c>
      <c r="K1272">
        <v>0</v>
      </c>
      <c r="L1272" t="s">
        <v>912</v>
      </c>
      <c r="M1272" t="s">
        <v>868</v>
      </c>
      <c r="N1272" t="s">
        <v>26</v>
      </c>
      <c r="O1272" t="s">
        <v>874</v>
      </c>
      <c r="P1272">
        <v>0</v>
      </c>
      <c r="Q1272">
        <v>2028</v>
      </c>
      <c r="R1272" t="s">
        <v>2025</v>
      </c>
      <c r="S1272" s="16">
        <v>600000</v>
      </c>
      <c r="T1272" t="s">
        <v>2236</v>
      </c>
      <c r="U1272" t="s">
        <v>875</v>
      </c>
      <c r="V1272" s="12" t="s">
        <v>2697</v>
      </c>
    </row>
    <row r="1273" spans="1:22" x14ac:dyDescent="0.35">
      <c r="A1273" t="s">
        <v>2195</v>
      </c>
      <c r="B1273" t="s">
        <v>864</v>
      </c>
      <c r="C1273">
        <v>0</v>
      </c>
      <c r="D1273" t="s">
        <v>865</v>
      </c>
      <c r="E1273" t="s">
        <v>544</v>
      </c>
      <c r="F1273">
        <v>0</v>
      </c>
      <c r="G1273" s="1" t="str">
        <f>VLOOKUP(E1273,'zoznam+stupeň prípravy'!$A$2:$W$647,2,FALSE)</f>
        <v xml:space="preserve">Majetkoprávne vysporiadanie </v>
      </c>
      <c r="H1273" t="s">
        <v>2236</v>
      </c>
      <c r="I1273" t="s">
        <v>2236</v>
      </c>
      <c r="J1273" t="s">
        <v>2236</v>
      </c>
      <c r="K1273">
        <v>0</v>
      </c>
      <c r="L1273" t="s">
        <v>912</v>
      </c>
      <c r="M1273" t="s">
        <v>868</v>
      </c>
      <c r="N1273" t="s">
        <v>861</v>
      </c>
      <c r="O1273" t="s">
        <v>874</v>
      </c>
      <c r="P1273">
        <v>0</v>
      </c>
      <c r="Q1273">
        <v>2029</v>
      </c>
      <c r="R1273" t="s">
        <v>2025</v>
      </c>
      <c r="S1273" s="16">
        <v>600000</v>
      </c>
      <c r="T1273" t="s">
        <v>2236</v>
      </c>
      <c r="U1273" t="s">
        <v>875</v>
      </c>
      <c r="V1273" s="12" t="s">
        <v>2697</v>
      </c>
    </row>
    <row r="1274" spans="1:22" x14ac:dyDescent="0.35">
      <c r="A1274" t="s">
        <v>2195</v>
      </c>
      <c r="B1274" t="s">
        <v>864</v>
      </c>
      <c r="C1274">
        <v>0</v>
      </c>
      <c r="D1274" t="s">
        <v>865</v>
      </c>
      <c r="E1274" t="s">
        <v>544</v>
      </c>
      <c r="F1274">
        <v>0</v>
      </c>
      <c r="G1274" s="1" t="str">
        <f>VLOOKUP(E1274,'zoznam+stupeň prípravy'!$A$2:$W$647,2,FALSE)</f>
        <v xml:space="preserve">Majetkoprávne vysporiadanie </v>
      </c>
      <c r="H1274" t="s">
        <v>2236</v>
      </c>
      <c r="I1274" t="s">
        <v>2236</v>
      </c>
      <c r="J1274" t="s">
        <v>2236</v>
      </c>
      <c r="K1274">
        <v>0</v>
      </c>
      <c r="L1274" t="s">
        <v>912</v>
      </c>
      <c r="M1274" t="s">
        <v>868</v>
      </c>
      <c r="N1274" t="s">
        <v>861</v>
      </c>
      <c r="O1274" t="s">
        <v>874</v>
      </c>
      <c r="P1274">
        <v>0</v>
      </c>
      <c r="Q1274">
        <v>2030</v>
      </c>
      <c r="R1274" t="s">
        <v>2025</v>
      </c>
      <c r="S1274" s="16">
        <v>600000</v>
      </c>
      <c r="T1274" t="s">
        <v>2236</v>
      </c>
      <c r="U1274" t="s">
        <v>875</v>
      </c>
      <c r="V1274" s="12" t="s">
        <v>2697</v>
      </c>
    </row>
    <row r="1275" spans="1:22" x14ac:dyDescent="0.35">
      <c r="A1275" t="s">
        <v>1457</v>
      </c>
      <c r="B1275" t="s">
        <v>864</v>
      </c>
      <c r="C1275">
        <v>0</v>
      </c>
      <c r="D1275" t="s">
        <v>865</v>
      </c>
      <c r="E1275" t="s">
        <v>292</v>
      </c>
      <c r="F1275" t="s">
        <v>1296</v>
      </c>
      <c r="G1275" s="1" t="str">
        <f>VLOOKUP(E1275,'zoznam+stupeň prípravy'!$A$2:$W$647,2,FALSE)</f>
        <v>Galanta - Sereď</v>
      </c>
      <c r="H1275" t="s">
        <v>1297</v>
      </c>
      <c r="I1275" t="s">
        <v>1298</v>
      </c>
      <c r="J1275" t="s">
        <v>1299</v>
      </c>
      <c r="K1275">
        <v>2.6</v>
      </c>
      <c r="L1275" t="s">
        <v>1300</v>
      </c>
      <c r="M1275" t="s">
        <v>868</v>
      </c>
      <c r="N1275" t="s">
        <v>860</v>
      </c>
      <c r="O1275" t="s">
        <v>875</v>
      </c>
      <c r="P1275">
        <v>12.535</v>
      </c>
      <c r="Q1275">
        <v>2029</v>
      </c>
      <c r="R1275" t="s">
        <v>1458</v>
      </c>
      <c r="S1275" s="16">
        <v>10000</v>
      </c>
      <c r="T1275" t="s">
        <v>2236</v>
      </c>
      <c r="U1275" t="s">
        <v>874</v>
      </c>
      <c r="V1275" s="12" t="s">
        <v>2698</v>
      </c>
    </row>
    <row r="1276" spans="1:22" x14ac:dyDescent="0.35">
      <c r="A1276" t="s">
        <v>1457</v>
      </c>
      <c r="B1276" t="s">
        <v>864</v>
      </c>
      <c r="C1276">
        <v>0</v>
      </c>
      <c r="D1276" t="s">
        <v>865</v>
      </c>
      <c r="E1276" t="s">
        <v>292</v>
      </c>
      <c r="F1276" t="s">
        <v>1296</v>
      </c>
      <c r="G1276" s="1" t="str">
        <f>VLOOKUP(E1276,'zoznam+stupeň prípravy'!$A$2:$W$647,2,FALSE)</f>
        <v>Galanta - Sereď</v>
      </c>
      <c r="H1276" t="s">
        <v>1297</v>
      </c>
      <c r="I1276" t="s">
        <v>1298</v>
      </c>
      <c r="J1276" t="s">
        <v>1299</v>
      </c>
      <c r="K1276">
        <v>2.6</v>
      </c>
      <c r="L1276" t="s">
        <v>1300</v>
      </c>
      <c r="M1276" t="s">
        <v>868</v>
      </c>
      <c r="N1276" t="s">
        <v>860</v>
      </c>
      <c r="O1276" t="s">
        <v>875</v>
      </c>
      <c r="P1276">
        <v>12.535</v>
      </c>
      <c r="Q1276">
        <v>2030</v>
      </c>
      <c r="R1276" t="s">
        <v>1458</v>
      </c>
      <c r="S1276" s="16">
        <v>100000</v>
      </c>
      <c r="T1276" t="s">
        <v>2236</v>
      </c>
      <c r="U1276" t="s">
        <v>874</v>
      </c>
      <c r="V1276" s="12" t="s">
        <v>2698</v>
      </c>
    </row>
    <row r="1277" spans="1:22" x14ac:dyDescent="0.35">
      <c r="A1277" t="s">
        <v>1459</v>
      </c>
      <c r="B1277" t="s">
        <v>864</v>
      </c>
      <c r="C1277">
        <v>0</v>
      </c>
      <c r="D1277" t="s">
        <v>865</v>
      </c>
      <c r="E1277" t="s">
        <v>294</v>
      </c>
      <c r="F1277" t="s">
        <v>1301</v>
      </c>
      <c r="G1277" s="1" t="str">
        <f>VLOOKUP(E1277,'zoznam+stupeň prípravy'!$A$2:$W$647,2,FALSE)</f>
        <v>Horná Štubňa - Dolná Štubňa - Vrútky</v>
      </c>
      <c r="H1277" t="s">
        <v>1302</v>
      </c>
      <c r="I1277" t="s">
        <v>1303</v>
      </c>
      <c r="J1277" t="s">
        <v>1299</v>
      </c>
      <c r="K1277" t="s">
        <v>1304</v>
      </c>
      <c r="L1277" t="s">
        <v>1300</v>
      </c>
      <c r="M1277" t="s">
        <v>868</v>
      </c>
      <c r="N1277" t="s">
        <v>860</v>
      </c>
      <c r="O1277" t="s">
        <v>875</v>
      </c>
      <c r="P1277">
        <v>37.375</v>
      </c>
      <c r="Q1277">
        <v>2030</v>
      </c>
      <c r="R1277" t="s">
        <v>1458</v>
      </c>
      <c r="S1277" s="16">
        <v>10000</v>
      </c>
      <c r="T1277" t="s">
        <v>2236</v>
      </c>
      <c r="U1277" t="s">
        <v>874</v>
      </c>
      <c r="V1277" s="12" t="s">
        <v>2698</v>
      </c>
    </row>
    <row r="1278" spans="1:22" x14ac:dyDescent="0.35">
      <c r="A1278" t="s">
        <v>1459</v>
      </c>
      <c r="B1278" t="s">
        <v>864</v>
      </c>
      <c r="C1278">
        <v>0</v>
      </c>
      <c r="D1278" t="s">
        <v>865</v>
      </c>
      <c r="E1278" t="s">
        <v>294</v>
      </c>
      <c r="F1278" t="s">
        <v>1301</v>
      </c>
      <c r="G1278" s="1" t="str">
        <f>VLOOKUP(E1278,'zoznam+stupeň prípravy'!$A$2:$W$647,2,FALSE)</f>
        <v>Horná Štubňa - Dolná Štubňa - Vrútky</v>
      </c>
      <c r="H1278" t="s">
        <v>1302</v>
      </c>
      <c r="I1278" t="s">
        <v>1303</v>
      </c>
      <c r="J1278" t="s">
        <v>1299</v>
      </c>
      <c r="K1278" t="s">
        <v>1304</v>
      </c>
      <c r="L1278" t="s">
        <v>1300</v>
      </c>
      <c r="M1278" t="s">
        <v>868</v>
      </c>
      <c r="N1278" t="s">
        <v>860</v>
      </c>
      <c r="O1278" t="s">
        <v>875</v>
      </c>
      <c r="P1278">
        <v>37.375</v>
      </c>
      <c r="Q1278">
        <v>2031</v>
      </c>
      <c r="R1278" t="s">
        <v>1458</v>
      </c>
      <c r="S1278" s="16">
        <v>100000</v>
      </c>
      <c r="T1278" t="s">
        <v>2236</v>
      </c>
      <c r="U1278" t="s">
        <v>874</v>
      </c>
      <c r="V1278" s="12" t="s">
        <v>2698</v>
      </c>
    </row>
    <row r="1279" spans="1:22" x14ac:dyDescent="0.35">
      <c r="A1279" t="s">
        <v>1460</v>
      </c>
      <c r="B1279" t="s">
        <v>864</v>
      </c>
      <c r="C1279">
        <v>0</v>
      </c>
      <c r="D1279" t="s">
        <v>865</v>
      </c>
      <c r="E1279" t="s">
        <v>296</v>
      </c>
      <c r="F1279" t="s">
        <v>1305</v>
      </c>
      <c r="G1279" s="1" t="str">
        <f>VLOOKUP(E1279,'zoznam+stupeň prípravy'!$A$2:$W$647,2,FALSE)</f>
        <v>Leopoldov - Sereď</v>
      </c>
      <c r="H1279" t="s">
        <v>1306</v>
      </c>
      <c r="I1279" t="s">
        <v>1307</v>
      </c>
      <c r="J1279" t="s">
        <v>1299</v>
      </c>
      <c r="K1279">
        <v>2.1</v>
      </c>
      <c r="L1279" t="s">
        <v>1300</v>
      </c>
      <c r="M1279" t="s">
        <v>868</v>
      </c>
      <c r="N1279" t="s">
        <v>860</v>
      </c>
      <c r="O1279" t="s">
        <v>875</v>
      </c>
      <c r="P1279">
        <v>14.647</v>
      </c>
      <c r="Q1279">
        <v>2029</v>
      </c>
      <c r="R1279" t="s">
        <v>1458</v>
      </c>
      <c r="S1279" s="16">
        <v>10000</v>
      </c>
      <c r="T1279" t="s">
        <v>2236</v>
      </c>
      <c r="U1279" t="s">
        <v>874</v>
      </c>
      <c r="V1279" s="12" t="s">
        <v>2698</v>
      </c>
    </row>
    <row r="1280" spans="1:22" x14ac:dyDescent="0.35">
      <c r="A1280" t="s">
        <v>1460</v>
      </c>
      <c r="B1280" t="s">
        <v>864</v>
      </c>
      <c r="C1280">
        <v>0</v>
      </c>
      <c r="D1280" t="s">
        <v>865</v>
      </c>
      <c r="E1280" t="s">
        <v>296</v>
      </c>
      <c r="F1280" t="s">
        <v>1305</v>
      </c>
      <c r="G1280" s="1" t="str">
        <f>VLOOKUP(E1280,'zoznam+stupeň prípravy'!$A$2:$W$647,2,FALSE)</f>
        <v>Leopoldov - Sereď</v>
      </c>
      <c r="H1280" t="s">
        <v>1306</v>
      </c>
      <c r="I1280" t="s">
        <v>1307</v>
      </c>
      <c r="J1280" t="s">
        <v>1299</v>
      </c>
      <c r="K1280">
        <v>2.1</v>
      </c>
      <c r="L1280" t="s">
        <v>1300</v>
      </c>
      <c r="M1280" t="s">
        <v>868</v>
      </c>
      <c r="N1280" t="s">
        <v>860</v>
      </c>
      <c r="O1280" t="s">
        <v>875</v>
      </c>
      <c r="P1280">
        <v>14.647</v>
      </c>
      <c r="Q1280">
        <v>2030</v>
      </c>
      <c r="R1280" t="s">
        <v>1458</v>
      </c>
      <c r="S1280" s="16">
        <v>100000</v>
      </c>
      <c r="T1280" t="s">
        <v>2236</v>
      </c>
      <c r="U1280" t="s">
        <v>874</v>
      </c>
      <c r="V1280" s="12" t="s">
        <v>2698</v>
      </c>
    </row>
    <row r="1281" spans="1:22" x14ac:dyDescent="0.35">
      <c r="A1281" t="s">
        <v>1460</v>
      </c>
      <c r="B1281" t="s">
        <v>864</v>
      </c>
      <c r="C1281">
        <v>0</v>
      </c>
      <c r="D1281" t="s">
        <v>865</v>
      </c>
      <c r="E1281" t="s">
        <v>296</v>
      </c>
      <c r="F1281" t="s">
        <v>1305</v>
      </c>
      <c r="G1281" s="1" t="str">
        <f>VLOOKUP(E1281,'zoznam+stupeň prípravy'!$A$2:$W$647,2,FALSE)</f>
        <v>Leopoldov - Sereď</v>
      </c>
      <c r="H1281" t="s">
        <v>1306</v>
      </c>
      <c r="I1281" t="s">
        <v>1307</v>
      </c>
      <c r="J1281" t="s">
        <v>1299</v>
      </c>
      <c r="K1281">
        <v>2.1</v>
      </c>
      <c r="L1281" t="s">
        <v>1300</v>
      </c>
      <c r="M1281" t="s">
        <v>868</v>
      </c>
      <c r="N1281" t="s">
        <v>860</v>
      </c>
      <c r="O1281" t="s">
        <v>875</v>
      </c>
      <c r="P1281">
        <v>14.647</v>
      </c>
      <c r="Q1281">
        <v>2031</v>
      </c>
      <c r="R1281" t="s">
        <v>1458</v>
      </c>
      <c r="S1281" s="16">
        <v>100000</v>
      </c>
      <c r="T1281" t="s">
        <v>2236</v>
      </c>
      <c r="U1281" t="s">
        <v>874</v>
      </c>
      <c r="V1281" s="12" t="s">
        <v>2698</v>
      </c>
    </row>
    <row r="1282" spans="1:22" x14ac:dyDescent="0.35">
      <c r="A1282" t="s">
        <v>1460</v>
      </c>
      <c r="B1282" t="s">
        <v>864</v>
      </c>
      <c r="C1282">
        <v>0</v>
      </c>
      <c r="D1282" t="s">
        <v>865</v>
      </c>
      <c r="E1282" t="s">
        <v>296</v>
      </c>
      <c r="F1282" t="s">
        <v>1305</v>
      </c>
      <c r="G1282" s="1" t="str">
        <f>VLOOKUP(E1282,'zoznam+stupeň prípravy'!$A$2:$W$647,2,FALSE)</f>
        <v>Leopoldov - Sereď</v>
      </c>
      <c r="H1282" t="s">
        <v>1306</v>
      </c>
      <c r="I1282" t="s">
        <v>1307</v>
      </c>
      <c r="J1282" t="s">
        <v>1299</v>
      </c>
      <c r="K1282">
        <v>2.1</v>
      </c>
      <c r="L1282" t="s">
        <v>1300</v>
      </c>
      <c r="M1282" t="s">
        <v>868</v>
      </c>
      <c r="N1282" t="s">
        <v>860</v>
      </c>
      <c r="O1282" t="s">
        <v>875</v>
      </c>
      <c r="P1282">
        <v>14.647</v>
      </c>
      <c r="Q1282">
        <v>2029</v>
      </c>
      <c r="R1282" t="s">
        <v>1458</v>
      </c>
      <c r="S1282" s="16">
        <v>100000</v>
      </c>
      <c r="T1282" t="s">
        <v>2236</v>
      </c>
      <c r="U1282" t="s">
        <v>874</v>
      </c>
      <c r="V1282" s="12" t="s">
        <v>2698</v>
      </c>
    </row>
    <row r="1283" spans="1:22" x14ac:dyDescent="0.35">
      <c r="A1283" t="s">
        <v>1461</v>
      </c>
      <c r="B1283" t="s">
        <v>864</v>
      </c>
      <c r="C1283">
        <v>0</v>
      </c>
      <c r="D1283" t="s">
        <v>865</v>
      </c>
      <c r="E1283" t="s">
        <v>298</v>
      </c>
      <c r="F1283" t="s">
        <v>1308</v>
      </c>
      <c r="G1283" s="1" t="str">
        <f>VLOOKUP(E1283,'zoznam+stupeň prípravy'!$A$2:$W$647,2,FALSE)</f>
        <v>Michaľany (Slivník) - Čierna nad Tisou (mimo) + Kuzmice (Dispečerizácia trate)</v>
      </c>
      <c r="H1283" t="s">
        <v>1309</v>
      </c>
      <c r="I1283" t="s">
        <v>1310</v>
      </c>
      <c r="J1283" t="s">
        <v>1299</v>
      </c>
      <c r="K1283" t="s">
        <v>1311</v>
      </c>
      <c r="L1283" t="s">
        <v>1300</v>
      </c>
      <c r="M1283" t="s">
        <v>868</v>
      </c>
      <c r="N1283" t="s">
        <v>860</v>
      </c>
      <c r="O1283" t="s">
        <v>875</v>
      </c>
      <c r="P1283">
        <v>54.530999999999999</v>
      </c>
      <c r="Q1283">
        <v>2029</v>
      </c>
      <c r="R1283" t="s">
        <v>1458</v>
      </c>
      <c r="S1283" s="16">
        <v>250000</v>
      </c>
      <c r="T1283" t="s">
        <v>2236</v>
      </c>
      <c r="U1283" t="s">
        <v>874</v>
      </c>
      <c r="V1283" s="12" t="s">
        <v>2698</v>
      </c>
    </row>
    <row r="1284" spans="1:22" x14ac:dyDescent="0.35">
      <c r="A1284" t="s">
        <v>1462</v>
      </c>
      <c r="B1284" t="s">
        <v>864</v>
      </c>
      <c r="C1284">
        <v>0</v>
      </c>
      <c r="D1284" t="s">
        <v>865</v>
      </c>
      <c r="E1284" t="s">
        <v>298</v>
      </c>
      <c r="F1284" t="s">
        <v>1308</v>
      </c>
      <c r="G1284" s="1" t="str">
        <f>VLOOKUP(E1284,'zoznam+stupeň prípravy'!$A$2:$W$647,2,FALSE)</f>
        <v>Michaľany (Slivník) - Čierna nad Tisou (mimo) + Kuzmice (Dispečerizácia trate)</v>
      </c>
      <c r="H1284" t="s">
        <v>1309</v>
      </c>
      <c r="I1284" t="s">
        <v>1310</v>
      </c>
      <c r="J1284" t="s">
        <v>1299</v>
      </c>
      <c r="K1284" t="s">
        <v>1311</v>
      </c>
      <c r="L1284" t="s">
        <v>1300</v>
      </c>
      <c r="M1284" t="s">
        <v>868</v>
      </c>
      <c r="N1284" t="s">
        <v>26</v>
      </c>
      <c r="O1284" t="s">
        <v>875</v>
      </c>
      <c r="P1284">
        <v>54.530999999999999</v>
      </c>
      <c r="Q1284">
        <v>2029</v>
      </c>
      <c r="R1284" t="s">
        <v>1458</v>
      </c>
      <c r="S1284" s="16">
        <v>50000</v>
      </c>
      <c r="T1284" t="s">
        <v>2236</v>
      </c>
      <c r="U1284" t="s">
        <v>874</v>
      </c>
      <c r="V1284" s="12" t="s">
        <v>2698</v>
      </c>
    </row>
    <row r="1285" spans="1:22" x14ac:dyDescent="0.35">
      <c r="A1285" t="s">
        <v>1491</v>
      </c>
      <c r="B1285" t="s">
        <v>864</v>
      </c>
      <c r="C1285">
        <v>0</v>
      </c>
      <c r="D1285" t="s">
        <v>865</v>
      </c>
      <c r="E1285" t="s">
        <v>300</v>
      </c>
      <c r="F1285">
        <v>0</v>
      </c>
      <c r="G1285" s="1" t="str">
        <f>VLOOKUP(E1285,'zoznam+stupeň prípravy'!$A$2:$W$647,2,FALSE)</f>
        <v>Modernizácia IV. koridoru BA Vajnory - NZ - Štúrovo/Komárno - št. hr.</v>
      </c>
      <c r="H1285">
        <v>130</v>
      </c>
      <c r="I1285" t="s">
        <v>2236</v>
      </c>
      <c r="J1285" t="s">
        <v>2236</v>
      </c>
      <c r="K1285">
        <v>0</v>
      </c>
      <c r="L1285" t="s">
        <v>1300</v>
      </c>
      <c r="M1285" t="s">
        <v>868</v>
      </c>
      <c r="N1285" t="s">
        <v>860</v>
      </c>
      <c r="O1285" t="s">
        <v>875</v>
      </c>
      <c r="P1285">
        <v>0</v>
      </c>
      <c r="Q1285">
        <v>2026</v>
      </c>
      <c r="R1285" t="s">
        <v>1458</v>
      </c>
      <c r="S1285" s="16">
        <v>300000</v>
      </c>
      <c r="T1285" t="s">
        <v>2236</v>
      </c>
      <c r="U1285" t="s">
        <v>874</v>
      </c>
      <c r="V1285" s="12" t="s">
        <v>2698</v>
      </c>
    </row>
    <row r="1286" spans="1:22" x14ac:dyDescent="0.35">
      <c r="A1286" t="s">
        <v>1492</v>
      </c>
      <c r="B1286" t="s">
        <v>864</v>
      </c>
      <c r="C1286">
        <v>0</v>
      </c>
      <c r="D1286" t="s">
        <v>865</v>
      </c>
      <c r="E1286" t="s">
        <v>1316</v>
      </c>
      <c r="F1286">
        <v>0</v>
      </c>
      <c r="G1286" s="1" t="str">
        <f>VLOOKUP(E1286,'zoznam+stupeň prípravy'!$A$2:$W$647,2,FALSE)</f>
        <v>Štúdia uskutočniteľnosti Košice - Čierna nad Tisou (99 km)</v>
      </c>
      <c r="H1286">
        <v>190</v>
      </c>
      <c r="I1286" t="s">
        <v>2236</v>
      </c>
      <c r="J1286" t="s">
        <v>2236</v>
      </c>
      <c r="K1286">
        <v>0</v>
      </c>
      <c r="L1286" t="s">
        <v>1315</v>
      </c>
      <c r="M1286" t="s">
        <v>868</v>
      </c>
      <c r="N1286" t="s">
        <v>860</v>
      </c>
      <c r="O1286" t="s">
        <v>875</v>
      </c>
      <c r="P1286">
        <v>0</v>
      </c>
      <c r="Q1286">
        <v>2026</v>
      </c>
      <c r="R1286" t="s">
        <v>1458</v>
      </c>
      <c r="S1286" s="16">
        <v>125000</v>
      </c>
      <c r="T1286" t="s">
        <v>2236</v>
      </c>
      <c r="U1286" t="s">
        <v>874</v>
      </c>
      <c r="V1286" s="12" t="s">
        <v>2709</v>
      </c>
    </row>
    <row r="1287" spans="1:22" x14ac:dyDescent="0.35">
      <c r="A1287" t="s">
        <v>1492</v>
      </c>
      <c r="B1287" t="s">
        <v>864</v>
      </c>
      <c r="C1287">
        <v>0</v>
      </c>
      <c r="D1287" t="s">
        <v>865</v>
      </c>
      <c r="E1287" t="s">
        <v>1316</v>
      </c>
      <c r="F1287">
        <v>0</v>
      </c>
      <c r="G1287" s="1" t="str">
        <f>VLOOKUP(E1287,'zoznam+stupeň prípravy'!$A$2:$W$647,2,FALSE)</f>
        <v>Štúdia uskutočniteľnosti Košice - Čierna nad Tisou (99 km)</v>
      </c>
      <c r="H1287">
        <v>190</v>
      </c>
      <c r="I1287" t="s">
        <v>2236</v>
      </c>
      <c r="J1287" t="s">
        <v>2236</v>
      </c>
      <c r="K1287">
        <v>0</v>
      </c>
      <c r="L1287" t="s">
        <v>1315</v>
      </c>
      <c r="M1287" t="s">
        <v>868</v>
      </c>
      <c r="N1287" t="s">
        <v>860</v>
      </c>
      <c r="O1287" t="s">
        <v>875</v>
      </c>
      <c r="P1287">
        <v>0</v>
      </c>
      <c r="Q1287">
        <v>2027</v>
      </c>
      <c r="R1287" t="s">
        <v>1458</v>
      </c>
      <c r="S1287" s="16">
        <v>125000</v>
      </c>
      <c r="T1287" t="s">
        <v>2236</v>
      </c>
      <c r="U1287" t="s">
        <v>874</v>
      </c>
      <c r="V1287" s="12" t="s">
        <v>2709</v>
      </c>
    </row>
    <row r="1288" spans="1:22" x14ac:dyDescent="0.35">
      <c r="A1288" t="s">
        <v>1493</v>
      </c>
      <c r="B1288" t="s">
        <v>864</v>
      </c>
      <c r="C1288">
        <v>0</v>
      </c>
      <c r="D1288" t="s">
        <v>865</v>
      </c>
      <c r="E1288" t="s">
        <v>302</v>
      </c>
      <c r="F1288">
        <v>0</v>
      </c>
      <c r="G1288" s="1" t="str">
        <f>VLOOKUP(E1288,'zoznam+stupeň prípravy'!$A$2:$W$647,2,FALSE)</f>
        <v>Štúdia uskutočniteľnosti Kysak - Plaveč, PL hr. (76km)</v>
      </c>
      <c r="H1288">
        <v>188</v>
      </c>
      <c r="I1288" t="s">
        <v>2236</v>
      </c>
      <c r="J1288" t="s">
        <v>2236</v>
      </c>
      <c r="K1288">
        <v>0</v>
      </c>
      <c r="L1288" t="s">
        <v>1315</v>
      </c>
      <c r="M1288" t="s">
        <v>868</v>
      </c>
      <c r="N1288" t="s">
        <v>860</v>
      </c>
      <c r="O1288" t="s">
        <v>875</v>
      </c>
      <c r="P1288">
        <v>0</v>
      </c>
      <c r="Q1288">
        <v>2030</v>
      </c>
      <c r="R1288" t="s">
        <v>1458</v>
      </c>
      <c r="S1288" s="16">
        <v>125000</v>
      </c>
      <c r="T1288" t="s">
        <v>2236</v>
      </c>
      <c r="U1288" t="s">
        <v>874</v>
      </c>
      <c r="V1288" s="12" t="s">
        <v>2698</v>
      </c>
    </row>
    <row r="1289" spans="1:22" x14ac:dyDescent="0.35">
      <c r="A1289" t="s">
        <v>1493</v>
      </c>
      <c r="B1289" t="s">
        <v>864</v>
      </c>
      <c r="C1289">
        <v>0</v>
      </c>
      <c r="D1289" t="s">
        <v>865</v>
      </c>
      <c r="E1289" t="s">
        <v>302</v>
      </c>
      <c r="F1289">
        <v>0</v>
      </c>
      <c r="G1289" s="1" t="str">
        <f>VLOOKUP(E1289,'zoznam+stupeň prípravy'!$A$2:$W$647,2,FALSE)</f>
        <v>Štúdia uskutočniteľnosti Kysak - Plaveč, PL hr. (76km)</v>
      </c>
      <c r="H1289">
        <v>188</v>
      </c>
      <c r="I1289" t="s">
        <v>2236</v>
      </c>
      <c r="J1289" t="s">
        <v>2236</v>
      </c>
      <c r="K1289">
        <v>0</v>
      </c>
      <c r="L1289" t="s">
        <v>1315</v>
      </c>
      <c r="M1289" t="s">
        <v>868</v>
      </c>
      <c r="N1289" t="s">
        <v>860</v>
      </c>
      <c r="O1289" t="s">
        <v>875</v>
      </c>
      <c r="P1289">
        <v>0</v>
      </c>
      <c r="Q1289">
        <v>2031</v>
      </c>
      <c r="R1289" t="s">
        <v>1458</v>
      </c>
      <c r="S1289" s="16">
        <v>125000</v>
      </c>
      <c r="T1289" t="s">
        <v>2236</v>
      </c>
      <c r="U1289" t="s">
        <v>874</v>
      </c>
      <c r="V1289" s="12" t="s">
        <v>2698</v>
      </c>
    </row>
    <row r="1290" spans="1:22" x14ac:dyDescent="0.35">
      <c r="A1290" t="s">
        <v>1494</v>
      </c>
      <c r="B1290" t="s">
        <v>864</v>
      </c>
      <c r="C1290">
        <v>0</v>
      </c>
      <c r="D1290" t="s">
        <v>865</v>
      </c>
      <c r="E1290" t="s">
        <v>304</v>
      </c>
      <c r="F1290">
        <v>0</v>
      </c>
      <c r="G1290" s="1" t="str">
        <f>VLOOKUP(E1290,'zoznam+stupeň prípravy'!$A$2:$W$647,2,FALSE)</f>
        <v>Štúdia uskutočniteľnosti Nové Zámky/Palárikovo - Zvolen (74 km)</v>
      </c>
      <c r="H1290">
        <v>150</v>
      </c>
      <c r="I1290" t="s">
        <v>2236</v>
      </c>
      <c r="J1290" t="s">
        <v>2236</v>
      </c>
      <c r="K1290">
        <v>0</v>
      </c>
      <c r="L1290" t="s">
        <v>1315</v>
      </c>
      <c r="M1290" t="s">
        <v>868</v>
      </c>
      <c r="N1290" t="s">
        <v>860</v>
      </c>
      <c r="O1290" t="s">
        <v>875</v>
      </c>
      <c r="P1290">
        <v>0</v>
      </c>
      <c r="Q1290">
        <v>2026</v>
      </c>
      <c r="R1290" t="s">
        <v>1458</v>
      </c>
      <c r="S1290" s="16">
        <v>200000</v>
      </c>
      <c r="T1290" t="s">
        <v>2236</v>
      </c>
      <c r="U1290" t="s">
        <v>874</v>
      </c>
      <c r="V1290" s="12" t="s">
        <v>2698</v>
      </c>
    </row>
    <row r="1291" spans="1:22" x14ac:dyDescent="0.35">
      <c r="A1291" t="s">
        <v>1495</v>
      </c>
      <c r="B1291" t="s">
        <v>864</v>
      </c>
      <c r="C1291">
        <v>0</v>
      </c>
      <c r="D1291" t="s">
        <v>865</v>
      </c>
      <c r="E1291" t="s">
        <v>1320</v>
      </c>
      <c r="F1291">
        <v>0</v>
      </c>
      <c r="G1291" s="1" t="str">
        <f>VLOOKUP(E1291,'zoznam+stupeň prípravy'!$A$2:$W$647,2,FALSE)</f>
        <v>Štúdia uskutočniteľnosti Žilina - Košice (239 km)</v>
      </c>
      <c r="H1291">
        <v>180</v>
      </c>
      <c r="I1291" t="s">
        <v>2236</v>
      </c>
      <c r="J1291" t="s">
        <v>2236</v>
      </c>
      <c r="K1291">
        <v>0</v>
      </c>
      <c r="L1291" t="s">
        <v>1315</v>
      </c>
      <c r="M1291" t="s">
        <v>868</v>
      </c>
      <c r="N1291" t="s">
        <v>860</v>
      </c>
      <c r="O1291" t="s">
        <v>875</v>
      </c>
      <c r="P1291">
        <v>0</v>
      </c>
      <c r="Q1291">
        <v>2027</v>
      </c>
      <c r="R1291" t="s">
        <v>1458</v>
      </c>
      <c r="S1291" s="16">
        <v>100000</v>
      </c>
      <c r="T1291" t="s">
        <v>2236</v>
      </c>
      <c r="U1291" t="s">
        <v>874</v>
      </c>
      <c r="V1291" s="12" t="s">
        <v>2709</v>
      </c>
    </row>
    <row r="1292" spans="1:22" x14ac:dyDescent="0.35">
      <c r="A1292" t="s">
        <v>1495</v>
      </c>
      <c r="B1292" t="s">
        <v>864</v>
      </c>
      <c r="C1292">
        <v>0</v>
      </c>
      <c r="D1292" t="s">
        <v>865</v>
      </c>
      <c r="E1292" t="s">
        <v>1320</v>
      </c>
      <c r="F1292">
        <v>0</v>
      </c>
      <c r="G1292" s="1" t="str">
        <f>VLOOKUP(E1292,'zoznam+stupeň prípravy'!$A$2:$W$647,2,FALSE)</f>
        <v>Štúdia uskutočniteľnosti Žilina - Košice (239 km)</v>
      </c>
      <c r="H1292">
        <v>180</v>
      </c>
      <c r="I1292" t="s">
        <v>2236</v>
      </c>
      <c r="J1292" t="s">
        <v>2236</v>
      </c>
      <c r="K1292">
        <v>0</v>
      </c>
      <c r="L1292" t="s">
        <v>1315</v>
      </c>
      <c r="M1292" t="s">
        <v>868</v>
      </c>
      <c r="N1292" t="s">
        <v>860</v>
      </c>
      <c r="O1292" t="s">
        <v>875</v>
      </c>
      <c r="P1292">
        <v>0</v>
      </c>
      <c r="Q1292">
        <v>2026</v>
      </c>
      <c r="R1292" t="s">
        <v>1458</v>
      </c>
      <c r="S1292" s="16">
        <v>200000</v>
      </c>
      <c r="T1292" t="s">
        <v>2236</v>
      </c>
      <c r="U1292" t="s">
        <v>874</v>
      </c>
      <c r="V1292" s="12" t="s">
        <v>2709</v>
      </c>
    </row>
    <row r="1293" spans="1:22" x14ac:dyDescent="0.35">
      <c r="A1293" t="s">
        <v>1496</v>
      </c>
      <c r="B1293" t="s">
        <v>864</v>
      </c>
      <c r="C1293">
        <v>0</v>
      </c>
      <c r="D1293" t="s">
        <v>865</v>
      </c>
      <c r="E1293" t="s">
        <v>1322</v>
      </c>
      <c r="F1293">
        <v>0</v>
      </c>
      <c r="G1293" s="1" t="str">
        <f>VLOOKUP(E1293,'zoznam+stupeň prípravy'!$A$2:$W$647,2,FALSE)</f>
        <v>Uzol Bratislava - aktualizácia</v>
      </c>
      <c r="H1293" t="s">
        <v>1324</v>
      </c>
      <c r="I1293" t="s">
        <v>2236</v>
      </c>
      <c r="J1293" t="s">
        <v>2236</v>
      </c>
      <c r="K1293">
        <v>0</v>
      </c>
      <c r="L1293" t="s">
        <v>1315</v>
      </c>
      <c r="M1293" t="s">
        <v>868</v>
      </c>
      <c r="N1293" t="s">
        <v>860</v>
      </c>
      <c r="O1293" t="s">
        <v>875</v>
      </c>
      <c r="P1293">
        <v>0</v>
      </c>
      <c r="Q1293">
        <v>2026</v>
      </c>
      <c r="R1293" t="s">
        <v>1458</v>
      </c>
      <c r="S1293" s="16">
        <v>250000</v>
      </c>
      <c r="T1293" t="s">
        <v>2236</v>
      </c>
      <c r="U1293" t="s">
        <v>874</v>
      </c>
      <c r="V1293" s="12" t="s">
        <v>2709</v>
      </c>
    </row>
    <row r="1294" spans="1:22" x14ac:dyDescent="0.35">
      <c r="A1294" t="s">
        <v>1497</v>
      </c>
      <c r="B1294" t="s">
        <v>864</v>
      </c>
      <c r="C1294">
        <v>0</v>
      </c>
      <c r="D1294" t="s">
        <v>865</v>
      </c>
      <c r="E1294" t="s">
        <v>306</v>
      </c>
      <c r="F1294" t="s">
        <v>1325</v>
      </c>
      <c r="G1294" s="1" t="str">
        <f>VLOOKUP(E1294,'zoznam+stupeň prípravy'!$A$2:$W$647,2,FALSE)</f>
        <v>Bratislava-Petržalka - AT</v>
      </c>
      <c r="H1294" t="s">
        <v>1326</v>
      </c>
      <c r="I1294" t="s">
        <v>1327</v>
      </c>
      <c r="J1294" t="s">
        <v>896</v>
      </c>
      <c r="K1294">
        <v>10.8</v>
      </c>
      <c r="L1294" t="s">
        <v>908</v>
      </c>
      <c r="M1294" t="s">
        <v>868</v>
      </c>
      <c r="N1294" t="s">
        <v>860</v>
      </c>
      <c r="O1294" t="s">
        <v>875</v>
      </c>
      <c r="P1294">
        <v>1.7629999999999999</v>
      </c>
      <c r="Q1294">
        <v>2029</v>
      </c>
      <c r="R1294" t="s">
        <v>1458</v>
      </c>
      <c r="S1294" s="16">
        <v>100000</v>
      </c>
      <c r="T1294" t="s">
        <v>2236</v>
      </c>
      <c r="U1294" t="s">
        <v>874</v>
      </c>
      <c r="V1294" s="12" t="s">
        <v>2698</v>
      </c>
    </row>
    <row r="1295" spans="1:22" x14ac:dyDescent="0.35">
      <c r="A1295" t="s">
        <v>1497</v>
      </c>
      <c r="B1295" t="s">
        <v>864</v>
      </c>
      <c r="C1295">
        <v>0</v>
      </c>
      <c r="D1295" t="s">
        <v>865</v>
      </c>
      <c r="E1295" t="s">
        <v>306</v>
      </c>
      <c r="F1295" t="s">
        <v>1325</v>
      </c>
      <c r="G1295" s="1" t="str">
        <f>VLOOKUP(E1295,'zoznam+stupeň prípravy'!$A$2:$W$647,2,FALSE)</f>
        <v>Bratislava-Petržalka - AT</v>
      </c>
      <c r="H1295" t="s">
        <v>1326</v>
      </c>
      <c r="I1295" t="s">
        <v>1327</v>
      </c>
      <c r="J1295" t="s">
        <v>896</v>
      </c>
      <c r="K1295">
        <v>10.8</v>
      </c>
      <c r="L1295" t="s">
        <v>908</v>
      </c>
      <c r="M1295" t="s">
        <v>868</v>
      </c>
      <c r="N1295" t="s">
        <v>860</v>
      </c>
      <c r="O1295" t="s">
        <v>875</v>
      </c>
      <c r="P1295">
        <v>1.7629999999999999</v>
      </c>
      <c r="Q1295">
        <v>2030</v>
      </c>
      <c r="R1295" t="s">
        <v>1458</v>
      </c>
      <c r="S1295" s="16">
        <v>110000</v>
      </c>
      <c r="T1295" t="s">
        <v>2236</v>
      </c>
      <c r="U1295" t="s">
        <v>874</v>
      </c>
      <c r="V1295" s="12" t="s">
        <v>2698</v>
      </c>
    </row>
    <row r="1296" spans="1:22" x14ac:dyDescent="0.35">
      <c r="A1296" t="s">
        <v>1498</v>
      </c>
      <c r="B1296" t="s">
        <v>864</v>
      </c>
      <c r="C1296">
        <v>0</v>
      </c>
      <c r="D1296" t="s">
        <v>865</v>
      </c>
      <c r="E1296" t="s">
        <v>1328</v>
      </c>
      <c r="F1296" t="s">
        <v>1330</v>
      </c>
      <c r="G1296" s="1" t="str">
        <f>VLOOKUP(E1296,'zoznam+stupeň prípravy'!$A$2:$W$647,2,FALSE)</f>
        <v>Bratislava - Kvetoslavov</v>
      </c>
      <c r="H1296" t="s">
        <v>910</v>
      </c>
      <c r="I1296" t="s">
        <v>1331</v>
      </c>
      <c r="J1296" t="s">
        <v>1332</v>
      </c>
      <c r="K1296" t="s">
        <v>1333</v>
      </c>
      <c r="L1296" t="s">
        <v>908</v>
      </c>
      <c r="M1296" t="s">
        <v>868</v>
      </c>
      <c r="N1296" t="s">
        <v>860</v>
      </c>
      <c r="O1296" t="s">
        <v>875</v>
      </c>
      <c r="P1296">
        <v>21.408000000000001</v>
      </c>
      <c r="Q1296">
        <v>2030</v>
      </c>
      <c r="R1296" t="s">
        <v>1458</v>
      </c>
      <c r="S1296" s="16">
        <v>100000</v>
      </c>
      <c r="T1296" t="s">
        <v>2236</v>
      </c>
      <c r="U1296" t="s">
        <v>874</v>
      </c>
      <c r="V1296" s="12" t="s">
        <v>2709</v>
      </c>
    </row>
    <row r="1297" spans="1:22" x14ac:dyDescent="0.35">
      <c r="A1297" t="s">
        <v>1498</v>
      </c>
      <c r="B1297" t="s">
        <v>864</v>
      </c>
      <c r="C1297">
        <v>0</v>
      </c>
      <c r="D1297" t="s">
        <v>865</v>
      </c>
      <c r="E1297" t="s">
        <v>1328</v>
      </c>
      <c r="F1297" t="s">
        <v>1330</v>
      </c>
      <c r="G1297" s="1" t="str">
        <f>VLOOKUP(E1297,'zoznam+stupeň prípravy'!$A$2:$W$647,2,FALSE)</f>
        <v>Bratislava - Kvetoslavov</v>
      </c>
      <c r="H1297" t="s">
        <v>910</v>
      </c>
      <c r="I1297" t="s">
        <v>1331</v>
      </c>
      <c r="J1297" t="s">
        <v>1332</v>
      </c>
      <c r="K1297" t="s">
        <v>1333</v>
      </c>
      <c r="L1297" t="s">
        <v>908</v>
      </c>
      <c r="M1297" t="s">
        <v>868</v>
      </c>
      <c r="N1297" t="s">
        <v>860</v>
      </c>
      <c r="O1297" t="s">
        <v>875</v>
      </c>
      <c r="P1297">
        <v>21.408000000000001</v>
      </c>
      <c r="Q1297">
        <v>2031</v>
      </c>
      <c r="R1297" t="s">
        <v>1458</v>
      </c>
      <c r="S1297" s="16">
        <v>100000</v>
      </c>
      <c r="T1297" t="s">
        <v>2236</v>
      </c>
      <c r="U1297" t="s">
        <v>874</v>
      </c>
      <c r="V1297" s="12" t="s">
        <v>2709</v>
      </c>
    </row>
    <row r="1298" spans="1:22" x14ac:dyDescent="0.35">
      <c r="A1298" t="s">
        <v>1498</v>
      </c>
      <c r="B1298" t="s">
        <v>864</v>
      </c>
      <c r="C1298">
        <v>0</v>
      </c>
      <c r="D1298" t="s">
        <v>865</v>
      </c>
      <c r="E1298" t="s">
        <v>1328</v>
      </c>
      <c r="F1298" t="s">
        <v>1330</v>
      </c>
      <c r="G1298" s="1" t="str">
        <f>VLOOKUP(E1298,'zoznam+stupeň prípravy'!$A$2:$W$647,2,FALSE)</f>
        <v>Bratislava - Kvetoslavov</v>
      </c>
      <c r="H1298" t="s">
        <v>910</v>
      </c>
      <c r="I1298" t="s">
        <v>1331</v>
      </c>
      <c r="J1298" t="s">
        <v>1332</v>
      </c>
      <c r="K1298" t="s">
        <v>1333</v>
      </c>
      <c r="L1298" t="s">
        <v>908</v>
      </c>
      <c r="M1298" t="s">
        <v>868</v>
      </c>
      <c r="N1298" t="s">
        <v>860</v>
      </c>
      <c r="O1298" t="s">
        <v>875</v>
      </c>
      <c r="P1298">
        <v>21.408000000000001</v>
      </c>
      <c r="Q1298">
        <v>2029</v>
      </c>
      <c r="R1298" t="s">
        <v>1458</v>
      </c>
      <c r="S1298" s="16">
        <v>100000</v>
      </c>
      <c r="T1298" t="s">
        <v>2236</v>
      </c>
      <c r="U1298" t="s">
        <v>874</v>
      </c>
      <c r="V1298" s="12" t="s">
        <v>2709</v>
      </c>
    </row>
    <row r="1299" spans="1:22" x14ac:dyDescent="0.35">
      <c r="A1299" t="s">
        <v>1499</v>
      </c>
      <c r="B1299" t="s">
        <v>864</v>
      </c>
      <c r="C1299">
        <v>0</v>
      </c>
      <c r="D1299" t="s">
        <v>865</v>
      </c>
      <c r="E1299" t="s">
        <v>308</v>
      </c>
      <c r="F1299" t="s">
        <v>1334</v>
      </c>
      <c r="G1299" s="1" t="str">
        <f>VLOOKUP(E1299,'zoznam+stupeň prípravy'!$A$2:$W$647,2,FALSE)</f>
        <v>Bratislava - Pezinok - Trnava</v>
      </c>
      <c r="H1299" t="s">
        <v>1335</v>
      </c>
      <c r="I1299" t="s">
        <v>1336</v>
      </c>
      <c r="J1299" t="s">
        <v>1337</v>
      </c>
      <c r="K1299" t="s">
        <v>1338</v>
      </c>
      <c r="L1299" t="s">
        <v>908</v>
      </c>
      <c r="M1299" t="s">
        <v>868</v>
      </c>
      <c r="N1299" t="s">
        <v>860</v>
      </c>
      <c r="O1299" t="s">
        <v>875</v>
      </c>
      <c r="P1299">
        <v>37.453000000000003</v>
      </c>
      <c r="Q1299">
        <v>2030</v>
      </c>
      <c r="R1299" t="s">
        <v>1458</v>
      </c>
      <c r="S1299" s="16">
        <v>100000</v>
      </c>
      <c r="T1299" t="s">
        <v>2236</v>
      </c>
      <c r="U1299" t="s">
        <v>874</v>
      </c>
      <c r="V1299" s="12" t="s">
        <v>2698</v>
      </c>
    </row>
    <row r="1300" spans="1:22" x14ac:dyDescent="0.35">
      <c r="A1300" t="s">
        <v>1499</v>
      </c>
      <c r="B1300" t="s">
        <v>864</v>
      </c>
      <c r="C1300">
        <v>0</v>
      </c>
      <c r="D1300" t="s">
        <v>865</v>
      </c>
      <c r="E1300" t="s">
        <v>308</v>
      </c>
      <c r="F1300" t="s">
        <v>1334</v>
      </c>
      <c r="G1300" s="1" t="str">
        <f>VLOOKUP(E1300,'zoznam+stupeň prípravy'!$A$2:$W$647,2,FALSE)</f>
        <v>Bratislava - Pezinok - Trnava</v>
      </c>
      <c r="H1300" t="s">
        <v>1335</v>
      </c>
      <c r="I1300" t="s">
        <v>1336</v>
      </c>
      <c r="J1300" t="s">
        <v>1337</v>
      </c>
      <c r="K1300" t="s">
        <v>1338</v>
      </c>
      <c r="L1300" t="s">
        <v>908</v>
      </c>
      <c r="M1300" t="s">
        <v>868</v>
      </c>
      <c r="N1300" t="s">
        <v>860</v>
      </c>
      <c r="O1300" t="s">
        <v>875</v>
      </c>
      <c r="P1300">
        <v>37.453000000000003</v>
      </c>
      <c r="Q1300">
        <v>2031</v>
      </c>
      <c r="R1300" t="s">
        <v>1458</v>
      </c>
      <c r="S1300" s="16">
        <v>100000</v>
      </c>
      <c r="T1300" t="s">
        <v>2236</v>
      </c>
      <c r="U1300" t="s">
        <v>874</v>
      </c>
      <c r="V1300" s="12" t="s">
        <v>2698</v>
      </c>
    </row>
    <row r="1301" spans="1:22" x14ac:dyDescent="0.35">
      <c r="A1301" t="s">
        <v>1499</v>
      </c>
      <c r="B1301" t="s">
        <v>864</v>
      </c>
      <c r="C1301">
        <v>0</v>
      </c>
      <c r="D1301" t="s">
        <v>865</v>
      </c>
      <c r="E1301" t="s">
        <v>308</v>
      </c>
      <c r="F1301" t="s">
        <v>1334</v>
      </c>
      <c r="G1301" s="1" t="str">
        <f>VLOOKUP(E1301,'zoznam+stupeň prípravy'!$A$2:$W$647,2,FALSE)</f>
        <v>Bratislava - Pezinok - Trnava</v>
      </c>
      <c r="H1301" t="s">
        <v>1335</v>
      </c>
      <c r="I1301" t="s">
        <v>1336</v>
      </c>
      <c r="J1301" t="s">
        <v>1337</v>
      </c>
      <c r="K1301" t="s">
        <v>1338</v>
      </c>
      <c r="L1301" t="s">
        <v>908</v>
      </c>
      <c r="M1301" t="s">
        <v>868</v>
      </c>
      <c r="N1301" t="s">
        <v>860</v>
      </c>
      <c r="O1301" t="s">
        <v>875</v>
      </c>
      <c r="P1301">
        <v>37.453000000000003</v>
      </c>
      <c r="Q1301">
        <v>2029</v>
      </c>
      <c r="R1301" t="s">
        <v>1458</v>
      </c>
      <c r="S1301" s="16">
        <v>100000</v>
      </c>
      <c r="T1301" t="s">
        <v>2236</v>
      </c>
      <c r="U1301" t="s">
        <v>874</v>
      </c>
      <c r="V1301" s="12" t="s">
        <v>2698</v>
      </c>
    </row>
    <row r="1302" spans="1:22" x14ac:dyDescent="0.35">
      <c r="A1302" t="s">
        <v>1499</v>
      </c>
      <c r="B1302" t="s">
        <v>864</v>
      </c>
      <c r="C1302">
        <v>0</v>
      </c>
      <c r="D1302" t="s">
        <v>865</v>
      </c>
      <c r="E1302" t="s">
        <v>308</v>
      </c>
      <c r="F1302" t="s">
        <v>1334</v>
      </c>
      <c r="G1302" s="1" t="str">
        <f>VLOOKUP(E1302,'zoznam+stupeň prípravy'!$A$2:$W$647,2,FALSE)</f>
        <v>Bratislava - Pezinok - Trnava</v>
      </c>
      <c r="H1302" t="s">
        <v>1335</v>
      </c>
      <c r="I1302" t="s">
        <v>1336</v>
      </c>
      <c r="J1302" t="s">
        <v>1337</v>
      </c>
      <c r="K1302" t="s">
        <v>1338</v>
      </c>
      <c r="L1302" t="s">
        <v>908</v>
      </c>
      <c r="M1302" t="s">
        <v>868</v>
      </c>
      <c r="N1302" t="s">
        <v>860</v>
      </c>
      <c r="O1302" t="s">
        <v>875</v>
      </c>
      <c r="P1302">
        <v>37.453000000000003</v>
      </c>
      <c r="Q1302">
        <v>2030</v>
      </c>
      <c r="R1302" t="s">
        <v>1458</v>
      </c>
      <c r="S1302" s="16">
        <v>100000</v>
      </c>
      <c r="T1302" t="s">
        <v>2236</v>
      </c>
      <c r="U1302" t="s">
        <v>874</v>
      </c>
      <c r="V1302" s="12" t="s">
        <v>2698</v>
      </c>
    </row>
    <row r="1303" spans="1:22" x14ac:dyDescent="0.35">
      <c r="A1303" t="s">
        <v>1500</v>
      </c>
      <c r="B1303" t="s">
        <v>864</v>
      </c>
      <c r="C1303">
        <v>0</v>
      </c>
      <c r="D1303" t="s">
        <v>865</v>
      </c>
      <c r="E1303" t="s">
        <v>310</v>
      </c>
      <c r="F1303" t="s">
        <v>1339</v>
      </c>
      <c r="G1303" s="1" t="str">
        <f>VLOOKUP(E1303,'zoznam+stupeň prípravy'!$A$2:$W$647,2,FALSE)</f>
        <v>Bratislava - Senec</v>
      </c>
      <c r="H1303" t="s">
        <v>1340</v>
      </c>
      <c r="I1303" t="s">
        <v>1341</v>
      </c>
      <c r="J1303" t="s">
        <v>1342</v>
      </c>
      <c r="K1303" t="s">
        <v>1343</v>
      </c>
      <c r="L1303" t="s">
        <v>908</v>
      </c>
      <c r="M1303" t="s">
        <v>868</v>
      </c>
      <c r="N1303" t="s">
        <v>860</v>
      </c>
      <c r="O1303" t="s">
        <v>875</v>
      </c>
      <c r="P1303">
        <v>13.987</v>
      </c>
      <c r="Q1303">
        <v>2029</v>
      </c>
      <c r="R1303" t="s">
        <v>1458</v>
      </c>
      <c r="S1303" s="16">
        <v>100000</v>
      </c>
      <c r="T1303" t="s">
        <v>2236</v>
      </c>
      <c r="U1303" t="s">
        <v>874</v>
      </c>
      <c r="V1303" s="12" t="s">
        <v>2698</v>
      </c>
    </row>
    <row r="1304" spans="1:22" x14ac:dyDescent="0.35">
      <c r="A1304" t="s">
        <v>1500</v>
      </c>
      <c r="B1304" t="s">
        <v>864</v>
      </c>
      <c r="C1304">
        <v>0</v>
      </c>
      <c r="D1304" t="s">
        <v>865</v>
      </c>
      <c r="E1304" t="s">
        <v>310</v>
      </c>
      <c r="F1304" t="s">
        <v>1339</v>
      </c>
      <c r="G1304" s="1" t="str">
        <f>VLOOKUP(E1304,'zoznam+stupeň prípravy'!$A$2:$W$647,2,FALSE)</f>
        <v>Bratislava - Senec</v>
      </c>
      <c r="H1304" t="s">
        <v>1340</v>
      </c>
      <c r="I1304" t="s">
        <v>1341</v>
      </c>
      <c r="J1304" t="s">
        <v>1342</v>
      </c>
      <c r="K1304" t="s">
        <v>1343</v>
      </c>
      <c r="L1304" t="s">
        <v>908</v>
      </c>
      <c r="M1304" t="s">
        <v>868</v>
      </c>
      <c r="N1304" t="s">
        <v>860</v>
      </c>
      <c r="O1304" t="s">
        <v>875</v>
      </c>
      <c r="P1304">
        <v>13.987</v>
      </c>
      <c r="Q1304">
        <v>2030</v>
      </c>
      <c r="R1304" t="s">
        <v>1458</v>
      </c>
      <c r="S1304" s="16">
        <v>100000</v>
      </c>
      <c r="T1304" t="s">
        <v>2236</v>
      </c>
      <c r="U1304" t="s">
        <v>874</v>
      </c>
      <c r="V1304" s="12" t="s">
        <v>2698</v>
      </c>
    </row>
    <row r="1305" spans="1:22" x14ac:dyDescent="0.35">
      <c r="A1305" t="s">
        <v>1500</v>
      </c>
      <c r="B1305" t="s">
        <v>864</v>
      </c>
      <c r="C1305">
        <v>0</v>
      </c>
      <c r="D1305" t="s">
        <v>865</v>
      </c>
      <c r="E1305" t="s">
        <v>310</v>
      </c>
      <c r="F1305" t="s">
        <v>1339</v>
      </c>
      <c r="G1305" s="1" t="str">
        <f>VLOOKUP(E1305,'zoznam+stupeň prípravy'!$A$2:$W$647,2,FALSE)</f>
        <v>Bratislava - Senec</v>
      </c>
      <c r="H1305" t="s">
        <v>1340</v>
      </c>
      <c r="I1305" t="s">
        <v>1341</v>
      </c>
      <c r="J1305" t="s">
        <v>1342</v>
      </c>
      <c r="K1305" t="s">
        <v>1343</v>
      </c>
      <c r="L1305" t="s">
        <v>908</v>
      </c>
      <c r="M1305" t="s">
        <v>868</v>
      </c>
      <c r="N1305" t="s">
        <v>860</v>
      </c>
      <c r="O1305" t="s">
        <v>875</v>
      </c>
      <c r="P1305">
        <v>13.987</v>
      </c>
      <c r="Q1305">
        <v>2031</v>
      </c>
      <c r="R1305" t="s">
        <v>1458</v>
      </c>
      <c r="S1305" s="16">
        <v>100000</v>
      </c>
      <c r="T1305" t="s">
        <v>2236</v>
      </c>
      <c r="U1305" t="s">
        <v>874</v>
      </c>
      <c r="V1305" s="12" t="s">
        <v>2698</v>
      </c>
    </row>
    <row r="1306" spans="1:22" x14ac:dyDescent="0.35">
      <c r="A1306" t="s">
        <v>1500</v>
      </c>
      <c r="B1306" t="s">
        <v>864</v>
      </c>
      <c r="C1306">
        <v>0</v>
      </c>
      <c r="D1306" t="s">
        <v>865</v>
      </c>
      <c r="E1306" t="s">
        <v>310</v>
      </c>
      <c r="F1306" t="s">
        <v>1339</v>
      </c>
      <c r="G1306" s="1" t="str">
        <f>VLOOKUP(E1306,'zoznam+stupeň prípravy'!$A$2:$W$647,2,FALSE)</f>
        <v>Bratislava - Senec</v>
      </c>
      <c r="H1306" t="s">
        <v>1340</v>
      </c>
      <c r="I1306" t="s">
        <v>1341</v>
      </c>
      <c r="J1306" t="s">
        <v>1342</v>
      </c>
      <c r="K1306" t="s">
        <v>1343</v>
      </c>
      <c r="L1306" t="s">
        <v>908</v>
      </c>
      <c r="M1306" t="s">
        <v>868</v>
      </c>
      <c r="N1306" t="s">
        <v>860</v>
      </c>
      <c r="O1306" t="s">
        <v>875</v>
      </c>
      <c r="P1306">
        <v>13.987</v>
      </c>
      <c r="Q1306">
        <v>2029</v>
      </c>
      <c r="R1306" t="s">
        <v>1458</v>
      </c>
      <c r="S1306" s="16">
        <v>100000</v>
      </c>
      <c r="T1306" t="s">
        <v>2236</v>
      </c>
      <c r="U1306" t="s">
        <v>874</v>
      </c>
      <c r="V1306" s="12" t="s">
        <v>2698</v>
      </c>
    </row>
    <row r="1307" spans="1:22" x14ac:dyDescent="0.35">
      <c r="A1307" t="s">
        <v>1501</v>
      </c>
      <c r="B1307" t="s">
        <v>864</v>
      </c>
      <c r="C1307">
        <v>0</v>
      </c>
      <c r="D1307" t="s">
        <v>865</v>
      </c>
      <c r="E1307" t="s">
        <v>312</v>
      </c>
      <c r="F1307" t="s">
        <v>1344</v>
      </c>
      <c r="G1307" s="1" t="str">
        <f>VLOOKUP(E1307,'zoznam+stupeň prípravy'!$A$2:$W$647,2,FALSE)</f>
        <v>Galanta - Palárikovo fáza 1</v>
      </c>
      <c r="H1307" t="s">
        <v>948</v>
      </c>
      <c r="I1307" t="s">
        <v>1345</v>
      </c>
      <c r="J1307" t="s">
        <v>896</v>
      </c>
      <c r="K1307">
        <v>8.6</v>
      </c>
      <c r="L1307" t="s">
        <v>908</v>
      </c>
      <c r="M1307" t="s">
        <v>868</v>
      </c>
      <c r="N1307" t="s">
        <v>860</v>
      </c>
      <c r="O1307" t="s">
        <v>875</v>
      </c>
      <c r="P1307">
        <v>32.341000000000001</v>
      </c>
      <c r="Q1307">
        <v>2030</v>
      </c>
      <c r="R1307" t="s">
        <v>1458</v>
      </c>
      <c r="S1307" s="16">
        <v>100000</v>
      </c>
      <c r="T1307" t="s">
        <v>2236</v>
      </c>
      <c r="U1307" t="s">
        <v>874</v>
      </c>
      <c r="V1307" s="12" t="s">
        <v>2698</v>
      </c>
    </row>
    <row r="1308" spans="1:22" x14ac:dyDescent="0.35">
      <c r="A1308" t="s">
        <v>1501</v>
      </c>
      <c r="B1308" t="s">
        <v>864</v>
      </c>
      <c r="C1308">
        <v>0</v>
      </c>
      <c r="D1308" t="s">
        <v>865</v>
      </c>
      <c r="E1308" t="s">
        <v>312</v>
      </c>
      <c r="F1308" t="s">
        <v>1344</v>
      </c>
      <c r="G1308" s="1" t="str">
        <f>VLOOKUP(E1308,'zoznam+stupeň prípravy'!$A$2:$W$647,2,FALSE)</f>
        <v>Galanta - Palárikovo fáza 1</v>
      </c>
      <c r="H1308" t="s">
        <v>948</v>
      </c>
      <c r="I1308" t="s">
        <v>1345</v>
      </c>
      <c r="J1308" t="s">
        <v>896</v>
      </c>
      <c r="K1308">
        <v>8.6</v>
      </c>
      <c r="L1308" t="s">
        <v>908</v>
      </c>
      <c r="M1308" t="s">
        <v>868</v>
      </c>
      <c r="N1308" t="s">
        <v>860</v>
      </c>
      <c r="O1308" t="s">
        <v>875</v>
      </c>
      <c r="P1308">
        <v>32.341000000000001</v>
      </c>
      <c r="Q1308">
        <v>2031</v>
      </c>
      <c r="R1308" t="s">
        <v>1458</v>
      </c>
      <c r="S1308" s="16">
        <v>100000</v>
      </c>
      <c r="T1308" t="s">
        <v>2236</v>
      </c>
      <c r="U1308" t="s">
        <v>874</v>
      </c>
      <c r="V1308" s="12" t="s">
        <v>2698</v>
      </c>
    </row>
    <row r="1309" spans="1:22" x14ac:dyDescent="0.35">
      <c r="A1309" t="s">
        <v>1501</v>
      </c>
      <c r="B1309" t="s">
        <v>864</v>
      </c>
      <c r="C1309">
        <v>0</v>
      </c>
      <c r="D1309" t="s">
        <v>865</v>
      </c>
      <c r="E1309" t="s">
        <v>312</v>
      </c>
      <c r="F1309" t="s">
        <v>1344</v>
      </c>
      <c r="G1309" s="1" t="str">
        <f>VLOOKUP(E1309,'zoznam+stupeň prípravy'!$A$2:$W$647,2,FALSE)</f>
        <v>Galanta - Palárikovo fáza 1</v>
      </c>
      <c r="H1309" t="s">
        <v>948</v>
      </c>
      <c r="I1309" t="s">
        <v>1345</v>
      </c>
      <c r="J1309" t="s">
        <v>896</v>
      </c>
      <c r="K1309">
        <v>8.6</v>
      </c>
      <c r="L1309" t="s">
        <v>908</v>
      </c>
      <c r="M1309" t="s">
        <v>868</v>
      </c>
      <c r="N1309" t="s">
        <v>860</v>
      </c>
      <c r="O1309" t="s">
        <v>875</v>
      </c>
      <c r="P1309">
        <v>32.341000000000001</v>
      </c>
      <c r="Q1309">
        <v>2029</v>
      </c>
      <c r="R1309" t="s">
        <v>1458</v>
      </c>
      <c r="S1309" s="16">
        <v>100000</v>
      </c>
      <c r="T1309" t="s">
        <v>2236</v>
      </c>
      <c r="U1309" t="s">
        <v>874</v>
      </c>
      <c r="V1309" s="12" t="s">
        <v>2698</v>
      </c>
    </row>
    <row r="1310" spans="1:22" x14ac:dyDescent="0.35">
      <c r="A1310" t="s">
        <v>1501</v>
      </c>
      <c r="B1310" t="s">
        <v>864</v>
      </c>
      <c r="C1310">
        <v>0</v>
      </c>
      <c r="D1310" t="s">
        <v>865</v>
      </c>
      <c r="E1310" t="s">
        <v>312</v>
      </c>
      <c r="F1310" t="s">
        <v>1344</v>
      </c>
      <c r="G1310" s="1" t="str">
        <f>VLOOKUP(E1310,'zoznam+stupeň prípravy'!$A$2:$W$647,2,FALSE)</f>
        <v>Galanta - Palárikovo fáza 1</v>
      </c>
      <c r="H1310" t="s">
        <v>948</v>
      </c>
      <c r="I1310" t="s">
        <v>1345</v>
      </c>
      <c r="J1310" t="s">
        <v>896</v>
      </c>
      <c r="K1310">
        <v>8.6</v>
      </c>
      <c r="L1310" t="s">
        <v>908</v>
      </c>
      <c r="M1310" t="s">
        <v>868</v>
      </c>
      <c r="N1310" t="s">
        <v>860</v>
      </c>
      <c r="O1310" t="s">
        <v>875</v>
      </c>
      <c r="P1310">
        <v>32.341000000000001</v>
      </c>
      <c r="Q1310">
        <v>2030</v>
      </c>
      <c r="R1310" t="s">
        <v>1458</v>
      </c>
      <c r="S1310" s="16">
        <v>100000</v>
      </c>
      <c r="T1310" t="s">
        <v>2236</v>
      </c>
      <c r="U1310" t="s">
        <v>874</v>
      </c>
      <c r="V1310" s="12" t="s">
        <v>2698</v>
      </c>
    </row>
    <row r="1311" spans="1:22" x14ac:dyDescent="0.35">
      <c r="A1311" t="s">
        <v>1502</v>
      </c>
      <c r="B1311" t="s">
        <v>864</v>
      </c>
      <c r="C1311">
        <v>0</v>
      </c>
      <c r="D1311" t="s">
        <v>865</v>
      </c>
      <c r="E1311" t="s">
        <v>314</v>
      </c>
      <c r="F1311" t="s">
        <v>1346</v>
      </c>
      <c r="G1311" s="1" t="str">
        <f>VLOOKUP(E1311,'zoznam+stupeň prípravy'!$A$2:$W$647,2,FALSE)</f>
        <v>Košice - Kysak + DOZZ,  ETCS</v>
      </c>
      <c r="H1311" t="s">
        <v>892</v>
      </c>
      <c r="I1311" t="s">
        <v>1347</v>
      </c>
      <c r="J1311" t="s">
        <v>882</v>
      </c>
      <c r="K1311" t="s">
        <v>1348</v>
      </c>
      <c r="L1311" t="s">
        <v>908</v>
      </c>
      <c r="M1311" t="s">
        <v>868</v>
      </c>
      <c r="N1311" t="s">
        <v>860</v>
      </c>
      <c r="O1311" t="s">
        <v>875</v>
      </c>
      <c r="P1311">
        <v>14.058999999999999</v>
      </c>
      <c r="Q1311">
        <v>2029</v>
      </c>
      <c r="R1311" t="s">
        <v>1458</v>
      </c>
      <c r="S1311" s="16">
        <v>100000</v>
      </c>
      <c r="T1311" t="s">
        <v>2236</v>
      </c>
      <c r="U1311" t="s">
        <v>874</v>
      </c>
      <c r="V1311" s="12" t="s">
        <v>2698</v>
      </c>
    </row>
    <row r="1312" spans="1:22" x14ac:dyDescent="0.35">
      <c r="A1312" t="s">
        <v>1502</v>
      </c>
      <c r="B1312" t="s">
        <v>864</v>
      </c>
      <c r="C1312">
        <v>0</v>
      </c>
      <c r="D1312" t="s">
        <v>865</v>
      </c>
      <c r="E1312" t="s">
        <v>314</v>
      </c>
      <c r="F1312" t="s">
        <v>1346</v>
      </c>
      <c r="G1312" s="1" t="str">
        <f>VLOOKUP(E1312,'zoznam+stupeň prípravy'!$A$2:$W$647,2,FALSE)</f>
        <v>Košice - Kysak + DOZZ,  ETCS</v>
      </c>
      <c r="H1312" t="s">
        <v>892</v>
      </c>
      <c r="I1312" t="s">
        <v>1347</v>
      </c>
      <c r="J1312" t="s">
        <v>882</v>
      </c>
      <c r="K1312" t="s">
        <v>1348</v>
      </c>
      <c r="L1312" t="s">
        <v>908</v>
      </c>
      <c r="M1312" t="s">
        <v>868</v>
      </c>
      <c r="N1312" t="s">
        <v>860</v>
      </c>
      <c r="O1312" t="s">
        <v>875</v>
      </c>
      <c r="P1312">
        <v>14.058999999999999</v>
      </c>
      <c r="Q1312">
        <v>2030</v>
      </c>
      <c r="R1312" t="s">
        <v>1458</v>
      </c>
      <c r="S1312" s="16">
        <v>100000</v>
      </c>
      <c r="T1312" t="s">
        <v>2236</v>
      </c>
      <c r="U1312" t="s">
        <v>874</v>
      </c>
      <c r="V1312" s="12" t="s">
        <v>2698</v>
      </c>
    </row>
    <row r="1313" spans="1:22" x14ac:dyDescent="0.35">
      <c r="A1313" t="s">
        <v>1502</v>
      </c>
      <c r="B1313" t="s">
        <v>864</v>
      </c>
      <c r="C1313">
        <v>0</v>
      </c>
      <c r="D1313" t="s">
        <v>865</v>
      </c>
      <c r="E1313" t="s">
        <v>314</v>
      </c>
      <c r="F1313" t="s">
        <v>1346</v>
      </c>
      <c r="G1313" s="1" t="str">
        <f>VLOOKUP(E1313,'zoznam+stupeň prípravy'!$A$2:$W$647,2,FALSE)</f>
        <v>Košice - Kysak + DOZZ,  ETCS</v>
      </c>
      <c r="H1313" t="s">
        <v>892</v>
      </c>
      <c r="I1313" t="s">
        <v>1347</v>
      </c>
      <c r="J1313" t="s">
        <v>882</v>
      </c>
      <c r="K1313" t="s">
        <v>1348</v>
      </c>
      <c r="L1313" t="s">
        <v>908</v>
      </c>
      <c r="M1313" t="s">
        <v>868</v>
      </c>
      <c r="N1313" t="s">
        <v>860</v>
      </c>
      <c r="O1313" t="s">
        <v>875</v>
      </c>
      <c r="P1313">
        <v>14.058999999999999</v>
      </c>
      <c r="Q1313">
        <v>2029</v>
      </c>
      <c r="R1313" t="s">
        <v>1458</v>
      </c>
      <c r="S1313" s="16">
        <v>100000</v>
      </c>
      <c r="T1313" t="s">
        <v>2236</v>
      </c>
      <c r="U1313" t="s">
        <v>874</v>
      </c>
      <c r="V1313" s="12" t="s">
        <v>2698</v>
      </c>
    </row>
    <row r="1314" spans="1:22" x14ac:dyDescent="0.35">
      <c r="A1314" t="s">
        <v>1502</v>
      </c>
      <c r="B1314" t="s">
        <v>864</v>
      </c>
      <c r="C1314">
        <v>0</v>
      </c>
      <c r="D1314" t="s">
        <v>865</v>
      </c>
      <c r="E1314" t="s">
        <v>314</v>
      </c>
      <c r="F1314" t="s">
        <v>1346</v>
      </c>
      <c r="G1314" s="1" t="str">
        <f>VLOOKUP(E1314,'zoznam+stupeň prípravy'!$A$2:$W$647,2,FALSE)</f>
        <v>Košice - Kysak + DOZZ,  ETCS</v>
      </c>
      <c r="H1314" t="s">
        <v>892</v>
      </c>
      <c r="I1314" t="s">
        <v>1347</v>
      </c>
      <c r="J1314" t="s">
        <v>882</v>
      </c>
      <c r="K1314" t="s">
        <v>1348</v>
      </c>
      <c r="L1314" t="s">
        <v>908</v>
      </c>
      <c r="M1314" t="s">
        <v>868</v>
      </c>
      <c r="N1314" t="s">
        <v>860</v>
      </c>
      <c r="O1314" t="s">
        <v>875</v>
      </c>
      <c r="P1314">
        <v>14.058999999999999</v>
      </c>
      <c r="Q1314">
        <v>2030</v>
      </c>
      <c r="R1314" t="s">
        <v>1458</v>
      </c>
      <c r="S1314" s="16">
        <v>100000</v>
      </c>
      <c r="T1314" t="s">
        <v>2236</v>
      </c>
      <c r="U1314" t="s">
        <v>874</v>
      </c>
      <c r="V1314" s="12" t="s">
        <v>2698</v>
      </c>
    </row>
    <row r="1315" spans="1:22" x14ac:dyDescent="0.35">
      <c r="A1315" t="s">
        <v>1503</v>
      </c>
      <c r="B1315" t="s">
        <v>864</v>
      </c>
      <c r="C1315">
        <v>0</v>
      </c>
      <c r="D1315" t="s">
        <v>865</v>
      </c>
      <c r="E1315" t="s">
        <v>316</v>
      </c>
      <c r="F1315" t="s">
        <v>1349</v>
      </c>
      <c r="G1315" s="1" t="str">
        <f>VLOOKUP(E1315,'zoznam+stupeň prípravy'!$A$2:$W$647,2,FALSE)</f>
        <v>Košice - Slivník</v>
      </c>
      <c r="H1315" t="s">
        <v>974</v>
      </c>
      <c r="I1315" t="s">
        <v>1350</v>
      </c>
      <c r="J1315" t="s">
        <v>1351</v>
      </c>
      <c r="K1315" t="s">
        <v>1352</v>
      </c>
      <c r="L1315" t="s">
        <v>908</v>
      </c>
      <c r="M1315" t="s">
        <v>868</v>
      </c>
      <c r="N1315" t="s">
        <v>860</v>
      </c>
      <c r="O1315" t="s">
        <v>875</v>
      </c>
      <c r="P1315">
        <v>36.374000000000002</v>
      </c>
      <c r="Q1315">
        <v>2030</v>
      </c>
      <c r="R1315" t="s">
        <v>1458</v>
      </c>
      <c r="S1315" s="16">
        <v>100000</v>
      </c>
      <c r="T1315" t="s">
        <v>2236</v>
      </c>
      <c r="U1315" t="s">
        <v>874</v>
      </c>
      <c r="V1315" s="12" t="s">
        <v>2698</v>
      </c>
    </row>
    <row r="1316" spans="1:22" x14ac:dyDescent="0.35">
      <c r="A1316" t="s">
        <v>1503</v>
      </c>
      <c r="B1316" t="s">
        <v>864</v>
      </c>
      <c r="C1316">
        <v>0</v>
      </c>
      <c r="D1316" t="s">
        <v>865</v>
      </c>
      <c r="E1316" t="s">
        <v>316</v>
      </c>
      <c r="F1316" t="s">
        <v>1349</v>
      </c>
      <c r="G1316" s="1" t="str">
        <f>VLOOKUP(E1316,'zoznam+stupeň prípravy'!$A$2:$W$647,2,FALSE)</f>
        <v>Košice - Slivník</v>
      </c>
      <c r="H1316" t="s">
        <v>974</v>
      </c>
      <c r="I1316" t="s">
        <v>1350</v>
      </c>
      <c r="J1316" t="s">
        <v>1351</v>
      </c>
      <c r="K1316" t="s">
        <v>1352</v>
      </c>
      <c r="L1316" t="s">
        <v>908</v>
      </c>
      <c r="M1316" t="s">
        <v>868</v>
      </c>
      <c r="N1316" t="s">
        <v>860</v>
      </c>
      <c r="O1316" t="s">
        <v>875</v>
      </c>
      <c r="P1316">
        <v>36.374000000000002</v>
      </c>
      <c r="Q1316">
        <v>2031</v>
      </c>
      <c r="R1316" t="s">
        <v>1458</v>
      </c>
      <c r="S1316" s="16">
        <v>100000</v>
      </c>
      <c r="T1316" t="s">
        <v>2236</v>
      </c>
      <c r="U1316" t="s">
        <v>874</v>
      </c>
      <c r="V1316" s="12" t="s">
        <v>2698</v>
      </c>
    </row>
    <row r="1317" spans="1:22" x14ac:dyDescent="0.35">
      <c r="A1317" t="s">
        <v>1503</v>
      </c>
      <c r="B1317" t="s">
        <v>864</v>
      </c>
      <c r="C1317">
        <v>0</v>
      </c>
      <c r="D1317" t="s">
        <v>865</v>
      </c>
      <c r="E1317" t="s">
        <v>316</v>
      </c>
      <c r="F1317" t="s">
        <v>1349</v>
      </c>
      <c r="G1317" s="1" t="str">
        <f>VLOOKUP(E1317,'zoznam+stupeň prípravy'!$A$2:$W$647,2,FALSE)</f>
        <v>Košice - Slivník</v>
      </c>
      <c r="H1317" t="s">
        <v>974</v>
      </c>
      <c r="I1317" t="s">
        <v>1350</v>
      </c>
      <c r="J1317" t="s">
        <v>1351</v>
      </c>
      <c r="K1317" t="s">
        <v>1352</v>
      </c>
      <c r="L1317" t="s">
        <v>908</v>
      </c>
      <c r="M1317" t="s">
        <v>868</v>
      </c>
      <c r="N1317" t="s">
        <v>860</v>
      </c>
      <c r="O1317" t="s">
        <v>875</v>
      </c>
      <c r="P1317">
        <v>36.374000000000002</v>
      </c>
      <c r="Q1317">
        <v>2029</v>
      </c>
      <c r="R1317" t="s">
        <v>1458</v>
      </c>
      <c r="S1317" s="16">
        <v>100000</v>
      </c>
      <c r="T1317" t="s">
        <v>2236</v>
      </c>
      <c r="U1317" t="s">
        <v>874</v>
      </c>
      <c r="V1317" s="12" t="s">
        <v>2698</v>
      </c>
    </row>
    <row r="1318" spans="1:22" x14ac:dyDescent="0.35">
      <c r="A1318" t="s">
        <v>1503</v>
      </c>
      <c r="B1318" t="s">
        <v>864</v>
      </c>
      <c r="C1318">
        <v>0</v>
      </c>
      <c r="D1318" t="s">
        <v>865</v>
      </c>
      <c r="E1318" t="s">
        <v>316</v>
      </c>
      <c r="F1318" t="s">
        <v>1349</v>
      </c>
      <c r="G1318" s="1" t="str">
        <f>VLOOKUP(E1318,'zoznam+stupeň prípravy'!$A$2:$W$647,2,FALSE)</f>
        <v>Košice - Slivník</v>
      </c>
      <c r="H1318" t="s">
        <v>974</v>
      </c>
      <c r="I1318" t="s">
        <v>1350</v>
      </c>
      <c r="J1318" t="s">
        <v>1351</v>
      </c>
      <c r="K1318" t="s">
        <v>1352</v>
      </c>
      <c r="L1318" t="s">
        <v>908</v>
      </c>
      <c r="M1318" t="s">
        <v>868</v>
      </c>
      <c r="N1318" t="s">
        <v>860</v>
      </c>
      <c r="O1318" t="s">
        <v>875</v>
      </c>
      <c r="P1318">
        <v>36.374000000000002</v>
      </c>
      <c r="Q1318">
        <v>2030</v>
      </c>
      <c r="R1318" t="s">
        <v>1458</v>
      </c>
      <c r="S1318" s="16">
        <v>100000</v>
      </c>
      <c r="T1318" t="s">
        <v>2236</v>
      </c>
      <c r="U1318" t="s">
        <v>874</v>
      </c>
      <c r="V1318" s="12" t="s">
        <v>2698</v>
      </c>
    </row>
    <row r="1319" spans="1:22" x14ac:dyDescent="0.35">
      <c r="A1319" t="s">
        <v>1504</v>
      </c>
      <c r="B1319" t="s">
        <v>864</v>
      </c>
      <c r="C1319">
        <v>0</v>
      </c>
      <c r="D1319" t="s">
        <v>865</v>
      </c>
      <c r="E1319" t="s">
        <v>1353</v>
      </c>
      <c r="F1319" t="s">
        <v>1355</v>
      </c>
      <c r="G1319" s="1" t="str">
        <f>VLOOKUP(E1319,'zoznam+stupeň prípravy'!$A$2:$W$647,2,FALSE)</f>
        <v>Kvetoslavov - Dunajská Streda</v>
      </c>
      <c r="H1319" t="s">
        <v>1356</v>
      </c>
      <c r="I1319" t="s">
        <v>1357</v>
      </c>
      <c r="J1319" t="s">
        <v>896</v>
      </c>
      <c r="K1319" t="s">
        <v>1358</v>
      </c>
      <c r="L1319" t="s">
        <v>908</v>
      </c>
      <c r="M1319" t="s">
        <v>868</v>
      </c>
      <c r="N1319" t="s">
        <v>860</v>
      </c>
      <c r="O1319" t="s">
        <v>875</v>
      </c>
      <c r="P1319">
        <v>20.129000000000001</v>
      </c>
      <c r="Q1319">
        <v>2029</v>
      </c>
      <c r="R1319" t="s">
        <v>1458</v>
      </c>
      <c r="S1319" s="16">
        <v>110000</v>
      </c>
      <c r="T1319" t="s">
        <v>2236</v>
      </c>
      <c r="U1319" t="s">
        <v>874</v>
      </c>
      <c r="V1319" s="12" t="s">
        <v>2709</v>
      </c>
    </row>
    <row r="1320" spans="1:22" x14ac:dyDescent="0.35">
      <c r="A1320" t="s">
        <v>1504</v>
      </c>
      <c r="B1320" t="s">
        <v>864</v>
      </c>
      <c r="C1320">
        <v>0</v>
      </c>
      <c r="D1320" t="s">
        <v>865</v>
      </c>
      <c r="E1320" t="s">
        <v>1353</v>
      </c>
      <c r="F1320" t="s">
        <v>1355</v>
      </c>
      <c r="G1320" s="1" t="str">
        <f>VLOOKUP(E1320,'zoznam+stupeň prípravy'!$A$2:$W$647,2,FALSE)</f>
        <v>Kvetoslavov - Dunajská Streda</v>
      </c>
      <c r="H1320" t="s">
        <v>1356</v>
      </c>
      <c r="I1320" t="s">
        <v>1357</v>
      </c>
      <c r="J1320" t="s">
        <v>896</v>
      </c>
      <c r="K1320" t="s">
        <v>1358</v>
      </c>
      <c r="L1320" t="s">
        <v>908</v>
      </c>
      <c r="M1320" t="s">
        <v>868</v>
      </c>
      <c r="N1320" t="s">
        <v>860</v>
      </c>
      <c r="O1320" t="s">
        <v>875</v>
      </c>
      <c r="P1320">
        <v>20.129000000000001</v>
      </c>
      <c r="Q1320">
        <v>2030</v>
      </c>
      <c r="R1320" t="s">
        <v>1458</v>
      </c>
      <c r="S1320" s="16">
        <v>100000</v>
      </c>
      <c r="T1320" t="s">
        <v>2236</v>
      </c>
      <c r="U1320" t="s">
        <v>874</v>
      </c>
      <c r="V1320" s="12" t="s">
        <v>2709</v>
      </c>
    </row>
    <row r="1321" spans="1:22" x14ac:dyDescent="0.35">
      <c r="A1321" t="s">
        <v>1504</v>
      </c>
      <c r="B1321" t="s">
        <v>864</v>
      </c>
      <c r="C1321">
        <v>0</v>
      </c>
      <c r="D1321" t="s">
        <v>865</v>
      </c>
      <c r="E1321" t="s">
        <v>1353</v>
      </c>
      <c r="F1321" t="s">
        <v>1355</v>
      </c>
      <c r="G1321" s="1" t="str">
        <f>VLOOKUP(E1321,'zoznam+stupeň prípravy'!$A$2:$W$647,2,FALSE)</f>
        <v>Kvetoslavov - Dunajská Streda</v>
      </c>
      <c r="H1321" t="s">
        <v>1356</v>
      </c>
      <c r="I1321" t="s">
        <v>1357</v>
      </c>
      <c r="J1321" t="s">
        <v>896</v>
      </c>
      <c r="K1321" t="s">
        <v>1358</v>
      </c>
      <c r="L1321" t="s">
        <v>908</v>
      </c>
      <c r="M1321" t="s">
        <v>868</v>
      </c>
      <c r="N1321" t="s">
        <v>860</v>
      </c>
      <c r="O1321" t="s">
        <v>875</v>
      </c>
      <c r="P1321">
        <v>20.129000000000001</v>
      </c>
      <c r="Q1321">
        <v>2029</v>
      </c>
      <c r="R1321" t="s">
        <v>1458</v>
      </c>
      <c r="S1321" s="16">
        <v>100000</v>
      </c>
      <c r="T1321" t="s">
        <v>2236</v>
      </c>
      <c r="U1321" t="s">
        <v>874</v>
      </c>
      <c r="V1321" s="12" t="s">
        <v>2709</v>
      </c>
    </row>
    <row r="1322" spans="1:22" x14ac:dyDescent="0.35">
      <c r="A1322" t="s">
        <v>1504</v>
      </c>
      <c r="B1322" t="s">
        <v>864</v>
      </c>
      <c r="C1322">
        <v>0</v>
      </c>
      <c r="D1322" t="s">
        <v>865</v>
      </c>
      <c r="E1322" t="s">
        <v>1353</v>
      </c>
      <c r="F1322" t="s">
        <v>1355</v>
      </c>
      <c r="G1322" s="1" t="str">
        <f>VLOOKUP(E1322,'zoznam+stupeň prípravy'!$A$2:$W$647,2,FALSE)</f>
        <v>Kvetoslavov - Dunajská Streda</v>
      </c>
      <c r="H1322" t="s">
        <v>1356</v>
      </c>
      <c r="I1322" t="s">
        <v>1357</v>
      </c>
      <c r="J1322" t="s">
        <v>896</v>
      </c>
      <c r="K1322" t="s">
        <v>1358</v>
      </c>
      <c r="L1322" t="s">
        <v>908</v>
      </c>
      <c r="M1322" t="s">
        <v>868</v>
      </c>
      <c r="N1322" t="s">
        <v>860</v>
      </c>
      <c r="O1322" t="s">
        <v>875</v>
      </c>
      <c r="P1322">
        <v>20.129000000000001</v>
      </c>
      <c r="Q1322">
        <v>2030</v>
      </c>
      <c r="R1322" t="s">
        <v>1458</v>
      </c>
      <c r="S1322" s="16">
        <v>100000</v>
      </c>
      <c r="T1322" t="s">
        <v>2236</v>
      </c>
      <c r="U1322" t="s">
        <v>874</v>
      </c>
      <c r="V1322" s="12" t="s">
        <v>2709</v>
      </c>
    </row>
    <row r="1323" spans="1:22" x14ac:dyDescent="0.35">
      <c r="A1323" t="s">
        <v>1505</v>
      </c>
      <c r="B1323" t="s">
        <v>864</v>
      </c>
      <c r="C1323">
        <v>0</v>
      </c>
      <c r="D1323" t="s">
        <v>865</v>
      </c>
      <c r="E1323" t="s">
        <v>318</v>
      </c>
      <c r="F1323" t="s">
        <v>1359</v>
      </c>
      <c r="G1323" s="1" t="str">
        <f>VLOOKUP(E1323,'zoznam+stupeň prípravy'!$A$2:$W$647,2,FALSE)</f>
        <v>Kysak - Prešov</v>
      </c>
      <c r="H1323" t="s">
        <v>1360</v>
      </c>
      <c r="I1323" t="s">
        <v>1361</v>
      </c>
      <c r="J1323" t="s">
        <v>1362</v>
      </c>
      <c r="K1323">
        <v>4</v>
      </c>
      <c r="L1323" t="s">
        <v>908</v>
      </c>
      <c r="M1323" t="s">
        <v>868</v>
      </c>
      <c r="N1323" t="s">
        <v>860</v>
      </c>
      <c r="O1323" t="s">
        <v>875</v>
      </c>
      <c r="P1323">
        <v>15.653</v>
      </c>
      <c r="Q1323">
        <v>2029</v>
      </c>
      <c r="R1323" t="s">
        <v>1458</v>
      </c>
      <c r="S1323" s="16">
        <v>100000</v>
      </c>
      <c r="T1323" t="s">
        <v>2236</v>
      </c>
      <c r="U1323" t="s">
        <v>874</v>
      </c>
      <c r="V1323" s="12" t="s">
        <v>2698</v>
      </c>
    </row>
    <row r="1324" spans="1:22" x14ac:dyDescent="0.35">
      <c r="A1324" t="s">
        <v>1505</v>
      </c>
      <c r="B1324" t="s">
        <v>864</v>
      </c>
      <c r="C1324">
        <v>0</v>
      </c>
      <c r="D1324" t="s">
        <v>865</v>
      </c>
      <c r="E1324" t="s">
        <v>318</v>
      </c>
      <c r="F1324" t="s">
        <v>1359</v>
      </c>
      <c r="G1324" s="1" t="str">
        <f>VLOOKUP(E1324,'zoznam+stupeň prípravy'!$A$2:$W$647,2,FALSE)</f>
        <v>Kysak - Prešov</v>
      </c>
      <c r="H1324" t="s">
        <v>1360</v>
      </c>
      <c r="I1324" t="s">
        <v>1361</v>
      </c>
      <c r="J1324" t="s">
        <v>1362</v>
      </c>
      <c r="K1324">
        <v>4</v>
      </c>
      <c r="L1324" t="s">
        <v>908</v>
      </c>
      <c r="M1324" t="s">
        <v>868</v>
      </c>
      <c r="N1324" t="s">
        <v>860</v>
      </c>
      <c r="O1324" t="s">
        <v>875</v>
      </c>
      <c r="P1324">
        <v>15.653</v>
      </c>
      <c r="Q1324">
        <v>2030</v>
      </c>
      <c r="R1324" t="s">
        <v>1458</v>
      </c>
      <c r="S1324" s="16">
        <v>100000</v>
      </c>
      <c r="T1324" t="s">
        <v>2236</v>
      </c>
      <c r="U1324" t="s">
        <v>874</v>
      </c>
      <c r="V1324" s="12" t="s">
        <v>2698</v>
      </c>
    </row>
    <row r="1325" spans="1:22" x14ac:dyDescent="0.35">
      <c r="A1325" t="s">
        <v>1505</v>
      </c>
      <c r="B1325" t="s">
        <v>864</v>
      </c>
      <c r="C1325">
        <v>0</v>
      </c>
      <c r="D1325" t="s">
        <v>865</v>
      </c>
      <c r="E1325" t="s">
        <v>318</v>
      </c>
      <c r="F1325" t="s">
        <v>1359</v>
      </c>
      <c r="G1325" s="1" t="str">
        <f>VLOOKUP(E1325,'zoznam+stupeň prípravy'!$A$2:$W$647,2,FALSE)</f>
        <v>Kysak - Prešov</v>
      </c>
      <c r="H1325" t="s">
        <v>1360</v>
      </c>
      <c r="I1325" t="s">
        <v>1361</v>
      </c>
      <c r="J1325" t="s">
        <v>1362</v>
      </c>
      <c r="K1325">
        <v>4</v>
      </c>
      <c r="L1325" t="s">
        <v>908</v>
      </c>
      <c r="M1325" t="s">
        <v>868</v>
      </c>
      <c r="N1325" t="s">
        <v>860</v>
      </c>
      <c r="O1325" t="s">
        <v>875</v>
      </c>
      <c r="P1325">
        <v>15.653</v>
      </c>
      <c r="Q1325">
        <v>2029</v>
      </c>
      <c r="R1325" t="s">
        <v>1458</v>
      </c>
      <c r="S1325" s="16">
        <v>100000</v>
      </c>
      <c r="T1325" t="s">
        <v>2236</v>
      </c>
      <c r="U1325" t="s">
        <v>874</v>
      </c>
      <c r="V1325" s="12" t="s">
        <v>2698</v>
      </c>
    </row>
    <row r="1326" spans="1:22" x14ac:dyDescent="0.35">
      <c r="A1326" t="s">
        <v>1505</v>
      </c>
      <c r="B1326" t="s">
        <v>864</v>
      </c>
      <c r="C1326">
        <v>0</v>
      </c>
      <c r="D1326" t="s">
        <v>865</v>
      </c>
      <c r="E1326" t="s">
        <v>318</v>
      </c>
      <c r="F1326" t="s">
        <v>1359</v>
      </c>
      <c r="G1326" s="1" t="str">
        <f>VLOOKUP(E1326,'zoznam+stupeň prípravy'!$A$2:$W$647,2,FALSE)</f>
        <v>Kysak - Prešov</v>
      </c>
      <c r="H1326" t="s">
        <v>1360</v>
      </c>
      <c r="I1326" t="s">
        <v>1361</v>
      </c>
      <c r="J1326" t="s">
        <v>1362</v>
      </c>
      <c r="K1326">
        <v>4</v>
      </c>
      <c r="L1326" t="s">
        <v>908</v>
      </c>
      <c r="M1326" t="s">
        <v>868</v>
      </c>
      <c r="N1326" t="s">
        <v>860</v>
      </c>
      <c r="O1326" t="s">
        <v>875</v>
      </c>
      <c r="P1326">
        <v>15.653</v>
      </c>
      <c r="Q1326">
        <v>2030</v>
      </c>
      <c r="R1326" t="s">
        <v>1458</v>
      </c>
      <c r="S1326" s="16">
        <v>100000</v>
      </c>
      <c r="T1326" t="s">
        <v>2236</v>
      </c>
      <c r="U1326" t="s">
        <v>874</v>
      </c>
      <c r="V1326" s="12" t="s">
        <v>2698</v>
      </c>
    </row>
    <row r="1327" spans="1:22" x14ac:dyDescent="0.35">
      <c r="A1327" t="s">
        <v>1506</v>
      </c>
      <c r="B1327" t="s">
        <v>864</v>
      </c>
      <c r="C1327">
        <v>0</v>
      </c>
      <c r="D1327" t="s">
        <v>865</v>
      </c>
      <c r="E1327" t="s">
        <v>322</v>
      </c>
      <c r="F1327" t="s">
        <v>1365</v>
      </c>
      <c r="G1327" s="1" t="str">
        <f>VLOOKUP(E1327,'zoznam+stupeň prípravy'!$A$2:$W$647,2,FALSE)</f>
        <v>Nové Zámky - Štúrovo</v>
      </c>
      <c r="H1327" t="s">
        <v>955</v>
      </c>
      <c r="I1327" t="s">
        <v>1366</v>
      </c>
      <c r="J1327" t="s">
        <v>1367</v>
      </c>
      <c r="K1327">
        <v>4</v>
      </c>
      <c r="L1327" t="s">
        <v>908</v>
      </c>
      <c r="M1327" t="s">
        <v>868</v>
      </c>
      <c r="N1327" t="s">
        <v>860</v>
      </c>
      <c r="O1327" t="s">
        <v>875</v>
      </c>
      <c r="P1327">
        <v>59.933</v>
      </c>
      <c r="Q1327">
        <v>2030</v>
      </c>
      <c r="R1327" t="s">
        <v>1458</v>
      </c>
      <c r="S1327" s="16">
        <v>100000</v>
      </c>
      <c r="T1327" t="s">
        <v>2236</v>
      </c>
      <c r="U1327" t="s">
        <v>874</v>
      </c>
      <c r="V1327" s="12" t="s">
        <v>2698</v>
      </c>
    </row>
    <row r="1328" spans="1:22" x14ac:dyDescent="0.35">
      <c r="A1328" t="s">
        <v>1506</v>
      </c>
      <c r="B1328" t="s">
        <v>864</v>
      </c>
      <c r="C1328">
        <v>0</v>
      </c>
      <c r="D1328" t="s">
        <v>865</v>
      </c>
      <c r="E1328" t="s">
        <v>322</v>
      </c>
      <c r="F1328" t="s">
        <v>1365</v>
      </c>
      <c r="G1328" s="1" t="str">
        <f>VLOOKUP(E1328,'zoznam+stupeň prípravy'!$A$2:$W$647,2,FALSE)</f>
        <v>Nové Zámky - Štúrovo</v>
      </c>
      <c r="H1328" t="s">
        <v>955</v>
      </c>
      <c r="I1328" t="s">
        <v>1366</v>
      </c>
      <c r="J1328" t="s">
        <v>1367</v>
      </c>
      <c r="K1328">
        <v>4</v>
      </c>
      <c r="L1328" t="s">
        <v>908</v>
      </c>
      <c r="M1328" t="s">
        <v>868</v>
      </c>
      <c r="N1328" t="s">
        <v>860</v>
      </c>
      <c r="O1328" t="s">
        <v>875</v>
      </c>
      <c r="P1328">
        <v>59.933</v>
      </c>
      <c r="Q1328">
        <v>2031</v>
      </c>
      <c r="R1328" t="s">
        <v>1458</v>
      </c>
      <c r="S1328" s="16">
        <v>100000</v>
      </c>
      <c r="T1328" t="s">
        <v>2236</v>
      </c>
      <c r="U1328" t="s">
        <v>874</v>
      </c>
      <c r="V1328" s="12" t="s">
        <v>2698</v>
      </c>
    </row>
    <row r="1329" spans="1:22" x14ac:dyDescent="0.35">
      <c r="A1329" t="s">
        <v>1506</v>
      </c>
      <c r="B1329" t="s">
        <v>864</v>
      </c>
      <c r="C1329">
        <v>0</v>
      </c>
      <c r="D1329" t="s">
        <v>865</v>
      </c>
      <c r="E1329" t="s">
        <v>322</v>
      </c>
      <c r="F1329" t="s">
        <v>1365</v>
      </c>
      <c r="G1329" s="1" t="str">
        <f>VLOOKUP(E1329,'zoznam+stupeň prípravy'!$A$2:$W$647,2,FALSE)</f>
        <v>Nové Zámky - Štúrovo</v>
      </c>
      <c r="H1329" t="s">
        <v>955</v>
      </c>
      <c r="I1329" t="s">
        <v>1366</v>
      </c>
      <c r="J1329" t="s">
        <v>1367</v>
      </c>
      <c r="K1329">
        <v>4</v>
      </c>
      <c r="L1329" t="s">
        <v>908</v>
      </c>
      <c r="M1329" t="s">
        <v>868</v>
      </c>
      <c r="N1329" t="s">
        <v>860</v>
      </c>
      <c r="O1329" t="s">
        <v>875</v>
      </c>
      <c r="P1329">
        <v>59.933</v>
      </c>
      <c r="Q1329">
        <v>2029</v>
      </c>
      <c r="R1329" t="s">
        <v>1458</v>
      </c>
      <c r="S1329" s="16">
        <v>100000</v>
      </c>
      <c r="T1329" t="s">
        <v>2236</v>
      </c>
      <c r="U1329" t="s">
        <v>874</v>
      </c>
      <c r="V1329" s="12" t="s">
        <v>2698</v>
      </c>
    </row>
    <row r="1330" spans="1:22" x14ac:dyDescent="0.35">
      <c r="A1330" t="s">
        <v>1506</v>
      </c>
      <c r="B1330" t="s">
        <v>864</v>
      </c>
      <c r="C1330">
        <v>0</v>
      </c>
      <c r="D1330" t="s">
        <v>865</v>
      </c>
      <c r="E1330" t="s">
        <v>322</v>
      </c>
      <c r="F1330" t="s">
        <v>1365</v>
      </c>
      <c r="G1330" s="1" t="str">
        <f>VLOOKUP(E1330,'zoznam+stupeň prípravy'!$A$2:$W$647,2,FALSE)</f>
        <v>Nové Zámky - Štúrovo</v>
      </c>
      <c r="H1330" t="s">
        <v>955</v>
      </c>
      <c r="I1330" t="s">
        <v>1366</v>
      </c>
      <c r="J1330" t="s">
        <v>1367</v>
      </c>
      <c r="K1330">
        <v>4</v>
      </c>
      <c r="L1330" t="s">
        <v>908</v>
      </c>
      <c r="M1330" t="s">
        <v>868</v>
      </c>
      <c r="N1330" t="s">
        <v>860</v>
      </c>
      <c r="O1330" t="s">
        <v>875</v>
      </c>
      <c r="P1330">
        <v>59.933</v>
      </c>
      <c r="Q1330">
        <v>2030</v>
      </c>
      <c r="R1330" t="s">
        <v>1458</v>
      </c>
      <c r="S1330" s="16">
        <v>100000</v>
      </c>
      <c r="T1330" t="s">
        <v>2236</v>
      </c>
      <c r="U1330" t="s">
        <v>874</v>
      </c>
      <c r="V1330" s="12" t="s">
        <v>2698</v>
      </c>
    </row>
    <row r="1331" spans="1:22" ht="29" x14ac:dyDescent="0.35">
      <c r="A1331" t="s">
        <v>1507</v>
      </c>
      <c r="B1331" t="s">
        <v>864</v>
      </c>
      <c r="C1331">
        <v>0</v>
      </c>
      <c r="D1331" t="s">
        <v>865</v>
      </c>
      <c r="E1331" t="s">
        <v>324</v>
      </c>
      <c r="F1331" t="s">
        <v>1368</v>
      </c>
      <c r="G1331" s="1" t="str">
        <f>VLOOKUP(E1331,'zoznam+stupeň prípravy'!$A$2:$W$647,2,FALSE)</f>
        <v>Nové Zámky (mimo) - Šurany - Nitra - Leopoldov (mimo)/Jelšovce (Dispečerizácia trate)</v>
      </c>
      <c r="H1331" t="s">
        <v>1369</v>
      </c>
      <c r="I1331" t="s">
        <v>1370</v>
      </c>
      <c r="J1331" t="s">
        <v>1371</v>
      </c>
      <c r="K1331" t="s">
        <v>1372</v>
      </c>
      <c r="L1331" t="s">
        <v>908</v>
      </c>
      <c r="M1331" t="s">
        <v>868</v>
      </c>
      <c r="N1331" t="s">
        <v>860</v>
      </c>
      <c r="O1331" t="s">
        <v>875</v>
      </c>
      <c r="P1331">
        <v>68.665999999999997</v>
      </c>
      <c r="Q1331">
        <v>2026</v>
      </c>
      <c r="R1331" t="s">
        <v>1458</v>
      </c>
      <c r="S1331" s="16">
        <v>200000</v>
      </c>
      <c r="T1331" t="s">
        <v>2236</v>
      </c>
      <c r="U1331" t="s">
        <v>874</v>
      </c>
      <c r="V1331" s="12" t="s">
        <v>2698</v>
      </c>
    </row>
    <row r="1332" spans="1:22" x14ac:dyDescent="0.35">
      <c r="A1332" t="s">
        <v>1508</v>
      </c>
      <c r="B1332" t="s">
        <v>864</v>
      </c>
      <c r="C1332">
        <v>0</v>
      </c>
      <c r="D1332" t="s">
        <v>865</v>
      </c>
      <c r="E1332" t="s">
        <v>326</v>
      </c>
      <c r="F1332" t="s">
        <v>1373</v>
      </c>
      <c r="G1332" s="1" t="str">
        <f>VLOOKUP(E1332,'zoznam+stupeň prípravy'!$A$2:$W$647,2,FALSE)</f>
        <v>Palárikovo - Šurany</v>
      </c>
      <c r="H1332" t="s">
        <v>1072</v>
      </c>
      <c r="I1332" t="s">
        <v>1374</v>
      </c>
      <c r="J1332" t="s">
        <v>896</v>
      </c>
      <c r="K1332">
        <v>5.8</v>
      </c>
      <c r="L1332" t="s">
        <v>908</v>
      </c>
      <c r="M1332" t="s">
        <v>868</v>
      </c>
      <c r="N1332" t="s">
        <v>860</v>
      </c>
      <c r="O1332" t="s">
        <v>875</v>
      </c>
      <c r="P1332">
        <v>6.5519999999999996</v>
      </c>
      <c r="Q1332">
        <v>2029</v>
      </c>
      <c r="R1332" t="s">
        <v>1458</v>
      </c>
      <c r="S1332" s="16">
        <v>210000</v>
      </c>
      <c r="T1332" t="s">
        <v>2236</v>
      </c>
      <c r="U1332" t="s">
        <v>874</v>
      </c>
      <c r="V1332" s="12" t="s">
        <v>2698</v>
      </c>
    </row>
    <row r="1333" spans="1:22" x14ac:dyDescent="0.35">
      <c r="A1333" t="s">
        <v>1509</v>
      </c>
      <c r="B1333" t="s">
        <v>864</v>
      </c>
      <c r="C1333">
        <v>0</v>
      </c>
      <c r="D1333" t="s">
        <v>865</v>
      </c>
      <c r="E1333" t="s">
        <v>328</v>
      </c>
      <c r="F1333" t="s">
        <v>1375</v>
      </c>
      <c r="G1333" s="1" t="str">
        <f>VLOOKUP(E1333,'zoznam+stupeň prípravy'!$A$2:$W$647,2,FALSE)</f>
        <v>Prešov - Lipany</v>
      </c>
      <c r="H1333" t="s">
        <v>1376</v>
      </c>
      <c r="I1333" t="s">
        <v>1377</v>
      </c>
      <c r="J1333" t="s">
        <v>896</v>
      </c>
      <c r="K1333">
        <v>4.0999999999999996</v>
      </c>
      <c r="L1333" t="s">
        <v>908</v>
      </c>
      <c r="M1333" t="s">
        <v>868</v>
      </c>
      <c r="N1333" t="s">
        <v>860</v>
      </c>
      <c r="O1333" t="s">
        <v>875</v>
      </c>
      <c r="P1333">
        <v>31.789000000000001</v>
      </c>
      <c r="Q1333">
        <v>2030</v>
      </c>
      <c r="R1333" t="s">
        <v>1458</v>
      </c>
      <c r="S1333" s="16">
        <v>160000</v>
      </c>
      <c r="T1333" t="s">
        <v>2236</v>
      </c>
      <c r="U1333" t="s">
        <v>874</v>
      </c>
      <c r="V1333" s="12" t="s">
        <v>2698</v>
      </c>
    </row>
    <row r="1334" spans="1:22" x14ac:dyDescent="0.35">
      <c r="A1334" t="s">
        <v>1515</v>
      </c>
      <c r="B1334" t="s">
        <v>864</v>
      </c>
      <c r="C1334">
        <v>0</v>
      </c>
      <c r="D1334" t="s">
        <v>865</v>
      </c>
      <c r="E1334" t="s">
        <v>330</v>
      </c>
      <c r="F1334" t="s">
        <v>1378</v>
      </c>
      <c r="G1334" s="1" t="str">
        <f>VLOOKUP(E1334,'zoznam+stupeň prípravy'!$A$2:$W$647,2,FALSE)</f>
        <v>Senec - Galanta</v>
      </c>
      <c r="H1334" t="s">
        <v>1379</v>
      </c>
      <c r="I1334" t="s">
        <v>1380</v>
      </c>
      <c r="J1334" t="s">
        <v>896</v>
      </c>
      <c r="K1334">
        <v>10</v>
      </c>
      <c r="L1334" t="s">
        <v>908</v>
      </c>
      <c r="M1334" t="s">
        <v>868</v>
      </c>
      <c r="N1334" t="s">
        <v>860</v>
      </c>
      <c r="O1334" t="s">
        <v>875</v>
      </c>
      <c r="P1334">
        <v>23.286999999999999</v>
      </c>
      <c r="Q1334">
        <v>2029</v>
      </c>
      <c r="R1334" t="s">
        <v>1458</v>
      </c>
      <c r="S1334" s="16">
        <v>150000</v>
      </c>
      <c r="T1334" t="s">
        <v>2236</v>
      </c>
      <c r="U1334" t="s">
        <v>874</v>
      </c>
      <c r="V1334" s="12" t="s">
        <v>2698</v>
      </c>
    </row>
    <row r="1335" spans="1:22" x14ac:dyDescent="0.35">
      <c r="A1335" t="s">
        <v>1515</v>
      </c>
      <c r="B1335" t="s">
        <v>864</v>
      </c>
      <c r="C1335">
        <v>0</v>
      </c>
      <c r="D1335" t="s">
        <v>865</v>
      </c>
      <c r="E1335" t="s">
        <v>330</v>
      </c>
      <c r="F1335" t="s">
        <v>1378</v>
      </c>
      <c r="G1335" s="1" t="str">
        <f>VLOOKUP(E1335,'zoznam+stupeň prípravy'!$A$2:$W$647,2,FALSE)</f>
        <v>Senec - Galanta</v>
      </c>
      <c r="H1335" t="s">
        <v>1379</v>
      </c>
      <c r="I1335" t="s">
        <v>1380</v>
      </c>
      <c r="J1335" t="s">
        <v>896</v>
      </c>
      <c r="K1335">
        <v>10</v>
      </c>
      <c r="L1335" t="s">
        <v>908</v>
      </c>
      <c r="M1335" t="s">
        <v>868</v>
      </c>
      <c r="N1335" t="s">
        <v>860</v>
      </c>
      <c r="O1335" t="s">
        <v>875</v>
      </c>
      <c r="P1335">
        <v>23.286999999999999</v>
      </c>
      <c r="Q1335">
        <v>2030</v>
      </c>
      <c r="R1335" t="s">
        <v>1458</v>
      </c>
      <c r="S1335" s="16">
        <v>150000</v>
      </c>
      <c r="T1335" t="s">
        <v>2236</v>
      </c>
      <c r="U1335" t="s">
        <v>874</v>
      </c>
      <c r="V1335" s="12" t="s">
        <v>2698</v>
      </c>
    </row>
    <row r="1336" spans="1:22" x14ac:dyDescent="0.35">
      <c r="A1336" t="s">
        <v>1515</v>
      </c>
      <c r="B1336" t="s">
        <v>864</v>
      </c>
      <c r="C1336">
        <v>0</v>
      </c>
      <c r="D1336" t="s">
        <v>865</v>
      </c>
      <c r="E1336" t="s">
        <v>330</v>
      </c>
      <c r="F1336" t="s">
        <v>1378</v>
      </c>
      <c r="G1336" s="1" t="str">
        <f>VLOOKUP(E1336,'zoznam+stupeň prípravy'!$A$2:$W$647,2,FALSE)</f>
        <v>Senec - Galanta</v>
      </c>
      <c r="H1336" t="s">
        <v>1379</v>
      </c>
      <c r="I1336" t="s">
        <v>1380</v>
      </c>
      <c r="J1336" t="s">
        <v>896</v>
      </c>
      <c r="K1336">
        <v>10</v>
      </c>
      <c r="L1336" t="s">
        <v>908</v>
      </c>
      <c r="M1336" t="s">
        <v>868</v>
      </c>
      <c r="N1336" t="s">
        <v>860</v>
      </c>
      <c r="O1336" t="s">
        <v>875</v>
      </c>
      <c r="P1336">
        <v>23.286999999999999</v>
      </c>
      <c r="Q1336">
        <v>2029</v>
      </c>
      <c r="R1336" t="s">
        <v>1458</v>
      </c>
      <c r="S1336" s="16">
        <v>150000</v>
      </c>
      <c r="T1336" t="s">
        <v>2236</v>
      </c>
      <c r="U1336" t="s">
        <v>874</v>
      </c>
      <c r="V1336" s="12" t="s">
        <v>2698</v>
      </c>
    </row>
    <row r="1337" spans="1:22" x14ac:dyDescent="0.35">
      <c r="A1337" t="s">
        <v>1516</v>
      </c>
      <c r="B1337" t="s">
        <v>864</v>
      </c>
      <c r="C1337">
        <v>0</v>
      </c>
      <c r="D1337" t="s">
        <v>865</v>
      </c>
      <c r="E1337" t="s">
        <v>330</v>
      </c>
      <c r="F1337" t="s">
        <v>1378</v>
      </c>
      <c r="G1337" s="1" t="str">
        <f>VLOOKUP(E1337,'zoznam+stupeň prípravy'!$A$2:$W$647,2,FALSE)</f>
        <v>Senec - Galanta</v>
      </c>
      <c r="H1337" t="s">
        <v>1379</v>
      </c>
      <c r="I1337" t="s">
        <v>1380</v>
      </c>
      <c r="J1337" t="s">
        <v>896</v>
      </c>
      <c r="K1337">
        <v>10</v>
      </c>
      <c r="L1337" t="s">
        <v>908</v>
      </c>
      <c r="M1337" t="s">
        <v>868</v>
      </c>
      <c r="N1337" t="s">
        <v>861</v>
      </c>
      <c r="O1337" t="s">
        <v>875</v>
      </c>
      <c r="P1337">
        <v>23.286999999999999</v>
      </c>
      <c r="Q1337">
        <v>2030</v>
      </c>
      <c r="R1337" t="s">
        <v>1458</v>
      </c>
      <c r="S1337" s="16">
        <v>150000</v>
      </c>
      <c r="T1337" t="s">
        <v>2236</v>
      </c>
      <c r="U1337" t="s">
        <v>874</v>
      </c>
      <c r="V1337" s="12" t="s">
        <v>2698</v>
      </c>
    </row>
    <row r="1338" spans="1:22" x14ac:dyDescent="0.35">
      <c r="A1338" t="s">
        <v>1517</v>
      </c>
      <c r="B1338" t="s">
        <v>864</v>
      </c>
      <c r="C1338">
        <v>0</v>
      </c>
      <c r="D1338" t="s">
        <v>865</v>
      </c>
      <c r="E1338" t="s">
        <v>332</v>
      </c>
      <c r="F1338" t="s">
        <v>1381</v>
      </c>
      <c r="G1338" s="1" t="str">
        <f>VLOOKUP(E1338,'zoznam+stupeň prípravy'!$A$2:$W$647,2,FALSE)</f>
        <v>Spišská Nová Ves - Margecany</v>
      </c>
      <c r="H1338" t="s">
        <v>1033</v>
      </c>
      <c r="I1338" t="s">
        <v>1382</v>
      </c>
      <c r="J1338" t="s">
        <v>896</v>
      </c>
      <c r="K1338">
        <v>6.2</v>
      </c>
      <c r="L1338" t="s">
        <v>908</v>
      </c>
      <c r="M1338" t="s">
        <v>868</v>
      </c>
      <c r="N1338" t="s">
        <v>860</v>
      </c>
      <c r="O1338" t="s">
        <v>875</v>
      </c>
      <c r="P1338">
        <v>39.648000000000003</v>
      </c>
      <c r="Q1338">
        <v>2029</v>
      </c>
      <c r="R1338" t="s">
        <v>1458</v>
      </c>
      <c r="S1338" s="16">
        <v>120000</v>
      </c>
      <c r="T1338" t="s">
        <v>2236</v>
      </c>
      <c r="U1338" t="s">
        <v>874</v>
      </c>
      <c r="V1338" s="12" t="s">
        <v>2698</v>
      </c>
    </row>
    <row r="1339" spans="1:22" x14ac:dyDescent="0.35">
      <c r="A1339" t="s">
        <v>1517</v>
      </c>
      <c r="B1339" t="s">
        <v>864</v>
      </c>
      <c r="C1339">
        <v>0</v>
      </c>
      <c r="D1339" t="s">
        <v>865</v>
      </c>
      <c r="E1339" t="s">
        <v>332</v>
      </c>
      <c r="F1339" t="s">
        <v>1381</v>
      </c>
      <c r="G1339" s="1" t="str">
        <f>VLOOKUP(E1339,'zoznam+stupeň prípravy'!$A$2:$W$647,2,FALSE)</f>
        <v>Spišská Nová Ves - Margecany</v>
      </c>
      <c r="H1339" t="s">
        <v>1033</v>
      </c>
      <c r="I1339" t="s">
        <v>1382</v>
      </c>
      <c r="J1339" t="s">
        <v>896</v>
      </c>
      <c r="K1339">
        <v>6.2</v>
      </c>
      <c r="L1339" t="s">
        <v>908</v>
      </c>
      <c r="M1339" t="s">
        <v>868</v>
      </c>
      <c r="N1339" t="s">
        <v>860</v>
      </c>
      <c r="O1339" t="s">
        <v>875</v>
      </c>
      <c r="P1339">
        <v>39.648000000000003</v>
      </c>
      <c r="Q1339">
        <v>2030</v>
      </c>
      <c r="R1339" t="s">
        <v>1458</v>
      </c>
      <c r="S1339" s="16">
        <v>120000</v>
      </c>
      <c r="T1339" t="s">
        <v>2236</v>
      </c>
      <c r="U1339" t="s">
        <v>874</v>
      </c>
      <c r="V1339" s="12" t="s">
        <v>2698</v>
      </c>
    </row>
    <row r="1340" spans="1:22" x14ac:dyDescent="0.35">
      <c r="A1340" t="s">
        <v>1517</v>
      </c>
      <c r="B1340" t="s">
        <v>864</v>
      </c>
      <c r="C1340">
        <v>0</v>
      </c>
      <c r="D1340" t="s">
        <v>865</v>
      </c>
      <c r="E1340" t="s">
        <v>332</v>
      </c>
      <c r="F1340" t="s">
        <v>1381</v>
      </c>
      <c r="G1340" s="1" t="str">
        <f>VLOOKUP(E1340,'zoznam+stupeň prípravy'!$A$2:$W$647,2,FALSE)</f>
        <v>Spišská Nová Ves - Margecany</v>
      </c>
      <c r="H1340" t="s">
        <v>1033</v>
      </c>
      <c r="I1340" t="s">
        <v>1382</v>
      </c>
      <c r="J1340" t="s">
        <v>896</v>
      </c>
      <c r="K1340">
        <v>6.2</v>
      </c>
      <c r="L1340" t="s">
        <v>908</v>
      </c>
      <c r="M1340" t="s">
        <v>868</v>
      </c>
      <c r="N1340" t="s">
        <v>860</v>
      </c>
      <c r="O1340" t="s">
        <v>875</v>
      </c>
      <c r="P1340">
        <v>39.648000000000003</v>
      </c>
      <c r="Q1340">
        <v>2031</v>
      </c>
      <c r="R1340" t="s">
        <v>1458</v>
      </c>
      <c r="S1340" s="16">
        <v>120000</v>
      </c>
      <c r="T1340" t="s">
        <v>2236</v>
      </c>
      <c r="U1340" t="s">
        <v>874</v>
      </c>
      <c r="V1340" s="12" t="s">
        <v>2698</v>
      </c>
    </row>
    <row r="1341" spans="1:22" x14ac:dyDescent="0.35">
      <c r="A1341" t="s">
        <v>1517</v>
      </c>
      <c r="B1341" t="s">
        <v>864</v>
      </c>
      <c r="C1341">
        <v>0</v>
      </c>
      <c r="D1341" t="s">
        <v>865</v>
      </c>
      <c r="E1341" t="s">
        <v>332</v>
      </c>
      <c r="F1341" t="s">
        <v>1381</v>
      </c>
      <c r="G1341" s="1" t="str">
        <f>VLOOKUP(E1341,'zoznam+stupeň prípravy'!$A$2:$W$647,2,FALSE)</f>
        <v>Spišská Nová Ves - Margecany</v>
      </c>
      <c r="H1341" t="s">
        <v>1033</v>
      </c>
      <c r="I1341" t="s">
        <v>1382</v>
      </c>
      <c r="J1341" t="s">
        <v>896</v>
      </c>
      <c r="K1341">
        <v>6.2</v>
      </c>
      <c r="L1341" t="s">
        <v>908</v>
      </c>
      <c r="M1341" t="s">
        <v>868</v>
      </c>
      <c r="N1341" t="s">
        <v>860</v>
      </c>
      <c r="O1341" t="s">
        <v>875</v>
      </c>
      <c r="P1341">
        <v>39.648000000000003</v>
      </c>
      <c r="Q1341">
        <v>2029</v>
      </c>
      <c r="R1341" t="s">
        <v>1458</v>
      </c>
      <c r="S1341" s="16">
        <v>120000</v>
      </c>
      <c r="T1341" t="s">
        <v>2236</v>
      </c>
      <c r="U1341" t="s">
        <v>874</v>
      </c>
      <c r="V1341" s="12" t="s">
        <v>2698</v>
      </c>
    </row>
    <row r="1342" spans="1:22" x14ac:dyDescent="0.35">
      <c r="A1342" t="s">
        <v>1517</v>
      </c>
      <c r="B1342" t="s">
        <v>864</v>
      </c>
      <c r="C1342">
        <v>0</v>
      </c>
      <c r="D1342" t="s">
        <v>865</v>
      </c>
      <c r="E1342" t="s">
        <v>332</v>
      </c>
      <c r="F1342" t="s">
        <v>1381</v>
      </c>
      <c r="G1342" s="1" t="str">
        <f>VLOOKUP(E1342,'zoznam+stupeň prípravy'!$A$2:$W$647,2,FALSE)</f>
        <v>Spišská Nová Ves - Margecany</v>
      </c>
      <c r="H1342" t="s">
        <v>1033</v>
      </c>
      <c r="I1342" t="s">
        <v>1382</v>
      </c>
      <c r="J1342" t="s">
        <v>896</v>
      </c>
      <c r="K1342">
        <v>6.2</v>
      </c>
      <c r="L1342" t="s">
        <v>908</v>
      </c>
      <c r="M1342" t="s">
        <v>868</v>
      </c>
      <c r="N1342" t="s">
        <v>860</v>
      </c>
      <c r="O1342" t="s">
        <v>875</v>
      </c>
      <c r="P1342">
        <v>39.648000000000003</v>
      </c>
      <c r="Q1342">
        <v>2030</v>
      </c>
      <c r="R1342" t="s">
        <v>1458</v>
      </c>
      <c r="S1342" s="16">
        <v>120000</v>
      </c>
      <c r="T1342" t="s">
        <v>2236</v>
      </c>
      <c r="U1342" t="s">
        <v>874</v>
      </c>
      <c r="V1342" s="12" t="s">
        <v>2698</v>
      </c>
    </row>
    <row r="1343" spans="1:22" x14ac:dyDescent="0.35">
      <c r="A1343" t="s">
        <v>1518</v>
      </c>
      <c r="B1343" t="s">
        <v>864</v>
      </c>
      <c r="C1343">
        <v>0</v>
      </c>
      <c r="D1343" t="s">
        <v>865</v>
      </c>
      <c r="E1343" t="s">
        <v>334</v>
      </c>
      <c r="F1343" t="s">
        <v>1383</v>
      </c>
      <c r="G1343" s="1" t="str">
        <f>VLOOKUP(E1343,'zoznam+stupeň prípravy'!$A$2:$W$647,2,FALSE)</f>
        <v>Šurany - Levice</v>
      </c>
      <c r="H1343" t="s">
        <v>918</v>
      </c>
      <c r="I1343" t="s">
        <v>1384</v>
      </c>
      <c r="J1343" t="s">
        <v>896</v>
      </c>
      <c r="K1343">
        <v>4.7</v>
      </c>
      <c r="L1343" t="s">
        <v>908</v>
      </c>
      <c r="M1343" t="s">
        <v>868</v>
      </c>
      <c r="N1343" t="s">
        <v>860</v>
      </c>
      <c r="O1343" t="s">
        <v>875</v>
      </c>
      <c r="P1343">
        <v>40.509</v>
      </c>
      <c r="Q1343">
        <v>2029</v>
      </c>
      <c r="R1343" t="s">
        <v>1458</v>
      </c>
      <c r="S1343" s="16">
        <v>200000</v>
      </c>
      <c r="T1343" t="s">
        <v>2236</v>
      </c>
      <c r="U1343" t="s">
        <v>874</v>
      </c>
      <c r="V1343" s="12" t="s">
        <v>2698</v>
      </c>
    </row>
    <row r="1344" spans="1:22" x14ac:dyDescent="0.35">
      <c r="A1344" t="s">
        <v>1518</v>
      </c>
      <c r="B1344" t="s">
        <v>864</v>
      </c>
      <c r="C1344">
        <v>0</v>
      </c>
      <c r="D1344" t="s">
        <v>865</v>
      </c>
      <c r="E1344" t="s">
        <v>334</v>
      </c>
      <c r="F1344" t="s">
        <v>1383</v>
      </c>
      <c r="G1344" s="1" t="str">
        <f>VLOOKUP(E1344,'zoznam+stupeň prípravy'!$A$2:$W$647,2,FALSE)</f>
        <v>Šurany - Levice</v>
      </c>
      <c r="H1344" t="s">
        <v>918</v>
      </c>
      <c r="I1344" t="s">
        <v>1384</v>
      </c>
      <c r="J1344" t="s">
        <v>896</v>
      </c>
      <c r="K1344">
        <v>4.7</v>
      </c>
      <c r="L1344" t="s">
        <v>908</v>
      </c>
      <c r="M1344" t="s">
        <v>868</v>
      </c>
      <c r="N1344" t="s">
        <v>860</v>
      </c>
      <c r="O1344" t="s">
        <v>875</v>
      </c>
      <c r="P1344">
        <v>40.509</v>
      </c>
      <c r="Q1344">
        <v>2030</v>
      </c>
      <c r="R1344" t="s">
        <v>1458</v>
      </c>
      <c r="S1344" s="16">
        <v>200000</v>
      </c>
      <c r="T1344" t="s">
        <v>2236</v>
      </c>
      <c r="U1344" t="s">
        <v>874</v>
      </c>
      <c r="V1344" s="12" t="s">
        <v>2698</v>
      </c>
    </row>
    <row r="1345" spans="1:22" x14ac:dyDescent="0.35">
      <c r="A1345" t="s">
        <v>1518</v>
      </c>
      <c r="B1345" t="s">
        <v>864</v>
      </c>
      <c r="C1345">
        <v>0</v>
      </c>
      <c r="D1345" t="s">
        <v>865</v>
      </c>
      <c r="E1345" t="s">
        <v>334</v>
      </c>
      <c r="F1345" t="s">
        <v>1383</v>
      </c>
      <c r="G1345" s="1" t="str">
        <f>VLOOKUP(E1345,'zoznam+stupeň prípravy'!$A$2:$W$647,2,FALSE)</f>
        <v>Šurany - Levice</v>
      </c>
      <c r="H1345" t="s">
        <v>918</v>
      </c>
      <c r="I1345" t="s">
        <v>1384</v>
      </c>
      <c r="J1345" t="s">
        <v>896</v>
      </c>
      <c r="K1345">
        <v>4.7</v>
      </c>
      <c r="L1345" t="s">
        <v>908</v>
      </c>
      <c r="M1345" t="s">
        <v>868</v>
      </c>
      <c r="N1345" t="s">
        <v>860</v>
      </c>
      <c r="O1345" t="s">
        <v>875</v>
      </c>
      <c r="P1345">
        <v>40.509</v>
      </c>
      <c r="Q1345">
        <v>2031</v>
      </c>
      <c r="R1345" t="s">
        <v>1458</v>
      </c>
      <c r="S1345" s="16">
        <v>200000</v>
      </c>
      <c r="T1345" t="s">
        <v>2236</v>
      </c>
      <c r="U1345" t="s">
        <v>874</v>
      </c>
      <c r="V1345" s="12" t="s">
        <v>2698</v>
      </c>
    </row>
    <row r="1346" spans="1:22" x14ac:dyDescent="0.35">
      <c r="A1346" t="s">
        <v>1518</v>
      </c>
      <c r="B1346" t="s">
        <v>864</v>
      </c>
      <c r="C1346">
        <v>0</v>
      </c>
      <c r="D1346" t="s">
        <v>865</v>
      </c>
      <c r="E1346" t="s">
        <v>334</v>
      </c>
      <c r="F1346" t="s">
        <v>1383</v>
      </c>
      <c r="G1346" s="1" t="str">
        <f>VLOOKUP(E1346,'zoznam+stupeň prípravy'!$A$2:$W$647,2,FALSE)</f>
        <v>Šurany - Levice</v>
      </c>
      <c r="H1346" t="s">
        <v>918</v>
      </c>
      <c r="I1346" t="s">
        <v>1384</v>
      </c>
      <c r="J1346" t="s">
        <v>896</v>
      </c>
      <c r="K1346">
        <v>4.7</v>
      </c>
      <c r="L1346" t="s">
        <v>908</v>
      </c>
      <c r="M1346" t="s">
        <v>868</v>
      </c>
      <c r="N1346" t="s">
        <v>860</v>
      </c>
      <c r="O1346" t="s">
        <v>875</v>
      </c>
      <c r="P1346">
        <v>40.509</v>
      </c>
      <c r="Q1346">
        <v>2029</v>
      </c>
      <c r="R1346" t="s">
        <v>1458</v>
      </c>
      <c r="S1346" s="16">
        <v>200000</v>
      </c>
      <c r="T1346" t="s">
        <v>2236</v>
      </c>
      <c r="U1346" t="s">
        <v>874</v>
      </c>
      <c r="V1346" s="12" t="s">
        <v>2698</v>
      </c>
    </row>
    <row r="1347" spans="1:22" x14ac:dyDescent="0.35">
      <c r="A1347" t="s">
        <v>1519</v>
      </c>
      <c r="B1347" t="s">
        <v>864</v>
      </c>
      <c r="C1347">
        <v>0</v>
      </c>
      <c r="D1347" t="s">
        <v>865</v>
      </c>
      <c r="E1347" t="s">
        <v>1385</v>
      </c>
      <c r="F1347" t="s">
        <v>1387</v>
      </c>
      <c r="G1347" s="1" t="str">
        <f>VLOOKUP(E1347,'zoznam+stupeň prípravy'!$A$2:$W$647,2,FALSE)</f>
        <v>Vrútky - Liptovský Mikuláš</v>
      </c>
      <c r="H1347" t="s">
        <v>1061</v>
      </c>
      <c r="I1347" t="s">
        <v>1388</v>
      </c>
      <c r="J1347" t="s">
        <v>896</v>
      </c>
      <c r="K1347">
        <v>6.9</v>
      </c>
      <c r="L1347" t="s">
        <v>908</v>
      </c>
      <c r="M1347" t="s">
        <v>868</v>
      </c>
      <c r="N1347" t="s">
        <v>860</v>
      </c>
      <c r="O1347" t="s">
        <v>875</v>
      </c>
      <c r="P1347">
        <v>62.713000000000001</v>
      </c>
      <c r="Q1347">
        <v>2029</v>
      </c>
      <c r="R1347" t="s">
        <v>1458</v>
      </c>
      <c r="S1347" s="16">
        <v>110000</v>
      </c>
      <c r="T1347" t="s">
        <v>2236</v>
      </c>
      <c r="U1347" t="s">
        <v>874</v>
      </c>
      <c r="V1347" s="12" t="s">
        <v>2709</v>
      </c>
    </row>
    <row r="1348" spans="1:22" x14ac:dyDescent="0.35">
      <c r="A1348" t="s">
        <v>1519</v>
      </c>
      <c r="B1348" t="s">
        <v>864</v>
      </c>
      <c r="C1348">
        <v>0</v>
      </c>
      <c r="D1348" t="s">
        <v>865</v>
      </c>
      <c r="E1348" t="s">
        <v>1385</v>
      </c>
      <c r="F1348" t="s">
        <v>1387</v>
      </c>
      <c r="G1348" s="1" t="str">
        <f>VLOOKUP(E1348,'zoznam+stupeň prípravy'!$A$2:$W$647,2,FALSE)</f>
        <v>Vrútky - Liptovský Mikuláš</v>
      </c>
      <c r="H1348" t="s">
        <v>1061</v>
      </c>
      <c r="I1348" t="s">
        <v>1388</v>
      </c>
      <c r="J1348" t="s">
        <v>896</v>
      </c>
      <c r="K1348">
        <v>6.9</v>
      </c>
      <c r="L1348" t="s">
        <v>908</v>
      </c>
      <c r="M1348" t="s">
        <v>868</v>
      </c>
      <c r="N1348" t="s">
        <v>860</v>
      </c>
      <c r="O1348" t="s">
        <v>875</v>
      </c>
      <c r="P1348">
        <v>62.713000000000001</v>
      </c>
      <c r="Q1348">
        <v>2030</v>
      </c>
      <c r="R1348" t="s">
        <v>1458</v>
      </c>
      <c r="S1348" s="16">
        <v>100000</v>
      </c>
      <c r="T1348" t="s">
        <v>2236</v>
      </c>
      <c r="U1348" t="s">
        <v>874</v>
      </c>
      <c r="V1348" s="12" t="s">
        <v>2709</v>
      </c>
    </row>
    <row r="1349" spans="1:22" x14ac:dyDescent="0.35">
      <c r="A1349" t="s">
        <v>1519</v>
      </c>
      <c r="B1349" t="s">
        <v>864</v>
      </c>
      <c r="C1349">
        <v>0</v>
      </c>
      <c r="D1349" t="s">
        <v>865</v>
      </c>
      <c r="E1349" t="s">
        <v>1385</v>
      </c>
      <c r="F1349" t="s">
        <v>1387</v>
      </c>
      <c r="G1349" s="1" t="str">
        <f>VLOOKUP(E1349,'zoznam+stupeň prípravy'!$A$2:$W$647,2,FALSE)</f>
        <v>Vrútky - Liptovský Mikuláš</v>
      </c>
      <c r="H1349" t="s">
        <v>1061</v>
      </c>
      <c r="I1349" t="s">
        <v>1388</v>
      </c>
      <c r="J1349" t="s">
        <v>896</v>
      </c>
      <c r="K1349">
        <v>6.9</v>
      </c>
      <c r="L1349" t="s">
        <v>908</v>
      </c>
      <c r="M1349" t="s">
        <v>868</v>
      </c>
      <c r="N1349" t="s">
        <v>860</v>
      </c>
      <c r="O1349" t="s">
        <v>875</v>
      </c>
      <c r="P1349">
        <v>62.713000000000001</v>
      </c>
      <c r="Q1349">
        <v>2029</v>
      </c>
      <c r="R1349" t="s">
        <v>1458</v>
      </c>
      <c r="S1349" s="16">
        <v>100000</v>
      </c>
      <c r="T1349" t="s">
        <v>2236</v>
      </c>
      <c r="U1349" t="s">
        <v>874</v>
      </c>
      <c r="V1349" s="12" t="s">
        <v>2709</v>
      </c>
    </row>
    <row r="1350" spans="1:22" x14ac:dyDescent="0.35">
      <c r="A1350" t="s">
        <v>1519</v>
      </c>
      <c r="B1350" t="s">
        <v>864</v>
      </c>
      <c r="C1350">
        <v>0</v>
      </c>
      <c r="D1350" t="s">
        <v>865</v>
      </c>
      <c r="E1350" t="s">
        <v>1385</v>
      </c>
      <c r="F1350" t="s">
        <v>1387</v>
      </c>
      <c r="G1350" s="1" t="str">
        <f>VLOOKUP(E1350,'zoznam+stupeň prípravy'!$A$2:$W$647,2,FALSE)</f>
        <v>Vrútky - Liptovský Mikuláš</v>
      </c>
      <c r="H1350" t="s">
        <v>1061</v>
      </c>
      <c r="I1350" t="s">
        <v>1388</v>
      </c>
      <c r="J1350" t="s">
        <v>896</v>
      </c>
      <c r="K1350">
        <v>6.9</v>
      </c>
      <c r="L1350" t="s">
        <v>908</v>
      </c>
      <c r="M1350" t="s">
        <v>868</v>
      </c>
      <c r="N1350" t="s">
        <v>860</v>
      </c>
      <c r="O1350" t="s">
        <v>875</v>
      </c>
      <c r="P1350">
        <v>62.713000000000001</v>
      </c>
      <c r="Q1350">
        <v>2030</v>
      </c>
      <c r="R1350" t="s">
        <v>1458</v>
      </c>
      <c r="S1350" s="16">
        <v>100000</v>
      </c>
      <c r="T1350" t="s">
        <v>2236</v>
      </c>
      <c r="U1350" t="s">
        <v>874</v>
      </c>
      <c r="V1350" s="12" t="s">
        <v>2709</v>
      </c>
    </row>
    <row r="1351" spans="1:22" ht="29" x14ac:dyDescent="0.35">
      <c r="A1351" t="s">
        <v>1614</v>
      </c>
      <c r="B1351" t="s">
        <v>864</v>
      </c>
      <c r="C1351">
        <v>0</v>
      </c>
      <c r="D1351" t="s">
        <v>865</v>
      </c>
      <c r="E1351" t="s">
        <v>336</v>
      </c>
      <c r="F1351" t="s">
        <v>1389</v>
      </c>
      <c r="G1351" s="1" t="str">
        <f>VLOOKUP(E1351,'zoznam+stupeň prípravy'!$A$2:$W$647,2,FALSE)</f>
        <v>Ružomberok - Ľubochňa, sanácia skalného svahu nad železničnou traťou a telesom cesty III/2211</v>
      </c>
      <c r="H1351" t="s">
        <v>1061</v>
      </c>
      <c r="I1351" t="s">
        <v>2236</v>
      </c>
      <c r="J1351" t="s">
        <v>896</v>
      </c>
      <c r="K1351" t="s">
        <v>1390</v>
      </c>
      <c r="L1351" t="s">
        <v>908</v>
      </c>
      <c r="M1351" t="s">
        <v>868</v>
      </c>
      <c r="N1351" t="s">
        <v>860</v>
      </c>
      <c r="O1351" t="s">
        <v>875</v>
      </c>
      <c r="P1351" t="s">
        <v>913</v>
      </c>
      <c r="Q1351">
        <v>2028</v>
      </c>
      <c r="R1351" t="s">
        <v>2025</v>
      </c>
      <c r="S1351" s="16">
        <v>10000</v>
      </c>
      <c r="T1351" t="s">
        <v>2236</v>
      </c>
      <c r="U1351" t="s">
        <v>874</v>
      </c>
      <c r="V1351" s="12" t="s">
        <v>2698</v>
      </c>
    </row>
    <row r="1352" spans="1:22" ht="29" x14ac:dyDescent="0.35">
      <c r="A1352" t="s">
        <v>2022</v>
      </c>
      <c r="B1352" t="s">
        <v>864</v>
      </c>
      <c r="C1352">
        <v>0</v>
      </c>
      <c r="D1352" t="s">
        <v>865</v>
      </c>
      <c r="E1352" t="s">
        <v>336</v>
      </c>
      <c r="F1352" t="s">
        <v>1389</v>
      </c>
      <c r="G1352" s="1" t="str">
        <f>VLOOKUP(E1352,'zoznam+stupeň prípravy'!$A$2:$W$647,2,FALSE)</f>
        <v>Ružomberok - Ľubochňa, sanácia skalného svahu nad železničnou traťou a telesom cesty III/2211</v>
      </c>
      <c r="H1352" t="s">
        <v>1061</v>
      </c>
      <c r="I1352" t="s">
        <v>2236</v>
      </c>
      <c r="J1352" t="s">
        <v>896</v>
      </c>
      <c r="K1352" t="s">
        <v>1390</v>
      </c>
      <c r="L1352" t="s">
        <v>908</v>
      </c>
      <c r="M1352" t="s">
        <v>868</v>
      </c>
      <c r="N1352" t="s">
        <v>861</v>
      </c>
      <c r="O1352" t="s">
        <v>2236</v>
      </c>
      <c r="P1352" t="s">
        <v>913</v>
      </c>
      <c r="Q1352">
        <v>2029</v>
      </c>
      <c r="R1352" t="s">
        <v>2025</v>
      </c>
      <c r="S1352" s="16">
        <v>1990000</v>
      </c>
      <c r="T1352" t="s">
        <v>2236</v>
      </c>
      <c r="U1352" t="s">
        <v>874</v>
      </c>
      <c r="V1352" s="12" t="s">
        <v>2698</v>
      </c>
    </row>
    <row r="1353" spans="1:22" x14ac:dyDescent="0.35">
      <c r="A1353" t="s">
        <v>1646</v>
      </c>
      <c r="B1353" t="s">
        <v>864</v>
      </c>
      <c r="C1353">
        <v>0</v>
      </c>
      <c r="D1353" t="s">
        <v>865</v>
      </c>
      <c r="E1353" t="s">
        <v>1391</v>
      </c>
      <c r="F1353">
        <v>0</v>
      </c>
      <c r="G1353" s="1" t="str">
        <f>VLOOKUP(E1353,'zoznam+stupeň prípravy'!$A$2:$W$647,2,FALSE)</f>
        <v>ŽSR, Diaľkové ovládanie zabezpečovacieho zariadenia v úseku trate Strážske - Prešov</v>
      </c>
      <c r="H1353" t="s">
        <v>2236</v>
      </c>
      <c r="I1353" t="s">
        <v>2236</v>
      </c>
      <c r="J1353" t="s">
        <v>2236</v>
      </c>
      <c r="K1353">
        <v>0</v>
      </c>
      <c r="L1353" t="s">
        <v>873</v>
      </c>
      <c r="M1353" t="s">
        <v>868</v>
      </c>
      <c r="N1353" t="s">
        <v>860</v>
      </c>
      <c r="O1353" t="s">
        <v>875</v>
      </c>
      <c r="P1353">
        <v>0</v>
      </c>
      <c r="Q1353">
        <v>2025</v>
      </c>
      <c r="R1353" t="s">
        <v>2497</v>
      </c>
      <c r="S1353" s="16">
        <v>5000</v>
      </c>
      <c r="T1353" t="s">
        <v>2236</v>
      </c>
      <c r="U1353" t="s">
        <v>874</v>
      </c>
      <c r="V1353" s="12" t="s">
        <v>2709</v>
      </c>
    </row>
    <row r="1354" spans="1:22" x14ac:dyDescent="0.35">
      <c r="A1354" t="s">
        <v>1646</v>
      </c>
      <c r="B1354" t="s">
        <v>864</v>
      </c>
      <c r="C1354">
        <v>0</v>
      </c>
      <c r="D1354" t="s">
        <v>865</v>
      </c>
      <c r="E1354" t="s">
        <v>1391</v>
      </c>
      <c r="F1354">
        <v>0</v>
      </c>
      <c r="G1354" s="1" t="str">
        <f>VLOOKUP(E1354,'zoznam+stupeň prípravy'!$A$2:$W$647,2,FALSE)</f>
        <v>ŽSR, Diaľkové ovládanie zabezpečovacieho zariadenia v úseku trate Strážske - Prešov</v>
      </c>
      <c r="H1354" t="s">
        <v>2236</v>
      </c>
      <c r="I1354" t="s">
        <v>2236</v>
      </c>
      <c r="J1354" t="s">
        <v>2236</v>
      </c>
      <c r="K1354">
        <v>0</v>
      </c>
      <c r="L1354" t="s">
        <v>873</v>
      </c>
      <c r="M1354" t="s">
        <v>868</v>
      </c>
      <c r="N1354" t="s">
        <v>861</v>
      </c>
      <c r="O1354" t="s">
        <v>875</v>
      </c>
      <c r="P1354">
        <v>0</v>
      </c>
      <c r="Q1354">
        <v>2026</v>
      </c>
      <c r="R1354" t="s">
        <v>2033</v>
      </c>
      <c r="S1354" s="16">
        <v>1500000</v>
      </c>
      <c r="T1354" t="s">
        <v>2236</v>
      </c>
      <c r="U1354" t="s">
        <v>874</v>
      </c>
      <c r="V1354" s="12" t="s">
        <v>2709</v>
      </c>
    </row>
    <row r="1355" spans="1:22" x14ac:dyDescent="0.35">
      <c r="E1355" t="s">
        <v>1391</v>
      </c>
      <c r="G1355" s="1" t="str">
        <f>VLOOKUP(E1355,'zoznam+stupeň prípravy'!$A$2:$W$647,2,FALSE)</f>
        <v>ŽSR, Diaľkové ovládanie zabezpečovacieho zariadenia v úseku trate Strážske - Prešov</v>
      </c>
      <c r="M1355" t="s">
        <v>868</v>
      </c>
      <c r="N1355" t="s">
        <v>861</v>
      </c>
      <c r="Q1355">
        <v>2026</v>
      </c>
      <c r="R1355" t="s">
        <v>2032</v>
      </c>
      <c r="S1355" s="16">
        <v>8500000</v>
      </c>
      <c r="U1355" t="s">
        <v>874</v>
      </c>
      <c r="V1355" s="12" t="s">
        <v>2709</v>
      </c>
    </row>
    <row r="1356" spans="1:22" x14ac:dyDescent="0.35">
      <c r="A1356" t="s">
        <v>1646</v>
      </c>
      <c r="B1356" t="s">
        <v>864</v>
      </c>
      <c r="C1356">
        <v>0</v>
      </c>
      <c r="D1356" t="s">
        <v>865</v>
      </c>
      <c r="E1356" t="s">
        <v>1391</v>
      </c>
      <c r="F1356">
        <v>0</v>
      </c>
      <c r="G1356" s="1" t="str">
        <f>VLOOKUP(E1356,'zoznam+stupeň prípravy'!$A$2:$W$647,2,FALSE)</f>
        <v>ŽSR, Diaľkové ovládanie zabezpečovacieho zariadenia v úseku trate Strážske - Prešov</v>
      </c>
      <c r="H1356" t="s">
        <v>2236</v>
      </c>
      <c r="I1356" t="s">
        <v>2236</v>
      </c>
      <c r="J1356" t="s">
        <v>2236</v>
      </c>
      <c r="K1356">
        <v>0</v>
      </c>
      <c r="L1356" t="s">
        <v>873</v>
      </c>
      <c r="M1356" t="s">
        <v>868</v>
      </c>
      <c r="N1356" t="s">
        <v>861</v>
      </c>
      <c r="O1356" t="s">
        <v>875</v>
      </c>
      <c r="P1356">
        <v>0</v>
      </c>
      <c r="Q1356">
        <v>2027</v>
      </c>
      <c r="R1356" t="s">
        <v>2033</v>
      </c>
      <c r="S1356" s="16">
        <v>2647058.823529412</v>
      </c>
      <c r="T1356" t="s">
        <v>2236</v>
      </c>
      <c r="U1356" t="s">
        <v>874</v>
      </c>
      <c r="V1356" s="12" t="s">
        <v>2709</v>
      </c>
    </row>
    <row r="1357" spans="1:22" x14ac:dyDescent="0.35">
      <c r="A1357" t="s">
        <v>1646</v>
      </c>
      <c r="B1357" t="s">
        <v>864</v>
      </c>
      <c r="C1357">
        <v>0</v>
      </c>
      <c r="D1357" t="s">
        <v>865</v>
      </c>
      <c r="E1357" t="s">
        <v>1391</v>
      </c>
      <c r="F1357">
        <v>0</v>
      </c>
      <c r="G1357" s="1" t="str">
        <f>VLOOKUP(E1357,'zoznam+stupeň prípravy'!$A$2:$W$647,2,FALSE)</f>
        <v>ŽSR, Diaľkové ovládanie zabezpečovacieho zariadenia v úseku trate Strážske - Prešov</v>
      </c>
      <c r="H1357" t="s">
        <v>2236</v>
      </c>
      <c r="I1357" t="s">
        <v>2236</v>
      </c>
      <c r="J1357" t="s">
        <v>2236</v>
      </c>
      <c r="K1357">
        <v>0</v>
      </c>
      <c r="L1357" t="s">
        <v>873</v>
      </c>
      <c r="M1357" t="s">
        <v>868</v>
      </c>
      <c r="N1357" t="s">
        <v>861</v>
      </c>
      <c r="O1357" t="s">
        <v>875</v>
      </c>
      <c r="P1357">
        <v>0</v>
      </c>
      <c r="Q1357">
        <v>2027</v>
      </c>
      <c r="R1357" t="s">
        <v>2032</v>
      </c>
      <c r="S1357" s="16">
        <v>15000000</v>
      </c>
      <c r="T1357" t="s">
        <v>2236</v>
      </c>
      <c r="U1357" t="s">
        <v>874</v>
      </c>
      <c r="V1357" s="12" t="s">
        <v>2709</v>
      </c>
    </row>
    <row r="1358" spans="1:22" x14ac:dyDescent="0.35">
      <c r="E1358" t="s">
        <v>1391</v>
      </c>
      <c r="G1358" s="1" t="str">
        <f>VLOOKUP(E1358,'zoznam+stupeň prípravy'!$A$2:$W$647,2,FALSE)</f>
        <v>ŽSR, Diaľkové ovládanie zabezpečovacieho zariadenia v úseku trate Strážske - Prešov</v>
      </c>
      <c r="M1358" t="s">
        <v>868</v>
      </c>
      <c r="N1358" t="s">
        <v>861</v>
      </c>
      <c r="Q1358">
        <v>2028</v>
      </c>
      <c r="R1358" t="s">
        <v>2033</v>
      </c>
      <c r="S1358" s="16">
        <v>2647058.823529412</v>
      </c>
      <c r="U1358" t="s">
        <v>874</v>
      </c>
      <c r="V1358" s="12" t="s">
        <v>2709</v>
      </c>
    </row>
    <row r="1359" spans="1:22" x14ac:dyDescent="0.35">
      <c r="E1359" t="s">
        <v>1391</v>
      </c>
      <c r="G1359" s="1" t="str">
        <f>VLOOKUP(E1359,'zoznam+stupeň prípravy'!$A$2:$W$647,2,FALSE)</f>
        <v>ŽSR, Diaľkové ovládanie zabezpečovacieho zariadenia v úseku trate Strážske - Prešov</v>
      </c>
      <c r="M1359" t="s">
        <v>868</v>
      </c>
      <c r="N1359" t="s">
        <v>861</v>
      </c>
      <c r="Q1359">
        <v>2028</v>
      </c>
      <c r="R1359" t="s">
        <v>2032</v>
      </c>
      <c r="S1359" s="16">
        <v>15000000</v>
      </c>
      <c r="U1359" t="s">
        <v>874</v>
      </c>
      <c r="V1359" s="12" t="s">
        <v>2709</v>
      </c>
    </row>
    <row r="1360" spans="1:22" x14ac:dyDescent="0.35">
      <c r="E1360" t="s">
        <v>1391</v>
      </c>
      <c r="G1360" s="1" t="str">
        <f>VLOOKUP(E1360,'zoznam+stupeň prípravy'!$A$2:$W$647,2,FALSE)</f>
        <v>ŽSR, Diaľkové ovládanie zabezpečovacieho zariadenia v úseku trate Strážske - Prešov</v>
      </c>
      <c r="M1360" t="s">
        <v>868</v>
      </c>
      <c r="N1360" t="s">
        <v>861</v>
      </c>
      <c r="Q1360">
        <v>2029</v>
      </c>
      <c r="R1360" t="s">
        <v>2033</v>
      </c>
      <c r="S1360" s="16">
        <v>1155882.3</v>
      </c>
      <c r="U1360" t="s">
        <v>874</v>
      </c>
      <c r="V1360" s="12" t="s">
        <v>2709</v>
      </c>
    </row>
    <row r="1361" spans="1:22" x14ac:dyDescent="0.35">
      <c r="A1361" t="s">
        <v>1646</v>
      </c>
      <c r="B1361" t="s">
        <v>864</v>
      </c>
      <c r="C1361">
        <v>0</v>
      </c>
      <c r="D1361" t="s">
        <v>865</v>
      </c>
      <c r="E1361" t="s">
        <v>1391</v>
      </c>
      <c r="F1361">
        <v>0</v>
      </c>
      <c r="G1361" s="1" t="str">
        <f>VLOOKUP(E1361,'zoznam+stupeň prípravy'!$A$2:$W$647,2,FALSE)</f>
        <v>ŽSR, Diaľkové ovládanie zabezpečovacieho zariadenia v úseku trate Strážske - Prešov</v>
      </c>
      <c r="H1361" t="s">
        <v>2236</v>
      </c>
      <c r="I1361" t="s">
        <v>2236</v>
      </c>
      <c r="J1361" t="s">
        <v>2236</v>
      </c>
      <c r="K1361">
        <v>0</v>
      </c>
      <c r="L1361" t="s">
        <v>873</v>
      </c>
      <c r="M1361" t="s">
        <v>868</v>
      </c>
      <c r="N1361" t="s">
        <v>861</v>
      </c>
      <c r="O1361" t="s">
        <v>875</v>
      </c>
      <c r="P1361">
        <v>0</v>
      </c>
      <c r="Q1361">
        <v>2029</v>
      </c>
      <c r="R1361" t="s">
        <v>2032</v>
      </c>
      <c r="S1361" s="16">
        <v>6549999.7000000002</v>
      </c>
      <c r="T1361" t="s">
        <v>2236</v>
      </c>
      <c r="U1361" t="s">
        <v>874</v>
      </c>
      <c r="V1361" s="12" t="s">
        <v>2709</v>
      </c>
    </row>
    <row r="1362" spans="1:22" x14ac:dyDescent="0.35">
      <c r="A1362" t="s">
        <v>1647</v>
      </c>
      <c r="B1362" t="s">
        <v>864</v>
      </c>
      <c r="C1362">
        <v>0</v>
      </c>
      <c r="D1362" t="s">
        <v>865</v>
      </c>
      <c r="E1362" t="s">
        <v>340</v>
      </c>
      <c r="F1362">
        <v>0</v>
      </c>
      <c r="G1362" s="1" t="str">
        <f>VLOOKUP(E1362,'zoznam+stupeň prípravy'!$A$2:$W$647,2,FALSE)</f>
        <v>ŽSR, Zväčšenie priepustnosti trate Bratislava-Rača - Leopoldov</v>
      </c>
      <c r="H1362" t="s">
        <v>2236</v>
      </c>
      <c r="I1362" t="s">
        <v>2236</v>
      </c>
      <c r="J1362" t="s">
        <v>2236</v>
      </c>
      <c r="K1362">
        <v>0</v>
      </c>
      <c r="L1362" t="s">
        <v>873</v>
      </c>
      <c r="M1362" t="s">
        <v>868</v>
      </c>
      <c r="N1362" t="s">
        <v>861</v>
      </c>
      <c r="O1362" t="s">
        <v>875</v>
      </c>
      <c r="P1362">
        <v>0</v>
      </c>
      <c r="Q1362">
        <v>2025</v>
      </c>
      <c r="R1362" t="s">
        <v>1558</v>
      </c>
      <c r="S1362" s="16">
        <v>3022013.33</v>
      </c>
      <c r="T1362" t="s">
        <v>2236</v>
      </c>
      <c r="U1362" t="s">
        <v>874</v>
      </c>
      <c r="V1362" s="12" t="s">
        <v>2705</v>
      </c>
    </row>
    <row r="1363" spans="1:22" x14ac:dyDescent="0.35">
      <c r="A1363" t="s">
        <v>1647</v>
      </c>
      <c r="B1363" t="s">
        <v>864</v>
      </c>
      <c r="C1363">
        <v>0</v>
      </c>
      <c r="D1363" t="s">
        <v>865</v>
      </c>
      <c r="E1363" t="s">
        <v>340</v>
      </c>
      <c r="F1363">
        <v>0</v>
      </c>
      <c r="G1363" s="1" t="str">
        <f>VLOOKUP(E1363,'zoznam+stupeň prípravy'!$A$2:$W$647,2,FALSE)</f>
        <v>ŽSR, Zväčšenie priepustnosti trate Bratislava-Rača - Leopoldov</v>
      </c>
      <c r="H1363" t="s">
        <v>2236</v>
      </c>
      <c r="I1363" t="s">
        <v>2236</v>
      </c>
      <c r="J1363" t="s">
        <v>2236</v>
      </c>
      <c r="K1363">
        <v>0</v>
      </c>
      <c r="L1363" t="s">
        <v>873</v>
      </c>
      <c r="M1363" t="s">
        <v>868</v>
      </c>
      <c r="N1363" t="s">
        <v>861</v>
      </c>
      <c r="O1363" t="s">
        <v>875</v>
      </c>
      <c r="P1363">
        <v>0</v>
      </c>
      <c r="Q1363">
        <v>2026</v>
      </c>
      <c r="R1363" t="s">
        <v>1558</v>
      </c>
      <c r="S1363" s="16">
        <v>40149605.670000002</v>
      </c>
      <c r="T1363" t="s">
        <v>2236</v>
      </c>
      <c r="U1363" t="s">
        <v>874</v>
      </c>
      <c r="V1363" s="12" t="s">
        <v>2705</v>
      </c>
    </row>
    <row r="1364" spans="1:22" x14ac:dyDescent="0.35">
      <c r="A1364" t="s">
        <v>2199</v>
      </c>
      <c r="B1364" t="s">
        <v>864</v>
      </c>
      <c r="C1364">
        <v>0</v>
      </c>
      <c r="D1364" t="s">
        <v>865</v>
      </c>
      <c r="E1364" t="s">
        <v>342</v>
      </c>
      <c r="F1364">
        <v>0</v>
      </c>
      <c r="G1364" s="1" t="str">
        <f>VLOOKUP(E1364,'zoznam+stupeň prípravy'!$A$2:$W$647,2,FALSE)</f>
        <v>OED - nový energetický dispečing ŽE</v>
      </c>
      <c r="H1364" t="s">
        <v>2236</v>
      </c>
      <c r="I1364" t="s">
        <v>2236</v>
      </c>
      <c r="J1364" t="s">
        <v>2236</v>
      </c>
      <c r="K1364" t="s">
        <v>949</v>
      </c>
      <c r="L1364" t="s">
        <v>912</v>
      </c>
      <c r="M1364" t="s">
        <v>868</v>
      </c>
      <c r="N1364" t="s">
        <v>861</v>
      </c>
      <c r="O1364" t="s">
        <v>874</v>
      </c>
      <c r="P1364">
        <v>0</v>
      </c>
      <c r="Q1364">
        <v>2029</v>
      </c>
      <c r="R1364" t="s">
        <v>2025</v>
      </c>
      <c r="S1364" s="16">
        <v>708330</v>
      </c>
      <c r="T1364" t="s">
        <v>2236</v>
      </c>
      <c r="U1364" t="s">
        <v>875</v>
      </c>
      <c r="V1364" s="12" t="s">
        <v>2698</v>
      </c>
    </row>
    <row r="1365" spans="1:22" x14ac:dyDescent="0.35">
      <c r="A1365" t="s">
        <v>2199</v>
      </c>
      <c r="B1365" t="s">
        <v>864</v>
      </c>
      <c r="C1365">
        <v>0</v>
      </c>
      <c r="D1365" t="s">
        <v>865</v>
      </c>
      <c r="E1365" t="s">
        <v>342</v>
      </c>
      <c r="F1365">
        <v>0</v>
      </c>
      <c r="G1365" s="1" t="str">
        <f>VLOOKUP(E1365,'zoznam+stupeň prípravy'!$A$2:$W$647,2,FALSE)</f>
        <v>OED - nový energetický dispečing ŽE</v>
      </c>
      <c r="H1365" t="s">
        <v>2236</v>
      </c>
      <c r="I1365" t="s">
        <v>2236</v>
      </c>
      <c r="J1365" t="s">
        <v>2236</v>
      </c>
      <c r="K1365" t="s">
        <v>949</v>
      </c>
      <c r="L1365" t="s">
        <v>912</v>
      </c>
      <c r="M1365" t="s">
        <v>868</v>
      </c>
      <c r="N1365" t="s">
        <v>861</v>
      </c>
      <c r="O1365" t="s">
        <v>874</v>
      </c>
      <c r="P1365">
        <v>0</v>
      </c>
      <c r="Q1365">
        <v>2026</v>
      </c>
      <c r="R1365" t="s">
        <v>2025</v>
      </c>
      <c r="S1365" s="16">
        <v>708330</v>
      </c>
      <c r="T1365" t="s">
        <v>2236</v>
      </c>
      <c r="U1365" t="s">
        <v>875</v>
      </c>
      <c r="V1365" s="12" t="s">
        <v>2698</v>
      </c>
    </row>
    <row r="1366" spans="1:22" x14ac:dyDescent="0.35">
      <c r="A1366" t="s">
        <v>2199</v>
      </c>
      <c r="B1366" t="s">
        <v>864</v>
      </c>
      <c r="C1366">
        <v>0</v>
      </c>
      <c r="D1366" t="s">
        <v>865</v>
      </c>
      <c r="E1366" t="s">
        <v>342</v>
      </c>
      <c r="F1366">
        <v>0</v>
      </c>
      <c r="G1366" s="1" t="str">
        <f>VLOOKUP(E1366,'zoznam+stupeň prípravy'!$A$2:$W$647,2,FALSE)</f>
        <v>OED - nový energetický dispečing ŽE</v>
      </c>
      <c r="H1366" t="s">
        <v>2236</v>
      </c>
      <c r="I1366" t="s">
        <v>2236</v>
      </c>
      <c r="J1366" t="s">
        <v>2236</v>
      </c>
      <c r="K1366" t="s">
        <v>949</v>
      </c>
      <c r="L1366" t="s">
        <v>912</v>
      </c>
      <c r="M1366" t="s">
        <v>868</v>
      </c>
      <c r="N1366" t="s">
        <v>861</v>
      </c>
      <c r="O1366" t="s">
        <v>874</v>
      </c>
      <c r="P1366">
        <v>0</v>
      </c>
      <c r="Q1366">
        <v>2027</v>
      </c>
      <c r="R1366" t="s">
        <v>2025</v>
      </c>
      <c r="S1366" s="16">
        <v>708330</v>
      </c>
      <c r="T1366" t="s">
        <v>2236</v>
      </c>
      <c r="U1366" t="s">
        <v>875</v>
      </c>
      <c r="V1366" s="12" t="s">
        <v>2698</v>
      </c>
    </row>
    <row r="1367" spans="1:22" x14ac:dyDescent="0.35">
      <c r="A1367" t="s">
        <v>2199</v>
      </c>
      <c r="B1367" t="s">
        <v>864</v>
      </c>
      <c r="C1367">
        <v>0</v>
      </c>
      <c r="D1367" t="s">
        <v>865</v>
      </c>
      <c r="E1367" t="s">
        <v>342</v>
      </c>
      <c r="F1367">
        <v>0</v>
      </c>
      <c r="G1367" s="1" t="str">
        <f>VLOOKUP(E1367,'zoznam+stupeň prípravy'!$A$2:$W$647,2,FALSE)</f>
        <v>OED - nový energetický dispečing ŽE</v>
      </c>
      <c r="H1367" t="s">
        <v>2236</v>
      </c>
      <c r="I1367" t="s">
        <v>2236</v>
      </c>
      <c r="J1367" t="s">
        <v>2236</v>
      </c>
      <c r="K1367" t="s">
        <v>949</v>
      </c>
      <c r="L1367" t="s">
        <v>912</v>
      </c>
      <c r="M1367" t="s">
        <v>868</v>
      </c>
      <c r="N1367" t="s">
        <v>861</v>
      </c>
      <c r="O1367" t="s">
        <v>874</v>
      </c>
      <c r="P1367">
        <v>0</v>
      </c>
      <c r="Q1367">
        <v>2028</v>
      </c>
      <c r="R1367" t="s">
        <v>2025</v>
      </c>
      <c r="S1367" s="16">
        <v>708330</v>
      </c>
      <c r="T1367" t="s">
        <v>2236</v>
      </c>
      <c r="U1367" t="s">
        <v>875</v>
      </c>
      <c r="V1367" s="12" t="s">
        <v>2698</v>
      </c>
    </row>
    <row r="1368" spans="1:22" x14ac:dyDescent="0.35">
      <c r="A1368" t="s">
        <v>2199</v>
      </c>
      <c r="B1368" t="s">
        <v>864</v>
      </c>
      <c r="C1368">
        <v>0</v>
      </c>
      <c r="D1368" t="s">
        <v>865</v>
      </c>
      <c r="E1368" t="s">
        <v>342</v>
      </c>
      <c r="F1368">
        <v>0</v>
      </c>
      <c r="G1368" s="1" t="str">
        <f>VLOOKUP(E1368,'zoznam+stupeň prípravy'!$A$2:$W$647,2,FALSE)</f>
        <v>OED - nový energetický dispečing ŽE</v>
      </c>
      <c r="H1368" t="s">
        <v>2236</v>
      </c>
      <c r="I1368" t="s">
        <v>2236</v>
      </c>
      <c r="J1368" t="s">
        <v>2236</v>
      </c>
      <c r="K1368" t="s">
        <v>949</v>
      </c>
      <c r="L1368" t="s">
        <v>912</v>
      </c>
      <c r="M1368" t="s">
        <v>868</v>
      </c>
      <c r="N1368" t="s">
        <v>861</v>
      </c>
      <c r="O1368" t="s">
        <v>874</v>
      </c>
      <c r="P1368">
        <v>0</v>
      </c>
      <c r="Q1368">
        <v>2029</v>
      </c>
      <c r="R1368" t="s">
        <v>2025</v>
      </c>
      <c r="S1368" s="16">
        <v>708330</v>
      </c>
      <c r="T1368" t="s">
        <v>2236</v>
      </c>
      <c r="U1368" t="s">
        <v>875</v>
      </c>
      <c r="V1368" s="12" t="s">
        <v>2698</v>
      </c>
    </row>
    <row r="1369" spans="1:22" x14ac:dyDescent="0.35">
      <c r="A1369" t="s">
        <v>2199</v>
      </c>
      <c r="B1369" t="s">
        <v>864</v>
      </c>
      <c r="C1369">
        <v>0</v>
      </c>
      <c r="D1369" t="s">
        <v>865</v>
      </c>
      <c r="E1369" t="s">
        <v>342</v>
      </c>
      <c r="F1369">
        <v>0</v>
      </c>
      <c r="G1369" s="1" t="str">
        <f>VLOOKUP(E1369,'zoznam+stupeň prípravy'!$A$2:$W$647,2,FALSE)</f>
        <v>OED - nový energetický dispečing ŽE</v>
      </c>
      <c r="H1369" t="s">
        <v>2236</v>
      </c>
      <c r="I1369" t="s">
        <v>2236</v>
      </c>
      <c r="J1369" t="s">
        <v>2236</v>
      </c>
      <c r="K1369" t="s">
        <v>949</v>
      </c>
      <c r="L1369" t="s">
        <v>912</v>
      </c>
      <c r="M1369" t="s">
        <v>868</v>
      </c>
      <c r="N1369" t="s">
        <v>861</v>
      </c>
      <c r="O1369" t="s">
        <v>874</v>
      </c>
      <c r="P1369">
        <v>0</v>
      </c>
      <c r="Q1369">
        <v>2030</v>
      </c>
      <c r="R1369" t="s">
        <v>2025</v>
      </c>
      <c r="S1369" s="16">
        <v>708350</v>
      </c>
      <c r="T1369" t="s">
        <v>2236</v>
      </c>
      <c r="U1369" t="s">
        <v>875</v>
      </c>
      <c r="V1369" s="12" t="s">
        <v>2698</v>
      </c>
    </row>
    <row r="1370" spans="1:22" ht="29" x14ac:dyDescent="0.35">
      <c r="A1370" t="s">
        <v>1725</v>
      </c>
      <c r="B1370" t="s">
        <v>864</v>
      </c>
      <c r="C1370">
        <v>0</v>
      </c>
      <c r="D1370" t="s">
        <v>865</v>
      </c>
      <c r="E1370" t="s">
        <v>1392</v>
      </c>
      <c r="F1370">
        <v>0</v>
      </c>
      <c r="G1370" s="1" t="str">
        <f>VLOOKUP(E1370,'zoznam+stupeň prípravy'!$A$2:$W$647,2,FALSE)</f>
        <v>TIOP Bratislava, Železničná zastávka Bratislava Železná studienka a jej okolie – Revitalizácia</v>
      </c>
      <c r="H1370" t="s">
        <v>2236</v>
      </c>
      <c r="I1370" t="s">
        <v>2236</v>
      </c>
      <c r="J1370" t="s">
        <v>2236</v>
      </c>
      <c r="K1370">
        <v>0</v>
      </c>
      <c r="L1370" t="s">
        <v>908</v>
      </c>
      <c r="M1370" t="s">
        <v>868</v>
      </c>
      <c r="N1370" t="s">
        <v>861</v>
      </c>
      <c r="O1370" t="s">
        <v>2236</v>
      </c>
      <c r="P1370">
        <v>0</v>
      </c>
      <c r="Q1370">
        <v>2027</v>
      </c>
      <c r="R1370" t="s">
        <v>2050</v>
      </c>
      <c r="S1370" s="16">
        <v>225000</v>
      </c>
      <c r="T1370" t="s">
        <v>1726</v>
      </c>
      <c r="U1370" t="s">
        <v>874</v>
      </c>
      <c r="V1370" s="12" t="s">
        <v>2708</v>
      </c>
    </row>
    <row r="1371" spans="1:22" ht="29" x14ac:dyDescent="0.35">
      <c r="A1371" t="s">
        <v>1725</v>
      </c>
      <c r="B1371" t="s">
        <v>864</v>
      </c>
      <c r="C1371">
        <v>0</v>
      </c>
      <c r="D1371" t="s">
        <v>865</v>
      </c>
      <c r="E1371" t="s">
        <v>1392</v>
      </c>
      <c r="F1371">
        <v>0</v>
      </c>
      <c r="G1371" s="1" t="str">
        <f>VLOOKUP(E1371,'zoznam+stupeň prípravy'!$A$2:$W$647,2,FALSE)</f>
        <v>TIOP Bratislava, Železničná zastávka Bratislava Železná studienka a jej okolie – Revitalizácia</v>
      </c>
      <c r="H1371" t="s">
        <v>2236</v>
      </c>
      <c r="I1371" t="s">
        <v>2236</v>
      </c>
      <c r="J1371" t="s">
        <v>2236</v>
      </c>
      <c r="K1371">
        <v>0</v>
      </c>
      <c r="L1371" t="s">
        <v>908</v>
      </c>
      <c r="M1371" t="s">
        <v>868</v>
      </c>
      <c r="N1371" t="s">
        <v>861</v>
      </c>
      <c r="O1371" t="s">
        <v>875</v>
      </c>
      <c r="P1371">
        <v>0</v>
      </c>
      <c r="Q1371">
        <v>2027</v>
      </c>
      <c r="R1371" t="s">
        <v>2049</v>
      </c>
      <c r="S1371" s="16">
        <v>1275000</v>
      </c>
      <c r="T1371" t="s">
        <v>1726</v>
      </c>
      <c r="U1371" t="s">
        <v>874</v>
      </c>
      <c r="V1371" s="12" t="s">
        <v>2708</v>
      </c>
    </row>
    <row r="1372" spans="1:22" ht="29" x14ac:dyDescent="0.35">
      <c r="A1372" t="s">
        <v>1725</v>
      </c>
      <c r="B1372" t="s">
        <v>864</v>
      </c>
      <c r="C1372">
        <v>0</v>
      </c>
      <c r="D1372" t="s">
        <v>865</v>
      </c>
      <c r="E1372" t="s">
        <v>1392</v>
      </c>
      <c r="F1372">
        <v>0</v>
      </c>
      <c r="G1372" s="1" t="str">
        <f>VLOOKUP(E1372,'zoznam+stupeň prípravy'!$A$2:$W$647,2,FALSE)</f>
        <v>TIOP Bratislava, Železničná zastávka Bratislava Železná studienka a jej okolie – Revitalizácia</v>
      </c>
      <c r="H1372" t="s">
        <v>2236</v>
      </c>
      <c r="I1372" t="s">
        <v>2236</v>
      </c>
      <c r="J1372" t="s">
        <v>2236</v>
      </c>
      <c r="K1372">
        <v>0</v>
      </c>
      <c r="L1372" t="s">
        <v>908</v>
      </c>
      <c r="M1372" t="s">
        <v>868</v>
      </c>
      <c r="N1372" t="s">
        <v>861</v>
      </c>
      <c r="O1372" t="s">
        <v>2236</v>
      </c>
      <c r="P1372">
        <v>0</v>
      </c>
      <c r="Q1372">
        <v>2028</v>
      </c>
      <c r="R1372" t="s">
        <v>2050</v>
      </c>
      <c r="S1372" s="16">
        <v>307500</v>
      </c>
      <c r="T1372" t="s">
        <v>1726</v>
      </c>
      <c r="U1372" t="s">
        <v>874</v>
      </c>
      <c r="V1372" s="12" t="s">
        <v>2708</v>
      </c>
    </row>
    <row r="1373" spans="1:22" ht="29" x14ac:dyDescent="0.35">
      <c r="A1373" t="s">
        <v>1725</v>
      </c>
      <c r="B1373" t="s">
        <v>864</v>
      </c>
      <c r="C1373">
        <v>0</v>
      </c>
      <c r="D1373" t="s">
        <v>865</v>
      </c>
      <c r="E1373" t="s">
        <v>1392</v>
      </c>
      <c r="F1373">
        <v>0</v>
      </c>
      <c r="G1373" s="1" t="str">
        <f>VLOOKUP(E1373,'zoznam+stupeň prípravy'!$A$2:$W$647,2,FALSE)</f>
        <v>TIOP Bratislava, Železničná zastávka Bratislava Železná studienka a jej okolie – Revitalizácia</v>
      </c>
      <c r="H1373" t="s">
        <v>2236</v>
      </c>
      <c r="I1373" t="s">
        <v>2236</v>
      </c>
      <c r="J1373" t="s">
        <v>2236</v>
      </c>
      <c r="K1373">
        <v>0</v>
      </c>
      <c r="L1373" t="s">
        <v>908</v>
      </c>
      <c r="M1373" t="s">
        <v>868</v>
      </c>
      <c r="N1373" t="s">
        <v>861</v>
      </c>
      <c r="O1373" t="s">
        <v>2236</v>
      </c>
      <c r="P1373">
        <v>0</v>
      </c>
      <c r="Q1373">
        <v>2028</v>
      </c>
      <c r="R1373" t="s">
        <v>2049</v>
      </c>
      <c r="S1373" s="16">
        <v>1742500</v>
      </c>
      <c r="T1373" t="s">
        <v>1726</v>
      </c>
      <c r="U1373" t="s">
        <v>874</v>
      </c>
      <c r="V1373" s="12" t="s">
        <v>2708</v>
      </c>
    </row>
    <row r="1374" spans="1:22" x14ac:dyDescent="0.35">
      <c r="A1374" t="s">
        <v>1857</v>
      </c>
      <c r="B1374" t="s">
        <v>864</v>
      </c>
      <c r="C1374">
        <v>0</v>
      </c>
      <c r="D1374" t="s">
        <v>865</v>
      </c>
      <c r="E1374" t="s">
        <v>344</v>
      </c>
      <c r="F1374">
        <v>0</v>
      </c>
      <c r="G1374" s="1" t="str">
        <f>VLOOKUP(E1374,'zoznam+stupeň prípravy'!$A$2:$W$647,2,FALSE)</f>
        <v xml:space="preserve">ŽST Šarišské Lúky - zriadenie EOV + kiosková TS </v>
      </c>
      <c r="H1374" t="s">
        <v>2236</v>
      </c>
      <c r="I1374" t="s">
        <v>2236</v>
      </c>
      <c r="J1374" t="s">
        <v>2236</v>
      </c>
      <c r="K1374">
        <v>0</v>
      </c>
      <c r="L1374" t="s">
        <v>912</v>
      </c>
      <c r="M1374" t="s">
        <v>868</v>
      </c>
      <c r="N1374" t="s">
        <v>860</v>
      </c>
      <c r="O1374" t="s">
        <v>875</v>
      </c>
      <c r="P1374">
        <v>0</v>
      </c>
      <c r="Q1374">
        <v>2027</v>
      </c>
      <c r="R1374" t="s">
        <v>2025</v>
      </c>
      <c r="S1374" s="16">
        <v>3800</v>
      </c>
      <c r="T1374" t="s">
        <v>2236</v>
      </c>
      <c r="U1374" t="s">
        <v>874</v>
      </c>
      <c r="V1374" s="12" t="s">
        <v>2698</v>
      </c>
    </row>
    <row r="1375" spans="1:22" x14ac:dyDescent="0.35">
      <c r="A1375" t="s">
        <v>1991</v>
      </c>
      <c r="B1375" t="s">
        <v>864</v>
      </c>
      <c r="C1375">
        <v>0</v>
      </c>
      <c r="D1375" t="s">
        <v>865</v>
      </c>
      <c r="E1375" t="s">
        <v>344</v>
      </c>
      <c r="F1375">
        <v>0</v>
      </c>
      <c r="G1375" s="1" t="str">
        <f>VLOOKUP(E1375,'zoznam+stupeň prípravy'!$A$2:$W$647,2,FALSE)</f>
        <v xml:space="preserve">ŽST Šarišské Lúky - zriadenie EOV + kiosková TS </v>
      </c>
      <c r="H1375" t="s">
        <v>2236</v>
      </c>
      <c r="I1375" t="s">
        <v>2236</v>
      </c>
      <c r="J1375" t="s">
        <v>2236</v>
      </c>
      <c r="K1375">
        <v>0</v>
      </c>
      <c r="L1375" t="s">
        <v>912</v>
      </c>
      <c r="M1375" t="s">
        <v>868</v>
      </c>
      <c r="N1375" t="s">
        <v>861</v>
      </c>
      <c r="O1375" t="s">
        <v>875</v>
      </c>
      <c r="P1375">
        <v>0</v>
      </c>
      <c r="Q1375">
        <v>2030</v>
      </c>
      <c r="R1375" t="s">
        <v>2025</v>
      </c>
      <c r="S1375" s="16">
        <v>34200</v>
      </c>
      <c r="T1375" t="s">
        <v>2236</v>
      </c>
      <c r="U1375" t="s">
        <v>874</v>
      </c>
      <c r="V1375" s="12" t="s">
        <v>2698</v>
      </c>
    </row>
    <row r="1376" spans="1:22" x14ac:dyDescent="0.35">
      <c r="A1376" t="s">
        <v>1858</v>
      </c>
      <c r="B1376" t="s">
        <v>864</v>
      </c>
      <c r="C1376">
        <v>0</v>
      </c>
      <c r="D1376" t="s">
        <v>865</v>
      </c>
      <c r="E1376" t="s">
        <v>346</v>
      </c>
      <c r="F1376">
        <v>0</v>
      </c>
      <c r="G1376" s="1" t="str">
        <f>VLOOKUP(E1376,'zoznam+stupeň prípravy'!$A$2:$W$647,2,FALSE)</f>
        <v>ŽST Kapušany pri Prešove - zriadenie EOV + kiosková TS</v>
      </c>
      <c r="H1376" t="s">
        <v>2236</v>
      </c>
      <c r="I1376" t="s">
        <v>2236</v>
      </c>
      <c r="J1376" t="s">
        <v>2236</v>
      </c>
      <c r="K1376">
        <v>0</v>
      </c>
      <c r="L1376" t="s">
        <v>912</v>
      </c>
      <c r="M1376" t="s">
        <v>868</v>
      </c>
      <c r="N1376" t="s">
        <v>860</v>
      </c>
      <c r="O1376" t="s">
        <v>875</v>
      </c>
      <c r="P1376">
        <v>0</v>
      </c>
      <c r="Q1376">
        <v>2027</v>
      </c>
      <c r="R1376" t="s">
        <v>2025</v>
      </c>
      <c r="S1376" s="16">
        <v>3000</v>
      </c>
      <c r="T1376" t="s">
        <v>2236</v>
      </c>
      <c r="U1376" t="s">
        <v>874</v>
      </c>
      <c r="V1376" s="12" t="s">
        <v>2698</v>
      </c>
    </row>
    <row r="1377" spans="1:22" x14ac:dyDescent="0.35">
      <c r="A1377" t="s">
        <v>1992</v>
      </c>
      <c r="B1377" t="s">
        <v>864</v>
      </c>
      <c r="C1377">
        <v>0</v>
      </c>
      <c r="D1377" t="s">
        <v>865</v>
      </c>
      <c r="E1377" t="s">
        <v>346</v>
      </c>
      <c r="F1377">
        <v>0</v>
      </c>
      <c r="G1377" s="1" t="str">
        <f>VLOOKUP(E1377,'zoznam+stupeň prípravy'!$A$2:$W$647,2,FALSE)</f>
        <v>ŽST Kapušany pri Prešove - zriadenie EOV + kiosková TS</v>
      </c>
      <c r="H1377" t="s">
        <v>2236</v>
      </c>
      <c r="I1377" t="s">
        <v>2236</v>
      </c>
      <c r="J1377" t="s">
        <v>2236</v>
      </c>
      <c r="K1377">
        <v>0</v>
      </c>
      <c r="L1377" t="s">
        <v>912</v>
      </c>
      <c r="M1377" t="s">
        <v>868</v>
      </c>
      <c r="N1377" t="s">
        <v>861</v>
      </c>
      <c r="O1377" t="s">
        <v>875</v>
      </c>
      <c r="P1377">
        <v>0</v>
      </c>
      <c r="Q1377">
        <v>2030</v>
      </c>
      <c r="R1377" t="s">
        <v>2025</v>
      </c>
      <c r="S1377" s="16">
        <v>27000</v>
      </c>
      <c r="T1377" t="s">
        <v>2236</v>
      </c>
      <c r="U1377" t="s">
        <v>874</v>
      </c>
      <c r="V1377" s="12" t="s">
        <v>2698</v>
      </c>
    </row>
    <row r="1378" spans="1:22" x14ac:dyDescent="0.35">
      <c r="A1378" t="s">
        <v>1859</v>
      </c>
      <c r="B1378" t="s">
        <v>864</v>
      </c>
      <c r="C1378">
        <v>0</v>
      </c>
      <c r="D1378" t="s">
        <v>865</v>
      </c>
      <c r="E1378" t="s">
        <v>348</v>
      </c>
      <c r="F1378">
        <v>0</v>
      </c>
      <c r="G1378" s="1" t="str">
        <f>VLOOKUP(E1378,'zoznam+stupeň prípravy'!$A$2:$W$647,2,FALSE)</f>
        <v xml:space="preserve">ŽST Čierne nad Topľou- zriadenie EOV </v>
      </c>
      <c r="H1378" t="s">
        <v>2236</v>
      </c>
      <c r="I1378" t="s">
        <v>2236</v>
      </c>
      <c r="J1378" t="s">
        <v>2236</v>
      </c>
      <c r="K1378">
        <v>0</v>
      </c>
      <c r="L1378" t="s">
        <v>912</v>
      </c>
      <c r="M1378" t="s">
        <v>868</v>
      </c>
      <c r="N1378" t="s">
        <v>860</v>
      </c>
      <c r="O1378" t="s">
        <v>875</v>
      </c>
      <c r="P1378">
        <v>0</v>
      </c>
      <c r="Q1378">
        <v>2027</v>
      </c>
      <c r="R1378" t="s">
        <v>2025</v>
      </c>
      <c r="S1378" s="16">
        <v>1100</v>
      </c>
      <c r="T1378" t="s">
        <v>2236</v>
      </c>
      <c r="U1378" t="s">
        <v>874</v>
      </c>
      <c r="V1378" s="12" t="s">
        <v>2698</v>
      </c>
    </row>
    <row r="1379" spans="1:22" x14ac:dyDescent="0.35">
      <c r="A1379" t="s">
        <v>1993</v>
      </c>
      <c r="B1379" t="s">
        <v>864</v>
      </c>
      <c r="C1379">
        <v>0</v>
      </c>
      <c r="D1379" t="s">
        <v>865</v>
      </c>
      <c r="E1379" t="s">
        <v>348</v>
      </c>
      <c r="F1379">
        <v>0</v>
      </c>
      <c r="G1379" s="1" t="str">
        <f>VLOOKUP(E1379,'zoznam+stupeň prípravy'!$A$2:$W$647,2,FALSE)</f>
        <v xml:space="preserve">ŽST Čierne nad Topľou- zriadenie EOV </v>
      </c>
      <c r="H1379" t="s">
        <v>2236</v>
      </c>
      <c r="I1379" t="s">
        <v>2236</v>
      </c>
      <c r="J1379" t="s">
        <v>2236</v>
      </c>
      <c r="K1379">
        <v>0</v>
      </c>
      <c r="L1379" t="s">
        <v>912</v>
      </c>
      <c r="M1379" t="s">
        <v>868</v>
      </c>
      <c r="N1379" t="s">
        <v>861</v>
      </c>
      <c r="O1379" t="s">
        <v>875</v>
      </c>
      <c r="P1379">
        <v>0</v>
      </c>
      <c r="Q1379">
        <v>2030</v>
      </c>
      <c r="R1379" t="s">
        <v>2025</v>
      </c>
      <c r="S1379" s="16">
        <v>9900</v>
      </c>
      <c r="T1379" t="s">
        <v>2236</v>
      </c>
      <c r="U1379" t="s">
        <v>874</v>
      </c>
      <c r="V1379" s="12" t="s">
        <v>2698</v>
      </c>
    </row>
    <row r="1380" spans="1:22" x14ac:dyDescent="0.35">
      <c r="A1380" t="s">
        <v>1860</v>
      </c>
      <c r="B1380" t="s">
        <v>864</v>
      </c>
      <c r="C1380">
        <v>0</v>
      </c>
      <c r="D1380" t="s">
        <v>865</v>
      </c>
      <c r="E1380" t="s">
        <v>350</v>
      </c>
      <c r="F1380">
        <v>0</v>
      </c>
      <c r="G1380" s="1" t="str">
        <f>VLOOKUP(E1380,'zoznam+stupeň prípravy'!$A$2:$W$647,2,FALSE)</f>
        <v>ŽST Hanušovce nad Topľou - zriadenie EOV</v>
      </c>
      <c r="H1380" t="s">
        <v>2236</v>
      </c>
      <c r="I1380" t="s">
        <v>2236</v>
      </c>
      <c r="J1380" t="s">
        <v>2236</v>
      </c>
      <c r="K1380">
        <v>0</v>
      </c>
      <c r="L1380" t="s">
        <v>912</v>
      </c>
      <c r="M1380" t="s">
        <v>868</v>
      </c>
      <c r="N1380" t="s">
        <v>860</v>
      </c>
      <c r="O1380" t="s">
        <v>875</v>
      </c>
      <c r="P1380">
        <v>0</v>
      </c>
      <c r="Q1380">
        <v>2027</v>
      </c>
      <c r="R1380" t="s">
        <v>2025</v>
      </c>
      <c r="S1380" s="16">
        <v>800</v>
      </c>
      <c r="T1380" t="s">
        <v>2236</v>
      </c>
      <c r="U1380" t="s">
        <v>874</v>
      </c>
      <c r="V1380" s="12" t="s">
        <v>2698</v>
      </c>
    </row>
    <row r="1381" spans="1:22" x14ac:dyDescent="0.35">
      <c r="A1381" t="s">
        <v>1994</v>
      </c>
      <c r="B1381" t="s">
        <v>864</v>
      </c>
      <c r="C1381">
        <v>0</v>
      </c>
      <c r="D1381" t="s">
        <v>865</v>
      </c>
      <c r="E1381" t="s">
        <v>350</v>
      </c>
      <c r="F1381">
        <v>0</v>
      </c>
      <c r="G1381" s="1" t="str">
        <f>VLOOKUP(E1381,'zoznam+stupeň prípravy'!$A$2:$W$647,2,FALSE)</f>
        <v>ŽST Hanušovce nad Topľou - zriadenie EOV</v>
      </c>
      <c r="H1381" t="s">
        <v>2236</v>
      </c>
      <c r="I1381" t="s">
        <v>2236</v>
      </c>
      <c r="J1381" t="s">
        <v>2236</v>
      </c>
      <c r="K1381">
        <v>0</v>
      </c>
      <c r="L1381" t="s">
        <v>912</v>
      </c>
      <c r="M1381" t="s">
        <v>868</v>
      </c>
      <c r="N1381" t="s">
        <v>861</v>
      </c>
      <c r="O1381" t="s">
        <v>875</v>
      </c>
      <c r="P1381">
        <v>0</v>
      </c>
      <c r="Q1381">
        <v>2030</v>
      </c>
      <c r="R1381" t="s">
        <v>2025</v>
      </c>
      <c r="S1381" s="16">
        <v>7200</v>
      </c>
      <c r="T1381" t="s">
        <v>2236</v>
      </c>
      <c r="U1381" t="s">
        <v>874</v>
      </c>
      <c r="V1381" s="12" t="s">
        <v>2698</v>
      </c>
    </row>
    <row r="1382" spans="1:22" x14ac:dyDescent="0.35">
      <c r="A1382" t="s">
        <v>1861</v>
      </c>
      <c r="B1382" t="s">
        <v>864</v>
      </c>
      <c r="C1382">
        <v>0</v>
      </c>
      <c r="D1382" t="s">
        <v>865</v>
      </c>
      <c r="E1382" t="s">
        <v>352</v>
      </c>
      <c r="F1382">
        <v>0</v>
      </c>
      <c r="G1382" s="1" t="str">
        <f>VLOOKUP(E1382,'zoznam+stupeň prípravy'!$A$2:$W$647,2,FALSE)</f>
        <v xml:space="preserve">ŽST Nižný Hrabovec - zriadenie EOV </v>
      </c>
      <c r="H1382" t="s">
        <v>2236</v>
      </c>
      <c r="I1382" t="s">
        <v>2236</v>
      </c>
      <c r="J1382" t="s">
        <v>2236</v>
      </c>
      <c r="K1382">
        <v>0</v>
      </c>
      <c r="L1382" t="s">
        <v>912</v>
      </c>
      <c r="M1382" t="s">
        <v>868</v>
      </c>
      <c r="N1382" t="s">
        <v>860</v>
      </c>
      <c r="O1382" t="s">
        <v>875</v>
      </c>
      <c r="P1382">
        <v>0</v>
      </c>
      <c r="Q1382">
        <v>2027</v>
      </c>
      <c r="R1382" t="s">
        <v>2025</v>
      </c>
      <c r="S1382" s="16">
        <v>1100</v>
      </c>
      <c r="T1382" t="s">
        <v>2236</v>
      </c>
      <c r="U1382" t="s">
        <v>874</v>
      </c>
      <c r="V1382" s="12" t="s">
        <v>2698</v>
      </c>
    </row>
    <row r="1383" spans="1:22" x14ac:dyDescent="0.35">
      <c r="A1383" t="s">
        <v>1995</v>
      </c>
      <c r="B1383" t="s">
        <v>864</v>
      </c>
      <c r="C1383">
        <v>0</v>
      </c>
      <c r="D1383" t="s">
        <v>865</v>
      </c>
      <c r="E1383" t="s">
        <v>352</v>
      </c>
      <c r="F1383">
        <v>0</v>
      </c>
      <c r="G1383" s="1" t="str">
        <f>VLOOKUP(E1383,'zoznam+stupeň prípravy'!$A$2:$W$647,2,FALSE)</f>
        <v xml:space="preserve">ŽST Nižný Hrabovec - zriadenie EOV </v>
      </c>
      <c r="H1383" t="s">
        <v>2236</v>
      </c>
      <c r="I1383" t="s">
        <v>2236</v>
      </c>
      <c r="J1383" t="s">
        <v>2236</v>
      </c>
      <c r="K1383">
        <v>0</v>
      </c>
      <c r="L1383" t="s">
        <v>912</v>
      </c>
      <c r="M1383" t="s">
        <v>868</v>
      </c>
      <c r="N1383" t="s">
        <v>861</v>
      </c>
      <c r="O1383" t="s">
        <v>875</v>
      </c>
      <c r="P1383">
        <v>0</v>
      </c>
      <c r="Q1383">
        <v>2030</v>
      </c>
      <c r="R1383" t="s">
        <v>2025</v>
      </c>
      <c r="S1383" s="16">
        <v>9900</v>
      </c>
      <c r="T1383" t="s">
        <v>2236</v>
      </c>
      <c r="U1383" t="s">
        <v>874</v>
      </c>
      <c r="V1383" s="12" t="s">
        <v>2698</v>
      </c>
    </row>
    <row r="1384" spans="1:22" x14ac:dyDescent="0.35">
      <c r="A1384" t="s">
        <v>1862</v>
      </c>
      <c r="B1384" t="s">
        <v>864</v>
      </c>
      <c r="C1384">
        <v>0</v>
      </c>
      <c r="D1384" t="s">
        <v>865</v>
      </c>
      <c r="E1384" t="s">
        <v>354</v>
      </c>
      <c r="F1384">
        <v>0</v>
      </c>
      <c r="G1384" s="1" t="str">
        <f>VLOOKUP(E1384,'zoznam+stupeň prípravy'!$A$2:$W$647,2,FALSE)</f>
        <v>ŽST Trebišov - zriadenie EOV</v>
      </c>
      <c r="H1384" t="s">
        <v>2236</v>
      </c>
      <c r="I1384" t="s">
        <v>2236</v>
      </c>
      <c r="J1384" t="s">
        <v>2236</v>
      </c>
      <c r="K1384">
        <v>0</v>
      </c>
      <c r="L1384" t="s">
        <v>912</v>
      </c>
      <c r="M1384" t="s">
        <v>868</v>
      </c>
      <c r="N1384" t="s">
        <v>860</v>
      </c>
      <c r="O1384" t="s">
        <v>875</v>
      </c>
      <c r="P1384">
        <v>0</v>
      </c>
      <c r="Q1384">
        <v>2027</v>
      </c>
      <c r="R1384" t="s">
        <v>2025</v>
      </c>
      <c r="S1384" s="16">
        <v>6300</v>
      </c>
      <c r="T1384" t="s">
        <v>2236</v>
      </c>
      <c r="U1384" t="s">
        <v>874</v>
      </c>
      <c r="V1384" s="12" t="s">
        <v>2698</v>
      </c>
    </row>
    <row r="1385" spans="1:22" x14ac:dyDescent="0.35">
      <c r="A1385" t="s">
        <v>1996</v>
      </c>
      <c r="B1385" t="s">
        <v>864</v>
      </c>
      <c r="C1385">
        <v>0</v>
      </c>
      <c r="D1385" t="s">
        <v>865</v>
      </c>
      <c r="E1385" t="s">
        <v>354</v>
      </c>
      <c r="F1385">
        <v>0</v>
      </c>
      <c r="G1385" s="1" t="str">
        <f>VLOOKUP(E1385,'zoznam+stupeň prípravy'!$A$2:$W$647,2,FALSE)</f>
        <v>ŽST Trebišov - zriadenie EOV</v>
      </c>
      <c r="H1385" t="s">
        <v>2236</v>
      </c>
      <c r="I1385" t="s">
        <v>2236</v>
      </c>
      <c r="J1385" t="s">
        <v>2236</v>
      </c>
      <c r="K1385">
        <v>0</v>
      </c>
      <c r="L1385" t="s">
        <v>912</v>
      </c>
      <c r="M1385" t="s">
        <v>868</v>
      </c>
      <c r="N1385" t="s">
        <v>861</v>
      </c>
      <c r="O1385" t="s">
        <v>875</v>
      </c>
      <c r="P1385">
        <v>0</v>
      </c>
      <c r="Q1385">
        <v>2030</v>
      </c>
      <c r="R1385" t="s">
        <v>2025</v>
      </c>
      <c r="S1385" s="16">
        <v>56700</v>
      </c>
      <c r="T1385" t="s">
        <v>2236</v>
      </c>
      <c r="U1385" t="s">
        <v>874</v>
      </c>
      <c r="V1385" s="12" t="s">
        <v>2698</v>
      </c>
    </row>
    <row r="1386" spans="1:22" ht="43.5" x14ac:dyDescent="0.35">
      <c r="A1386" t="s">
        <v>1871</v>
      </c>
      <c r="B1386" t="s">
        <v>864</v>
      </c>
      <c r="C1386">
        <v>0</v>
      </c>
      <c r="D1386" t="s">
        <v>865</v>
      </c>
      <c r="E1386" t="s">
        <v>356</v>
      </c>
      <c r="F1386">
        <v>0</v>
      </c>
      <c r="G1386" s="1" t="str">
        <f>VLOOKUP(E1386,'zoznam+stupeň prípravy'!$A$2:$W$647,2,FALSE)</f>
        <v xml:space="preserve">KOŠICE – ŽILINA, rekonštrukcia systému antikoróznej ochrany OK mosta km 297,876 koľaj č.1, koľaj č.2 /Kraľovany - Ľubochňa/
</v>
      </c>
      <c r="H1386" t="s">
        <v>2236</v>
      </c>
      <c r="I1386" t="s">
        <v>2236</v>
      </c>
      <c r="J1386" t="s">
        <v>2236</v>
      </c>
      <c r="K1386">
        <v>0</v>
      </c>
      <c r="L1386" t="s">
        <v>912</v>
      </c>
      <c r="M1386" t="s">
        <v>868</v>
      </c>
      <c r="N1386" t="s">
        <v>860</v>
      </c>
      <c r="O1386" t="s">
        <v>875</v>
      </c>
      <c r="P1386">
        <v>0</v>
      </c>
      <c r="Q1386">
        <v>2027</v>
      </c>
      <c r="R1386" t="s">
        <v>2025</v>
      </c>
      <c r="S1386" s="16">
        <v>139300</v>
      </c>
      <c r="T1386" t="s">
        <v>2236</v>
      </c>
      <c r="U1386" t="s">
        <v>874</v>
      </c>
      <c r="V1386" s="12" t="s">
        <v>2698</v>
      </c>
    </row>
    <row r="1387" spans="1:22" ht="43.5" x14ac:dyDescent="0.35">
      <c r="A1387" t="s">
        <v>2006</v>
      </c>
      <c r="B1387" t="s">
        <v>864</v>
      </c>
      <c r="C1387">
        <v>0</v>
      </c>
      <c r="D1387" t="s">
        <v>865</v>
      </c>
      <c r="E1387" t="s">
        <v>356</v>
      </c>
      <c r="F1387">
        <v>0</v>
      </c>
      <c r="G1387" s="1" t="str">
        <f>VLOOKUP(E1387,'zoznam+stupeň prípravy'!$A$2:$W$647,2,FALSE)</f>
        <v xml:space="preserve">KOŠICE – ŽILINA, rekonštrukcia systému antikoróznej ochrany OK mosta km 297,876 koľaj č.1, koľaj č.2 /Kraľovany - Ľubochňa/
</v>
      </c>
      <c r="H1387" t="s">
        <v>2236</v>
      </c>
      <c r="I1387" t="s">
        <v>2236</v>
      </c>
      <c r="J1387" t="s">
        <v>2236</v>
      </c>
      <c r="K1387">
        <v>0</v>
      </c>
      <c r="L1387" t="s">
        <v>912</v>
      </c>
      <c r="M1387" t="s">
        <v>868</v>
      </c>
      <c r="N1387" t="s">
        <v>861</v>
      </c>
      <c r="O1387" t="s">
        <v>875</v>
      </c>
      <c r="P1387">
        <v>0</v>
      </c>
      <c r="Q1387">
        <v>2031</v>
      </c>
      <c r="R1387" t="s">
        <v>2025</v>
      </c>
      <c r="S1387" s="16">
        <v>1253700</v>
      </c>
      <c r="T1387" t="s">
        <v>2236</v>
      </c>
      <c r="U1387" t="s">
        <v>874</v>
      </c>
      <c r="V1387" s="12" t="s">
        <v>2698</v>
      </c>
    </row>
    <row r="1388" spans="1:22" x14ac:dyDescent="0.35">
      <c r="A1388" t="s">
        <v>1872</v>
      </c>
      <c r="B1388" t="s">
        <v>864</v>
      </c>
      <c r="C1388">
        <v>0</v>
      </c>
      <c r="D1388" t="s">
        <v>865</v>
      </c>
      <c r="E1388" t="s">
        <v>358</v>
      </c>
      <c r="F1388">
        <v>0</v>
      </c>
      <c r="G1388" s="1" t="str">
        <f>VLOOKUP(E1388,'zoznam+stupeň prípravy'!$A$2:$W$647,2,FALSE)</f>
        <v>ŽST Turany KR prevádzkovej plochy a nástupišťa č. 1</v>
      </c>
      <c r="H1388" t="s">
        <v>2236</v>
      </c>
      <c r="I1388" t="s">
        <v>2236</v>
      </c>
      <c r="J1388" t="s">
        <v>2236</v>
      </c>
      <c r="K1388">
        <v>0</v>
      </c>
      <c r="L1388" t="s">
        <v>912</v>
      </c>
      <c r="M1388" t="s">
        <v>868</v>
      </c>
      <c r="N1388" t="s">
        <v>860</v>
      </c>
      <c r="O1388" t="s">
        <v>875</v>
      </c>
      <c r="P1388">
        <v>0</v>
      </c>
      <c r="Q1388">
        <v>2027</v>
      </c>
      <c r="R1388" t="s">
        <v>2025</v>
      </c>
      <c r="S1388" s="16">
        <v>15000</v>
      </c>
      <c r="T1388" t="s">
        <v>2236</v>
      </c>
      <c r="U1388" t="s">
        <v>874</v>
      </c>
      <c r="V1388" s="12" t="s">
        <v>2698</v>
      </c>
    </row>
    <row r="1389" spans="1:22" x14ac:dyDescent="0.35">
      <c r="A1389" t="s">
        <v>2009</v>
      </c>
      <c r="B1389" t="s">
        <v>864</v>
      </c>
      <c r="C1389">
        <v>0</v>
      </c>
      <c r="D1389" t="s">
        <v>865</v>
      </c>
      <c r="E1389" t="s">
        <v>358</v>
      </c>
      <c r="F1389">
        <v>0</v>
      </c>
      <c r="G1389" s="1" t="str">
        <f>VLOOKUP(E1389,'zoznam+stupeň prípravy'!$A$2:$W$647,2,FALSE)</f>
        <v>ŽST Turany KR prevádzkovej plochy a nástupišťa č. 1</v>
      </c>
      <c r="H1389" t="s">
        <v>2236</v>
      </c>
      <c r="I1389" t="s">
        <v>2236</v>
      </c>
      <c r="J1389" t="s">
        <v>2236</v>
      </c>
      <c r="K1389">
        <v>0</v>
      </c>
      <c r="L1389" t="s">
        <v>912</v>
      </c>
      <c r="M1389" t="s">
        <v>868</v>
      </c>
      <c r="N1389" t="s">
        <v>861</v>
      </c>
      <c r="O1389" t="s">
        <v>875</v>
      </c>
      <c r="P1389">
        <v>0</v>
      </c>
      <c r="Q1389">
        <v>2031</v>
      </c>
      <c r="R1389" t="s">
        <v>2025</v>
      </c>
      <c r="S1389" s="16">
        <v>135000</v>
      </c>
      <c r="T1389" t="s">
        <v>2236</v>
      </c>
      <c r="U1389" t="s">
        <v>874</v>
      </c>
      <c r="V1389" s="12" t="s">
        <v>2698</v>
      </c>
    </row>
    <row r="1390" spans="1:22" x14ac:dyDescent="0.35">
      <c r="A1390" t="s">
        <v>2010</v>
      </c>
      <c r="B1390" t="s">
        <v>864</v>
      </c>
      <c r="C1390">
        <v>0</v>
      </c>
      <c r="D1390" t="s">
        <v>865</v>
      </c>
      <c r="E1390" t="s">
        <v>360</v>
      </c>
      <c r="F1390">
        <v>0</v>
      </c>
      <c r="G1390" s="1" t="str">
        <f>VLOOKUP(E1390,'zoznam+stupeň prípravy'!$A$2:$W$647,2,FALSE)</f>
        <v>Rekonštrukcia prístupovej komunikácie a spevnených plôch v obvode v ŽST Slanec</v>
      </c>
      <c r="H1390" t="s">
        <v>2236</v>
      </c>
      <c r="I1390" t="s">
        <v>2236</v>
      </c>
      <c r="J1390" t="s">
        <v>2236</v>
      </c>
      <c r="K1390">
        <v>0</v>
      </c>
      <c r="L1390" t="s">
        <v>912</v>
      </c>
      <c r="M1390" t="s">
        <v>868</v>
      </c>
      <c r="N1390" t="s">
        <v>861</v>
      </c>
      <c r="O1390" t="s">
        <v>875</v>
      </c>
      <c r="P1390">
        <v>0</v>
      </c>
      <c r="Q1390">
        <v>2029</v>
      </c>
      <c r="R1390" t="s">
        <v>2025</v>
      </c>
      <c r="S1390" s="16">
        <v>126000</v>
      </c>
      <c r="T1390" t="s">
        <v>2236</v>
      </c>
      <c r="U1390" t="s">
        <v>874</v>
      </c>
      <c r="V1390" s="12" t="s">
        <v>2698</v>
      </c>
    </row>
    <row r="1391" spans="1:22" x14ac:dyDescent="0.35">
      <c r="A1391" t="s">
        <v>1873</v>
      </c>
      <c r="B1391" t="s">
        <v>864</v>
      </c>
      <c r="C1391">
        <v>0</v>
      </c>
      <c r="D1391" t="s">
        <v>865</v>
      </c>
      <c r="E1391" t="s">
        <v>362</v>
      </c>
      <c r="F1391">
        <v>0</v>
      </c>
      <c r="G1391" s="1" t="str">
        <f>VLOOKUP(E1391,'zoznam+stupeň prípravy'!$A$2:$W$647,2,FALSE)</f>
        <v>Výh. Slančík ŠRT - Výh. Hornád ŠRT, KRŽZ 3,023 km</v>
      </c>
      <c r="H1391" t="s">
        <v>2236</v>
      </c>
      <c r="I1391" t="s">
        <v>2236</v>
      </c>
      <c r="J1391" t="s">
        <v>2236</v>
      </c>
      <c r="K1391">
        <v>0</v>
      </c>
      <c r="L1391" t="s">
        <v>912</v>
      </c>
      <c r="M1391" t="s">
        <v>868</v>
      </c>
      <c r="N1391" t="s">
        <v>860</v>
      </c>
      <c r="O1391" t="s">
        <v>875</v>
      </c>
      <c r="P1391">
        <v>0</v>
      </c>
      <c r="Q1391">
        <v>2027</v>
      </c>
      <c r="R1391" t="s">
        <v>2025</v>
      </c>
      <c r="S1391" s="16">
        <v>295000</v>
      </c>
      <c r="T1391" t="s">
        <v>2236</v>
      </c>
      <c r="U1391" t="s">
        <v>874</v>
      </c>
      <c r="V1391" s="12" t="s">
        <v>2698</v>
      </c>
    </row>
    <row r="1392" spans="1:22" x14ac:dyDescent="0.35">
      <c r="A1392" t="s">
        <v>2011</v>
      </c>
      <c r="B1392" t="s">
        <v>864</v>
      </c>
      <c r="C1392">
        <v>0</v>
      </c>
      <c r="D1392" t="s">
        <v>865</v>
      </c>
      <c r="E1392" t="s">
        <v>362</v>
      </c>
      <c r="F1392">
        <v>0</v>
      </c>
      <c r="G1392" s="1" t="str">
        <f>VLOOKUP(E1392,'zoznam+stupeň prípravy'!$A$2:$W$647,2,FALSE)</f>
        <v>Výh. Slančík ŠRT - Výh. Hornád ŠRT, KRŽZ 3,023 km</v>
      </c>
      <c r="H1392" t="s">
        <v>2236</v>
      </c>
      <c r="I1392" t="s">
        <v>2236</v>
      </c>
      <c r="J1392" t="s">
        <v>2236</v>
      </c>
      <c r="K1392">
        <v>0</v>
      </c>
      <c r="L1392" t="s">
        <v>912</v>
      </c>
      <c r="M1392" t="s">
        <v>868</v>
      </c>
      <c r="N1392" t="s">
        <v>861</v>
      </c>
      <c r="O1392" t="s">
        <v>875</v>
      </c>
      <c r="P1392">
        <v>0</v>
      </c>
      <c r="Q1392">
        <v>2031</v>
      </c>
      <c r="R1392" t="s">
        <v>2025</v>
      </c>
      <c r="S1392" s="16">
        <v>2655000</v>
      </c>
      <c r="T1392" t="s">
        <v>2236</v>
      </c>
      <c r="U1392" t="s">
        <v>874</v>
      </c>
      <c r="V1392" s="12" t="s">
        <v>2698</v>
      </c>
    </row>
    <row r="1393" spans="1:22" x14ac:dyDescent="0.35">
      <c r="A1393" t="s">
        <v>2014</v>
      </c>
      <c r="B1393" t="s">
        <v>864</v>
      </c>
      <c r="C1393">
        <v>0</v>
      </c>
      <c r="D1393" t="s">
        <v>865</v>
      </c>
      <c r="E1393" t="s">
        <v>364</v>
      </c>
      <c r="F1393">
        <v>0</v>
      </c>
      <c r="G1393" s="1" t="str">
        <f>VLOOKUP(E1393,'zoznam+stupeň prípravy'!$A$2:$W$647,2,FALSE)</f>
        <v>Priority v obnove a rozvoji železničnej infraštruktúry UHP</v>
      </c>
      <c r="H1393" t="s">
        <v>2236</v>
      </c>
      <c r="I1393" t="s">
        <v>2236</v>
      </c>
      <c r="J1393" t="s">
        <v>2236</v>
      </c>
      <c r="K1393">
        <v>0</v>
      </c>
      <c r="L1393" t="s">
        <v>873</v>
      </c>
      <c r="M1393" t="s">
        <v>868</v>
      </c>
      <c r="N1393" t="s">
        <v>861</v>
      </c>
      <c r="O1393" t="s">
        <v>875</v>
      </c>
      <c r="P1393">
        <v>0</v>
      </c>
      <c r="Q1393">
        <v>2031</v>
      </c>
      <c r="R1393" t="s">
        <v>2025</v>
      </c>
      <c r="S1393" s="16">
        <v>7170000</v>
      </c>
      <c r="T1393" t="s">
        <v>2236</v>
      </c>
      <c r="U1393" t="s">
        <v>874</v>
      </c>
      <c r="V1393" s="12" t="s">
        <v>2698</v>
      </c>
    </row>
    <row r="1394" spans="1:22" ht="29" x14ac:dyDescent="0.35">
      <c r="A1394" t="s">
        <v>2016</v>
      </c>
      <c r="B1394" t="s">
        <v>864</v>
      </c>
      <c r="C1394">
        <v>0</v>
      </c>
      <c r="D1394" t="s">
        <v>865</v>
      </c>
      <c r="E1394" t="s">
        <v>1393</v>
      </c>
      <c r="F1394">
        <v>0</v>
      </c>
      <c r="G1394" s="1" t="str">
        <f>VLOOKUP(E1394,'zoznam+stupeň prípravy'!$A$2:$W$647,2,FALSE)</f>
        <v>Zdvojkoľajnenie trate Devínska Nová Ves – štátna hranica SK/AT(Marchegg) – predprojektová a projektová príprava”</v>
      </c>
      <c r="H1394" t="s">
        <v>2236</v>
      </c>
      <c r="I1394" t="s">
        <v>2236</v>
      </c>
      <c r="J1394" t="s">
        <v>2236</v>
      </c>
      <c r="K1394">
        <v>0</v>
      </c>
      <c r="L1394" t="s">
        <v>908</v>
      </c>
      <c r="M1394" t="s">
        <v>868</v>
      </c>
      <c r="N1394" t="s">
        <v>860</v>
      </c>
      <c r="O1394" t="s">
        <v>2236</v>
      </c>
      <c r="P1394" t="s">
        <v>2236</v>
      </c>
      <c r="Q1394">
        <v>2026</v>
      </c>
      <c r="R1394" t="s">
        <v>1458</v>
      </c>
      <c r="S1394" s="16">
        <v>100000</v>
      </c>
      <c r="T1394" t="s">
        <v>2236</v>
      </c>
      <c r="U1394" t="s">
        <v>874</v>
      </c>
      <c r="V1394" s="12" t="s">
        <v>2696</v>
      </c>
    </row>
    <row r="1395" spans="1:22" ht="29" x14ac:dyDescent="0.35">
      <c r="A1395" t="s">
        <v>2016</v>
      </c>
      <c r="B1395" t="s">
        <v>864</v>
      </c>
      <c r="C1395">
        <v>0</v>
      </c>
      <c r="D1395" t="s">
        <v>865</v>
      </c>
      <c r="E1395" t="s">
        <v>1393</v>
      </c>
      <c r="F1395">
        <v>0</v>
      </c>
      <c r="G1395" s="1" t="str">
        <f>VLOOKUP(E1395,'zoznam+stupeň prípravy'!$A$2:$W$647,2,FALSE)</f>
        <v>Zdvojkoľajnenie trate Devínska Nová Ves – štátna hranica SK/AT(Marchegg) – predprojektová a projektová príprava”</v>
      </c>
      <c r="H1395" t="s">
        <v>2236</v>
      </c>
      <c r="I1395" t="s">
        <v>2236</v>
      </c>
      <c r="J1395" t="s">
        <v>2236</v>
      </c>
      <c r="K1395">
        <v>0</v>
      </c>
      <c r="L1395" t="s">
        <v>908</v>
      </c>
      <c r="M1395" t="s">
        <v>868</v>
      </c>
      <c r="N1395" t="s">
        <v>860</v>
      </c>
      <c r="O1395" t="s">
        <v>2236</v>
      </c>
      <c r="P1395">
        <v>0</v>
      </c>
      <c r="Q1395">
        <v>2026</v>
      </c>
      <c r="R1395" t="s">
        <v>1458</v>
      </c>
      <c r="S1395" s="16">
        <v>301200</v>
      </c>
      <c r="T1395" t="s">
        <v>2236</v>
      </c>
      <c r="U1395" t="s">
        <v>874</v>
      </c>
      <c r="V1395" s="12" t="s">
        <v>2696</v>
      </c>
    </row>
    <row r="1396" spans="1:22" ht="29" x14ac:dyDescent="0.35">
      <c r="A1396" t="s">
        <v>2016</v>
      </c>
      <c r="B1396" t="s">
        <v>864</v>
      </c>
      <c r="C1396">
        <v>0</v>
      </c>
      <c r="D1396" t="s">
        <v>865</v>
      </c>
      <c r="E1396" t="s">
        <v>1393</v>
      </c>
      <c r="F1396">
        <v>0</v>
      </c>
      <c r="G1396" s="1" t="str">
        <f>VLOOKUP(E1396,'zoznam+stupeň prípravy'!$A$2:$W$647,2,FALSE)</f>
        <v>Zdvojkoľajnenie trate Devínska Nová Ves – štátna hranica SK/AT(Marchegg) – predprojektová a projektová príprava”</v>
      </c>
      <c r="H1396" t="s">
        <v>2236</v>
      </c>
      <c r="I1396" t="s">
        <v>2236</v>
      </c>
      <c r="J1396" t="s">
        <v>2236</v>
      </c>
      <c r="K1396">
        <v>0</v>
      </c>
      <c r="L1396" t="s">
        <v>908</v>
      </c>
      <c r="M1396" t="s">
        <v>868</v>
      </c>
      <c r="N1396" t="s">
        <v>860</v>
      </c>
      <c r="O1396" t="s">
        <v>875</v>
      </c>
      <c r="P1396">
        <v>0</v>
      </c>
      <c r="Q1396">
        <v>2027</v>
      </c>
      <c r="R1396" t="s">
        <v>1458</v>
      </c>
      <c r="S1396" s="16">
        <v>853400</v>
      </c>
      <c r="T1396" t="s">
        <v>2236</v>
      </c>
      <c r="U1396" t="s">
        <v>874</v>
      </c>
      <c r="V1396" s="12" t="s">
        <v>2696</v>
      </c>
    </row>
    <row r="1397" spans="1:22" ht="29" x14ac:dyDescent="0.35">
      <c r="A1397" t="s">
        <v>2016</v>
      </c>
      <c r="B1397" t="s">
        <v>864</v>
      </c>
      <c r="C1397">
        <v>0</v>
      </c>
      <c r="D1397" t="s">
        <v>865</v>
      </c>
      <c r="E1397" t="s">
        <v>1393</v>
      </c>
      <c r="F1397">
        <v>0</v>
      </c>
      <c r="G1397" s="1" t="str">
        <f>VLOOKUP(E1397,'zoznam+stupeň prípravy'!$A$2:$W$647,2,FALSE)</f>
        <v>Zdvojkoľajnenie trate Devínska Nová Ves – štátna hranica SK/AT(Marchegg) – predprojektová a projektová príprava”</v>
      </c>
      <c r="H1397" t="s">
        <v>2236</v>
      </c>
      <c r="I1397" t="s">
        <v>2236</v>
      </c>
      <c r="J1397" t="s">
        <v>2236</v>
      </c>
      <c r="K1397">
        <v>0</v>
      </c>
      <c r="L1397" t="s">
        <v>908</v>
      </c>
      <c r="M1397" t="s">
        <v>868</v>
      </c>
      <c r="N1397" t="s">
        <v>860</v>
      </c>
      <c r="O1397" t="s">
        <v>2236</v>
      </c>
      <c r="P1397">
        <v>0</v>
      </c>
      <c r="Q1397">
        <v>2028</v>
      </c>
      <c r="R1397" t="s">
        <v>1458</v>
      </c>
      <c r="S1397" s="16">
        <v>1706800</v>
      </c>
      <c r="T1397" t="s">
        <v>2236</v>
      </c>
      <c r="U1397" t="s">
        <v>874</v>
      </c>
      <c r="V1397" s="12" t="s">
        <v>2696</v>
      </c>
    </row>
    <row r="1398" spans="1:22" x14ac:dyDescent="0.35">
      <c r="A1398" t="s">
        <v>2203</v>
      </c>
      <c r="B1398" t="s">
        <v>864</v>
      </c>
      <c r="C1398">
        <v>0</v>
      </c>
      <c r="D1398" t="s">
        <v>865</v>
      </c>
      <c r="E1398" t="s">
        <v>366</v>
      </c>
      <c r="F1398">
        <v>0</v>
      </c>
      <c r="G1398" s="1" t="str">
        <f>VLOOKUP(E1398,'zoznam+stupeň prípravy'!$A$2:$W$647,2,FALSE)</f>
        <v>ASSR - nové moduly</v>
      </c>
      <c r="H1398" t="s">
        <v>2236</v>
      </c>
      <c r="I1398" t="s">
        <v>2236</v>
      </c>
      <c r="J1398" t="s">
        <v>2236</v>
      </c>
      <c r="K1398">
        <v>0</v>
      </c>
      <c r="L1398" t="s">
        <v>1267</v>
      </c>
      <c r="M1398" t="s">
        <v>868</v>
      </c>
      <c r="N1398" t="s">
        <v>1670</v>
      </c>
      <c r="O1398" t="s">
        <v>874</v>
      </c>
      <c r="P1398">
        <v>0</v>
      </c>
      <c r="Q1398">
        <v>2027</v>
      </c>
      <c r="R1398" t="s">
        <v>2025</v>
      </c>
      <c r="S1398" s="16">
        <v>170000</v>
      </c>
      <c r="T1398" t="s">
        <v>2236</v>
      </c>
      <c r="U1398" t="s">
        <v>875</v>
      </c>
      <c r="V1398" s="12" t="s">
        <v>2708</v>
      </c>
    </row>
    <row r="1399" spans="1:22" x14ac:dyDescent="0.35">
      <c r="A1399" t="s">
        <v>2203</v>
      </c>
      <c r="B1399" t="s">
        <v>864</v>
      </c>
      <c r="C1399">
        <v>0</v>
      </c>
      <c r="D1399" t="s">
        <v>865</v>
      </c>
      <c r="E1399" t="s">
        <v>366</v>
      </c>
      <c r="F1399">
        <v>0</v>
      </c>
      <c r="G1399" s="1" t="str">
        <f>VLOOKUP(E1399,'zoznam+stupeň prípravy'!$A$2:$W$647,2,FALSE)</f>
        <v>ASSR - nové moduly</v>
      </c>
      <c r="H1399" t="s">
        <v>2236</v>
      </c>
      <c r="I1399" t="s">
        <v>2236</v>
      </c>
      <c r="J1399" t="s">
        <v>2236</v>
      </c>
      <c r="K1399">
        <v>0</v>
      </c>
      <c r="L1399" t="s">
        <v>1267</v>
      </c>
      <c r="M1399" t="s">
        <v>868</v>
      </c>
      <c r="N1399" t="s">
        <v>1670</v>
      </c>
      <c r="O1399" t="s">
        <v>874</v>
      </c>
      <c r="P1399">
        <v>0</v>
      </c>
      <c r="Q1399">
        <v>2030</v>
      </c>
      <c r="R1399" t="s">
        <v>2025</v>
      </c>
      <c r="S1399" s="16">
        <v>35000</v>
      </c>
      <c r="T1399" t="s">
        <v>2236</v>
      </c>
      <c r="U1399" t="s">
        <v>875</v>
      </c>
      <c r="V1399" s="12" t="s">
        <v>2708</v>
      </c>
    </row>
    <row r="1400" spans="1:22" x14ac:dyDescent="0.35">
      <c r="A1400" t="s">
        <v>2204</v>
      </c>
      <c r="B1400" t="s">
        <v>864</v>
      </c>
      <c r="C1400">
        <v>1</v>
      </c>
      <c r="D1400" t="s">
        <v>865</v>
      </c>
      <c r="E1400" t="s">
        <v>2355</v>
      </c>
      <c r="F1400">
        <v>0</v>
      </c>
      <c r="G1400" s="1" t="str">
        <f>VLOOKUP(E1400,'zoznam+stupeň prípravy'!$A$2:$W$647,2,FALSE)</f>
        <v xml:space="preserve">Nakup Cisco HW firewallov </v>
      </c>
      <c r="H1400" t="s">
        <v>2236</v>
      </c>
      <c r="I1400" t="s">
        <v>2236</v>
      </c>
      <c r="J1400" t="s">
        <v>2236</v>
      </c>
      <c r="K1400">
        <v>0</v>
      </c>
      <c r="L1400" t="s">
        <v>1267</v>
      </c>
      <c r="M1400" t="s">
        <v>868</v>
      </c>
      <c r="N1400" t="s">
        <v>1670</v>
      </c>
      <c r="O1400" t="s">
        <v>874</v>
      </c>
      <c r="P1400">
        <v>0</v>
      </c>
      <c r="Q1400">
        <v>2025</v>
      </c>
      <c r="R1400" t="s">
        <v>2025</v>
      </c>
      <c r="S1400" s="38">
        <v>350000</v>
      </c>
      <c r="T1400" t="s">
        <v>2236</v>
      </c>
      <c r="U1400" t="s">
        <v>875</v>
      </c>
      <c r="V1400" s="12" t="s">
        <v>2706</v>
      </c>
    </row>
    <row r="1401" spans="1:22" x14ac:dyDescent="0.35">
      <c r="A1401" t="s">
        <v>2205</v>
      </c>
      <c r="B1401" t="s">
        <v>864</v>
      </c>
      <c r="C1401">
        <v>2</v>
      </c>
      <c r="D1401" t="s">
        <v>865</v>
      </c>
      <c r="E1401" t="s">
        <v>370</v>
      </c>
      <c r="F1401">
        <v>0</v>
      </c>
      <c r="G1401" s="1" t="str">
        <f>VLOOKUP(E1401,'zoznam+stupeň prípravy'!$A$2:$W$647,2,FALSE)</f>
        <v>Implementácia RPA</v>
      </c>
      <c r="H1401" t="s">
        <v>2236</v>
      </c>
      <c r="I1401" t="s">
        <v>2236</v>
      </c>
      <c r="J1401" t="s">
        <v>2236</v>
      </c>
      <c r="K1401">
        <v>0</v>
      </c>
      <c r="L1401" t="s">
        <v>1267</v>
      </c>
      <c r="M1401" t="s">
        <v>868</v>
      </c>
      <c r="N1401" t="s">
        <v>1670</v>
      </c>
      <c r="O1401" t="s">
        <v>874</v>
      </c>
      <c r="P1401">
        <v>0</v>
      </c>
      <c r="Q1401">
        <v>2027</v>
      </c>
      <c r="R1401" t="s">
        <v>2025</v>
      </c>
      <c r="S1401" s="16">
        <v>50000</v>
      </c>
      <c r="T1401" t="s">
        <v>2236</v>
      </c>
      <c r="U1401" t="s">
        <v>875</v>
      </c>
      <c r="V1401" s="12" t="s">
        <v>2698</v>
      </c>
    </row>
    <row r="1402" spans="1:22" x14ac:dyDescent="0.35">
      <c r="A1402" t="s">
        <v>2205</v>
      </c>
      <c r="B1402" t="s">
        <v>864</v>
      </c>
      <c r="C1402">
        <v>2</v>
      </c>
      <c r="D1402" t="s">
        <v>865</v>
      </c>
      <c r="E1402" t="s">
        <v>370</v>
      </c>
      <c r="F1402">
        <v>0</v>
      </c>
      <c r="G1402" s="1" t="str">
        <f>VLOOKUP(E1402,'zoznam+stupeň prípravy'!$A$2:$W$647,2,FALSE)</f>
        <v>Implementácia RPA</v>
      </c>
      <c r="H1402" t="s">
        <v>2236</v>
      </c>
      <c r="I1402" t="s">
        <v>2236</v>
      </c>
      <c r="J1402" t="s">
        <v>2236</v>
      </c>
      <c r="K1402">
        <v>0</v>
      </c>
      <c r="L1402" t="s">
        <v>1267</v>
      </c>
      <c r="M1402" t="s">
        <v>868</v>
      </c>
      <c r="N1402" t="s">
        <v>1670</v>
      </c>
      <c r="O1402" t="s">
        <v>874</v>
      </c>
      <c r="P1402">
        <v>0</v>
      </c>
      <c r="Q1402">
        <v>2028</v>
      </c>
      <c r="R1402" t="s">
        <v>2025</v>
      </c>
      <c r="S1402" s="16">
        <v>50000</v>
      </c>
      <c r="T1402" t="s">
        <v>2236</v>
      </c>
      <c r="U1402" t="s">
        <v>875</v>
      </c>
      <c r="V1402" s="12" t="s">
        <v>2698</v>
      </c>
    </row>
    <row r="1403" spans="1:22" x14ac:dyDescent="0.35">
      <c r="A1403" t="s">
        <v>2205</v>
      </c>
      <c r="B1403" t="s">
        <v>864</v>
      </c>
      <c r="C1403">
        <v>2</v>
      </c>
      <c r="D1403" t="s">
        <v>865</v>
      </c>
      <c r="E1403" t="s">
        <v>370</v>
      </c>
      <c r="F1403">
        <v>0</v>
      </c>
      <c r="G1403" s="1" t="str">
        <f>VLOOKUP(E1403,'zoznam+stupeň prípravy'!$A$2:$W$647,2,FALSE)</f>
        <v>Implementácia RPA</v>
      </c>
      <c r="H1403" t="s">
        <v>2236</v>
      </c>
      <c r="I1403" t="s">
        <v>2236</v>
      </c>
      <c r="J1403" t="s">
        <v>2236</v>
      </c>
      <c r="K1403">
        <v>0</v>
      </c>
      <c r="L1403" t="s">
        <v>1267</v>
      </c>
      <c r="M1403" t="s">
        <v>868</v>
      </c>
      <c r="N1403" t="s">
        <v>1670</v>
      </c>
      <c r="O1403" t="s">
        <v>874</v>
      </c>
      <c r="P1403">
        <v>0</v>
      </c>
      <c r="Q1403">
        <v>2029</v>
      </c>
      <c r="R1403" t="s">
        <v>2025</v>
      </c>
      <c r="S1403" s="16">
        <v>50000</v>
      </c>
      <c r="T1403" t="s">
        <v>2236</v>
      </c>
      <c r="U1403" t="s">
        <v>875</v>
      </c>
      <c r="V1403" s="12" t="s">
        <v>2698</v>
      </c>
    </row>
    <row r="1404" spans="1:22" x14ac:dyDescent="0.35">
      <c r="A1404" t="s">
        <v>2205</v>
      </c>
      <c r="B1404" t="s">
        <v>864</v>
      </c>
      <c r="C1404">
        <v>2</v>
      </c>
      <c r="D1404" t="s">
        <v>865</v>
      </c>
      <c r="E1404" t="s">
        <v>370</v>
      </c>
      <c r="F1404">
        <v>0</v>
      </c>
      <c r="G1404" s="1" t="str">
        <f>VLOOKUP(E1404,'zoznam+stupeň prípravy'!$A$2:$W$647,2,FALSE)</f>
        <v>Implementácia RPA</v>
      </c>
      <c r="H1404" t="s">
        <v>2236</v>
      </c>
      <c r="I1404" t="s">
        <v>2236</v>
      </c>
      <c r="J1404" t="s">
        <v>2236</v>
      </c>
      <c r="K1404">
        <v>0</v>
      </c>
      <c r="L1404" t="s">
        <v>1267</v>
      </c>
      <c r="M1404" t="s">
        <v>868</v>
      </c>
      <c r="N1404" t="s">
        <v>1670</v>
      </c>
      <c r="O1404" t="s">
        <v>874</v>
      </c>
      <c r="P1404">
        <v>0</v>
      </c>
      <c r="Q1404">
        <v>2030</v>
      </c>
      <c r="R1404" t="s">
        <v>2025</v>
      </c>
      <c r="S1404" s="16">
        <v>50000</v>
      </c>
      <c r="T1404" t="s">
        <v>2236</v>
      </c>
      <c r="U1404" t="s">
        <v>875</v>
      </c>
      <c r="V1404" s="12" t="s">
        <v>2698</v>
      </c>
    </row>
    <row r="1405" spans="1:22" x14ac:dyDescent="0.35">
      <c r="A1405" t="s">
        <v>2205</v>
      </c>
      <c r="B1405" t="s">
        <v>864</v>
      </c>
      <c r="C1405">
        <v>2</v>
      </c>
      <c r="D1405" t="s">
        <v>865</v>
      </c>
      <c r="E1405" t="s">
        <v>370</v>
      </c>
      <c r="F1405">
        <v>0</v>
      </c>
      <c r="G1405" s="1" t="str">
        <f>VLOOKUP(E1405,'zoznam+stupeň prípravy'!$A$2:$W$647,2,FALSE)</f>
        <v>Implementácia RPA</v>
      </c>
      <c r="H1405" t="s">
        <v>2236</v>
      </c>
      <c r="I1405" t="s">
        <v>2236</v>
      </c>
      <c r="J1405" t="s">
        <v>2236</v>
      </c>
      <c r="K1405">
        <v>0</v>
      </c>
      <c r="L1405" t="s">
        <v>1267</v>
      </c>
      <c r="M1405" t="s">
        <v>868</v>
      </c>
      <c r="N1405" t="s">
        <v>1670</v>
      </c>
      <c r="O1405" t="s">
        <v>874</v>
      </c>
      <c r="P1405">
        <v>0</v>
      </c>
      <c r="Q1405">
        <v>2031</v>
      </c>
      <c r="R1405" t="s">
        <v>2025</v>
      </c>
      <c r="S1405" s="16">
        <v>50000</v>
      </c>
      <c r="T1405" t="s">
        <v>2236</v>
      </c>
      <c r="U1405" t="s">
        <v>875</v>
      </c>
      <c r="V1405" s="12" t="s">
        <v>2698</v>
      </c>
    </row>
    <row r="1406" spans="1:22" x14ac:dyDescent="0.35">
      <c r="A1406" t="s">
        <v>2205</v>
      </c>
      <c r="B1406" t="s">
        <v>864</v>
      </c>
      <c r="C1406">
        <v>2</v>
      </c>
      <c r="D1406" t="s">
        <v>865</v>
      </c>
      <c r="E1406" t="s">
        <v>370</v>
      </c>
      <c r="F1406">
        <v>0</v>
      </c>
      <c r="G1406" s="1" t="str">
        <f>VLOOKUP(E1406,'zoznam+stupeň prípravy'!$A$2:$W$647,2,FALSE)</f>
        <v>Implementácia RPA</v>
      </c>
      <c r="H1406" t="s">
        <v>2236</v>
      </c>
      <c r="I1406" t="s">
        <v>2236</v>
      </c>
      <c r="J1406" t="s">
        <v>2236</v>
      </c>
      <c r="K1406">
        <v>0</v>
      </c>
      <c r="L1406" t="s">
        <v>1267</v>
      </c>
      <c r="M1406" t="s">
        <v>868</v>
      </c>
      <c r="N1406" t="s">
        <v>1670</v>
      </c>
      <c r="O1406" t="s">
        <v>874</v>
      </c>
      <c r="P1406">
        <v>0</v>
      </c>
      <c r="Q1406">
        <v>2032</v>
      </c>
      <c r="R1406" t="s">
        <v>2025</v>
      </c>
      <c r="S1406" s="16">
        <v>50000</v>
      </c>
      <c r="T1406" t="s">
        <v>2236</v>
      </c>
      <c r="U1406" t="s">
        <v>875</v>
      </c>
      <c r="V1406" s="12" t="s">
        <v>2698</v>
      </c>
    </row>
    <row r="1407" spans="1:22" x14ac:dyDescent="0.35">
      <c r="A1407" t="s">
        <v>2206</v>
      </c>
      <c r="B1407" t="s">
        <v>864</v>
      </c>
      <c r="C1407">
        <v>1</v>
      </c>
      <c r="D1407" t="s">
        <v>865</v>
      </c>
      <c r="E1407" t="s">
        <v>376</v>
      </c>
      <c r="F1407">
        <v>0</v>
      </c>
      <c r="G1407" s="1" t="str">
        <f>VLOOKUP(E1407,'zoznam+stupeň prípravy'!$A$2:$W$647,2,FALSE)</f>
        <v>Obnova klimatizácií</v>
      </c>
      <c r="H1407" t="s">
        <v>2236</v>
      </c>
      <c r="I1407" t="s">
        <v>2236</v>
      </c>
      <c r="J1407" t="s">
        <v>2236</v>
      </c>
      <c r="K1407">
        <v>0</v>
      </c>
      <c r="L1407" t="s">
        <v>1267</v>
      </c>
      <c r="M1407" t="s">
        <v>868</v>
      </c>
      <c r="N1407" t="s">
        <v>1670</v>
      </c>
      <c r="O1407" t="s">
        <v>874</v>
      </c>
      <c r="P1407">
        <v>0</v>
      </c>
      <c r="Q1407">
        <v>2028</v>
      </c>
      <c r="R1407" t="s">
        <v>2025</v>
      </c>
      <c r="S1407" s="16">
        <v>30000</v>
      </c>
      <c r="T1407" t="s">
        <v>2236</v>
      </c>
      <c r="U1407" t="s">
        <v>875</v>
      </c>
      <c r="V1407" s="12" t="s">
        <v>2698</v>
      </c>
    </row>
    <row r="1408" spans="1:22" x14ac:dyDescent="0.35">
      <c r="A1408" t="s">
        <v>2206</v>
      </c>
      <c r="B1408" t="s">
        <v>864</v>
      </c>
      <c r="C1408">
        <v>1</v>
      </c>
      <c r="D1408" t="s">
        <v>865</v>
      </c>
      <c r="E1408" t="s">
        <v>376</v>
      </c>
      <c r="F1408">
        <v>0</v>
      </c>
      <c r="G1408" s="1" t="str">
        <f>VLOOKUP(E1408,'zoznam+stupeň prípravy'!$A$2:$W$647,2,FALSE)</f>
        <v>Obnova klimatizácií</v>
      </c>
      <c r="H1408" t="s">
        <v>2236</v>
      </c>
      <c r="I1408" t="s">
        <v>2236</v>
      </c>
      <c r="J1408" t="s">
        <v>2236</v>
      </c>
      <c r="K1408">
        <v>0</v>
      </c>
      <c r="L1408" t="s">
        <v>1267</v>
      </c>
      <c r="M1408" t="s">
        <v>868</v>
      </c>
      <c r="N1408" t="s">
        <v>1670</v>
      </c>
      <c r="O1408" t="s">
        <v>874</v>
      </c>
      <c r="P1408">
        <v>0</v>
      </c>
      <c r="Q1408">
        <v>2029</v>
      </c>
      <c r="R1408" t="s">
        <v>2025</v>
      </c>
      <c r="S1408" s="16">
        <v>30000</v>
      </c>
      <c r="T1408" t="s">
        <v>2236</v>
      </c>
      <c r="U1408" t="s">
        <v>875</v>
      </c>
      <c r="V1408" s="12" t="s">
        <v>2698</v>
      </c>
    </row>
    <row r="1409" spans="1:22" x14ac:dyDescent="0.35">
      <c r="A1409" t="s">
        <v>2206</v>
      </c>
      <c r="B1409" t="s">
        <v>864</v>
      </c>
      <c r="C1409">
        <v>1</v>
      </c>
      <c r="D1409" t="s">
        <v>865</v>
      </c>
      <c r="E1409" t="s">
        <v>376</v>
      </c>
      <c r="F1409">
        <v>0</v>
      </c>
      <c r="G1409" s="1" t="str">
        <f>VLOOKUP(E1409,'zoznam+stupeň prípravy'!$A$2:$W$647,2,FALSE)</f>
        <v>Obnova klimatizácií</v>
      </c>
      <c r="H1409" t="s">
        <v>2236</v>
      </c>
      <c r="I1409" t="s">
        <v>2236</v>
      </c>
      <c r="J1409" t="s">
        <v>2236</v>
      </c>
      <c r="K1409">
        <v>0</v>
      </c>
      <c r="L1409" t="s">
        <v>1267</v>
      </c>
      <c r="M1409" t="s">
        <v>868</v>
      </c>
      <c r="N1409" t="s">
        <v>1670</v>
      </c>
      <c r="O1409" t="s">
        <v>874</v>
      </c>
      <c r="P1409">
        <v>0</v>
      </c>
      <c r="Q1409">
        <v>2030</v>
      </c>
      <c r="R1409" t="s">
        <v>2025</v>
      </c>
      <c r="S1409" s="16">
        <v>30000</v>
      </c>
      <c r="T1409" t="s">
        <v>2236</v>
      </c>
      <c r="U1409" t="s">
        <v>875</v>
      </c>
      <c r="V1409" s="12" t="s">
        <v>2698</v>
      </c>
    </row>
    <row r="1410" spans="1:22" x14ac:dyDescent="0.35">
      <c r="A1410" t="s">
        <v>2206</v>
      </c>
      <c r="B1410" t="s">
        <v>864</v>
      </c>
      <c r="C1410">
        <v>1</v>
      </c>
      <c r="D1410" t="s">
        <v>865</v>
      </c>
      <c r="E1410" t="s">
        <v>376</v>
      </c>
      <c r="F1410">
        <v>0</v>
      </c>
      <c r="G1410" s="1" t="str">
        <f>VLOOKUP(E1410,'zoznam+stupeň prípravy'!$A$2:$W$647,2,FALSE)</f>
        <v>Obnova klimatizácií</v>
      </c>
      <c r="H1410" t="s">
        <v>2236</v>
      </c>
      <c r="I1410" t="s">
        <v>2236</v>
      </c>
      <c r="J1410" t="s">
        <v>2236</v>
      </c>
      <c r="K1410">
        <v>0</v>
      </c>
      <c r="L1410" t="s">
        <v>1267</v>
      </c>
      <c r="M1410" t="s">
        <v>868</v>
      </c>
      <c r="N1410" t="s">
        <v>1670</v>
      </c>
      <c r="O1410" t="s">
        <v>874</v>
      </c>
      <c r="P1410">
        <v>0</v>
      </c>
      <c r="Q1410">
        <v>2031</v>
      </c>
      <c r="R1410" t="s">
        <v>2025</v>
      </c>
      <c r="S1410" s="16">
        <v>30000</v>
      </c>
      <c r="T1410" t="s">
        <v>2236</v>
      </c>
      <c r="U1410" t="s">
        <v>875</v>
      </c>
      <c r="V1410" s="12" t="s">
        <v>2698</v>
      </c>
    </row>
    <row r="1411" spans="1:22" x14ac:dyDescent="0.35">
      <c r="A1411" t="s">
        <v>2206</v>
      </c>
      <c r="B1411" t="s">
        <v>864</v>
      </c>
      <c r="C1411">
        <v>1</v>
      </c>
      <c r="D1411" t="s">
        <v>865</v>
      </c>
      <c r="E1411" t="s">
        <v>376</v>
      </c>
      <c r="F1411">
        <v>0</v>
      </c>
      <c r="G1411" s="1" t="str">
        <f>VLOOKUP(E1411,'zoznam+stupeň prípravy'!$A$2:$W$647,2,FALSE)</f>
        <v>Obnova klimatizácií</v>
      </c>
      <c r="H1411" t="s">
        <v>2236</v>
      </c>
      <c r="I1411" t="s">
        <v>2236</v>
      </c>
      <c r="J1411" t="s">
        <v>2236</v>
      </c>
      <c r="K1411">
        <v>0</v>
      </c>
      <c r="L1411" t="s">
        <v>1267</v>
      </c>
      <c r="M1411" t="s">
        <v>868</v>
      </c>
      <c r="N1411" t="s">
        <v>1670</v>
      </c>
      <c r="O1411" t="s">
        <v>874</v>
      </c>
      <c r="P1411">
        <v>0</v>
      </c>
      <c r="Q1411">
        <v>2032</v>
      </c>
      <c r="R1411" t="s">
        <v>2025</v>
      </c>
      <c r="S1411" s="16">
        <v>30000</v>
      </c>
      <c r="T1411" t="s">
        <v>2236</v>
      </c>
      <c r="U1411" t="s">
        <v>875</v>
      </c>
      <c r="V1411" s="12" t="s">
        <v>2698</v>
      </c>
    </row>
    <row r="1412" spans="1:22" x14ac:dyDescent="0.35">
      <c r="A1412" t="s">
        <v>2206</v>
      </c>
      <c r="B1412" t="s">
        <v>864</v>
      </c>
      <c r="C1412">
        <v>1</v>
      </c>
      <c r="D1412" t="s">
        <v>865</v>
      </c>
      <c r="E1412" t="s">
        <v>376</v>
      </c>
      <c r="F1412">
        <v>0</v>
      </c>
      <c r="G1412" s="1" t="str">
        <f>VLOOKUP(E1412,'zoznam+stupeň prípravy'!$A$2:$W$647,2,FALSE)</f>
        <v>Obnova klimatizácií</v>
      </c>
      <c r="H1412" t="s">
        <v>2236</v>
      </c>
      <c r="I1412" t="s">
        <v>2236</v>
      </c>
      <c r="J1412" t="s">
        <v>2236</v>
      </c>
      <c r="K1412">
        <v>0</v>
      </c>
      <c r="L1412" t="s">
        <v>1267</v>
      </c>
      <c r="M1412" t="s">
        <v>868</v>
      </c>
      <c r="N1412" t="s">
        <v>1670</v>
      </c>
      <c r="O1412" t="s">
        <v>874</v>
      </c>
      <c r="P1412">
        <v>0</v>
      </c>
      <c r="Q1412">
        <v>2033</v>
      </c>
      <c r="R1412" t="s">
        <v>2025</v>
      </c>
      <c r="S1412" s="16">
        <v>30000</v>
      </c>
      <c r="T1412" t="s">
        <v>2236</v>
      </c>
      <c r="U1412" t="s">
        <v>875</v>
      </c>
      <c r="V1412" s="12" t="s">
        <v>2698</v>
      </c>
    </row>
    <row r="1413" spans="1:22" x14ac:dyDescent="0.35">
      <c r="A1413" t="s">
        <v>2207</v>
      </c>
      <c r="B1413" t="s">
        <v>864</v>
      </c>
      <c r="C1413">
        <v>1</v>
      </c>
      <c r="D1413" t="s">
        <v>865</v>
      </c>
      <c r="E1413" t="s">
        <v>2271</v>
      </c>
      <c r="F1413">
        <v>0</v>
      </c>
      <c r="G1413" s="1" t="str">
        <f>VLOOKUP(E1413,'zoznam+stupeň prípravy'!$A$2:$W$647,2,FALSE)</f>
        <v>Obnova komponenetov v DC</v>
      </c>
      <c r="H1413" t="s">
        <v>2236</v>
      </c>
      <c r="I1413" t="s">
        <v>2236</v>
      </c>
      <c r="J1413" t="s">
        <v>2236</v>
      </c>
      <c r="K1413">
        <v>0</v>
      </c>
      <c r="L1413" t="s">
        <v>1267</v>
      </c>
      <c r="M1413" t="s">
        <v>868</v>
      </c>
      <c r="N1413" t="s">
        <v>1670</v>
      </c>
      <c r="O1413" t="s">
        <v>2236</v>
      </c>
      <c r="P1413" t="s">
        <v>2236</v>
      </c>
      <c r="Q1413">
        <v>2025</v>
      </c>
      <c r="R1413" t="s">
        <v>2025</v>
      </c>
      <c r="S1413" s="38">
        <v>1000000</v>
      </c>
      <c r="U1413" t="s">
        <v>875</v>
      </c>
      <c r="V1413" s="12" t="s">
        <v>2708</v>
      </c>
    </row>
    <row r="1414" spans="1:22" x14ac:dyDescent="0.35">
      <c r="A1414" t="s">
        <v>2208</v>
      </c>
      <c r="B1414" t="s">
        <v>864</v>
      </c>
      <c r="C1414">
        <v>1</v>
      </c>
      <c r="D1414" t="s">
        <v>865</v>
      </c>
      <c r="E1414" t="s">
        <v>2269</v>
      </c>
      <c r="F1414">
        <v>0</v>
      </c>
      <c r="G1414" s="1" t="str">
        <f>VLOOKUP(E1414,'zoznam+stupeň prípravy'!$A$2:$W$647,2,FALSE)</f>
        <v>Obnova koncových zariadení</v>
      </c>
      <c r="H1414" t="s">
        <v>2236</v>
      </c>
      <c r="I1414" t="s">
        <v>2236</v>
      </c>
      <c r="J1414" t="s">
        <v>2236</v>
      </c>
      <c r="K1414">
        <v>0</v>
      </c>
      <c r="L1414" t="s">
        <v>1267</v>
      </c>
      <c r="M1414" t="s">
        <v>868</v>
      </c>
      <c r="N1414" t="s">
        <v>1670</v>
      </c>
      <c r="O1414" t="s">
        <v>874</v>
      </c>
      <c r="P1414">
        <v>0</v>
      </c>
      <c r="Q1414">
        <v>2027</v>
      </c>
      <c r="R1414" t="s">
        <v>2025</v>
      </c>
      <c r="S1414" s="16">
        <v>100000</v>
      </c>
      <c r="T1414" t="s">
        <v>2236</v>
      </c>
      <c r="U1414" t="s">
        <v>875</v>
      </c>
      <c r="V1414" s="12" t="s">
        <v>2708</v>
      </c>
    </row>
    <row r="1415" spans="1:22" x14ac:dyDescent="0.35">
      <c r="A1415" t="s">
        <v>2208</v>
      </c>
      <c r="B1415" t="s">
        <v>864</v>
      </c>
      <c r="C1415">
        <v>1</v>
      </c>
      <c r="D1415" t="s">
        <v>865</v>
      </c>
      <c r="E1415" t="s">
        <v>2269</v>
      </c>
      <c r="F1415">
        <v>0</v>
      </c>
      <c r="G1415" s="1" t="str">
        <f>VLOOKUP(E1415,'zoznam+stupeň prípravy'!$A$2:$W$647,2,FALSE)</f>
        <v>Obnova koncových zariadení</v>
      </c>
      <c r="H1415" t="s">
        <v>2236</v>
      </c>
      <c r="I1415" t="s">
        <v>2236</v>
      </c>
      <c r="J1415" t="s">
        <v>2236</v>
      </c>
      <c r="K1415">
        <v>0</v>
      </c>
      <c r="L1415" t="s">
        <v>1267</v>
      </c>
      <c r="M1415" t="s">
        <v>868</v>
      </c>
      <c r="N1415" t="s">
        <v>1670</v>
      </c>
      <c r="O1415" t="s">
        <v>874</v>
      </c>
      <c r="P1415">
        <v>0</v>
      </c>
      <c r="Q1415">
        <v>2028</v>
      </c>
      <c r="R1415" t="s">
        <v>2025</v>
      </c>
      <c r="S1415" s="16">
        <v>50000</v>
      </c>
      <c r="T1415" t="s">
        <v>2236</v>
      </c>
      <c r="U1415" t="s">
        <v>875</v>
      </c>
      <c r="V1415" s="12" t="s">
        <v>2708</v>
      </c>
    </row>
    <row r="1416" spans="1:22" x14ac:dyDescent="0.35">
      <c r="A1416" t="s">
        <v>2208</v>
      </c>
      <c r="B1416" t="s">
        <v>864</v>
      </c>
      <c r="C1416">
        <v>1</v>
      </c>
      <c r="D1416" t="s">
        <v>865</v>
      </c>
      <c r="E1416" t="s">
        <v>2269</v>
      </c>
      <c r="F1416">
        <v>0</v>
      </c>
      <c r="G1416" s="1" t="str">
        <f>VLOOKUP(E1416,'zoznam+stupeň prípravy'!$A$2:$W$647,2,FALSE)</f>
        <v>Obnova koncových zariadení</v>
      </c>
      <c r="H1416" t="s">
        <v>2236</v>
      </c>
      <c r="I1416" t="s">
        <v>2236</v>
      </c>
      <c r="J1416" t="s">
        <v>2236</v>
      </c>
      <c r="K1416">
        <v>0</v>
      </c>
      <c r="L1416" t="s">
        <v>1267</v>
      </c>
      <c r="M1416" t="s">
        <v>868</v>
      </c>
      <c r="N1416" t="s">
        <v>1670</v>
      </c>
      <c r="O1416" t="s">
        <v>874</v>
      </c>
      <c r="P1416">
        <v>0</v>
      </c>
      <c r="Q1416">
        <v>2029</v>
      </c>
      <c r="R1416" t="s">
        <v>2025</v>
      </c>
      <c r="S1416" s="16">
        <v>50000</v>
      </c>
      <c r="T1416" t="s">
        <v>2236</v>
      </c>
      <c r="U1416" t="s">
        <v>875</v>
      </c>
      <c r="V1416" s="12" t="s">
        <v>2708</v>
      </c>
    </row>
    <row r="1417" spans="1:22" x14ac:dyDescent="0.35">
      <c r="A1417" t="s">
        <v>2208</v>
      </c>
      <c r="B1417" t="s">
        <v>864</v>
      </c>
      <c r="C1417">
        <v>1</v>
      </c>
      <c r="D1417" t="s">
        <v>865</v>
      </c>
      <c r="E1417" t="s">
        <v>2269</v>
      </c>
      <c r="F1417">
        <v>0</v>
      </c>
      <c r="G1417" s="1" t="str">
        <f>VLOOKUP(E1417,'zoznam+stupeň prípravy'!$A$2:$W$647,2,FALSE)</f>
        <v>Obnova koncových zariadení</v>
      </c>
      <c r="H1417" t="s">
        <v>2236</v>
      </c>
      <c r="I1417" t="s">
        <v>2236</v>
      </c>
      <c r="J1417" t="s">
        <v>2236</v>
      </c>
      <c r="K1417">
        <v>0</v>
      </c>
      <c r="L1417" t="s">
        <v>1267</v>
      </c>
      <c r="M1417" t="s">
        <v>868</v>
      </c>
      <c r="N1417" t="s">
        <v>1670</v>
      </c>
      <c r="O1417" t="s">
        <v>874</v>
      </c>
      <c r="P1417">
        <v>0</v>
      </c>
      <c r="Q1417">
        <v>2030</v>
      </c>
      <c r="R1417" t="s">
        <v>2025</v>
      </c>
      <c r="S1417" s="16">
        <v>100000</v>
      </c>
      <c r="T1417" t="s">
        <v>2236</v>
      </c>
      <c r="U1417" t="s">
        <v>875</v>
      </c>
      <c r="V1417" s="12" t="s">
        <v>2708</v>
      </c>
    </row>
    <row r="1418" spans="1:22" x14ac:dyDescent="0.35">
      <c r="A1418" t="s">
        <v>2208</v>
      </c>
      <c r="B1418" t="s">
        <v>864</v>
      </c>
      <c r="C1418">
        <v>1</v>
      </c>
      <c r="D1418" t="s">
        <v>865</v>
      </c>
      <c r="E1418" t="s">
        <v>2269</v>
      </c>
      <c r="F1418">
        <v>0</v>
      </c>
      <c r="G1418" s="1" t="str">
        <f>VLOOKUP(E1418,'zoznam+stupeň prípravy'!$A$2:$W$647,2,FALSE)</f>
        <v>Obnova koncových zariadení</v>
      </c>
      <c r="H1418" t="s">
        <v>2236</v>
      </c>
      <c r="I1418" t="s">
        <v>2236</v>
      </c>
      <c r="J1418" t="s">
        <v>2236</v>
      </c>
      <c r="K1418">
        <v>0</v>
      </c>
      <c r="L1418" t="s">
        <v>1267</v>
      </c>
      <c r="M1418" t="s">
        <v>868</v>
      </c>
      <c r="N1418" t="s">
        <v>1670</v>
      </c>
      <c r="O1418" t="s">
        <v>874</v>
      </c>
      <c r="P1418">
        <v>0</v>
      </c>
      <c r="Q1418">
        <v>2031</v>
      </c>
      <c r="R1418" t="s">
        <v>2025</v>
      </c>
      <c r="S1418" s="16">
        <v>100000</v>
      </c>
      <c r="T1418" t="s">
        <v>2236</v>
      </c>
      <c r="U1418" t="s">
        <v>875</v>
      </c>
      <c r="V1418" s="12" t="s">
        <v>2708</v>
      </c>
    </row>
    <row r="1419" spans="1:22" x14ac:dyDescent="0.35">
      <c r="A1419" t="s">
        <v>2208</v>
      </c>
      <c r="B1419" t="s">
        <v>864</v>
      </c>
      <c r="C1419">
        <v>1</v>
      </c>
      <c r="D1419" t="s">
        <v>865</v>
      </c>
      <c r="E1419" t="s">
        <v>2269</v>
      </c>
      <c r="F1419">
        <v>0</v>
      </c>
      <c r="G1419" s="1" t="str">
        <f>VLOOKUP(E1419,'zoznam+stupeň prípravy'!$A$2:$W$647,2,FALSE)</f>
        <v>Obnova koncových zariadení</v>
      </c>
      <c r="H1419" t="s">
        <v>2236</v>
      </c>
      <c r="I1419" t="s">
        <v>2236</v>
      </c>
      <c r="J1419" t="s">
        <v>2236</v>
      </c>
      <c r="K1419">
        <v>0</v>
      </c>
      <c r="L1419" t="s">
        <v>1267</v>
      </c>
      <c r="M1419" t="s">
        <v>868</v>
      </c>
      <c r="N1419" t="s">
        <v>1670</v>
      </c>
      <c r="O1419" t="s">
        <v>874</v>
      </c>
      <c r="P1419">
        <v>0</v>
      </c>
      <c r="Q1419">
        <v>2032</v>
      </c>
      <c r="R1419" t="s">
        <v>2025</v>
      </c>
      <c r="S1419" s="16">
        <v>50000</v>
      </c>
      <c r="T1419" t="s">
        <v>2236</v>
      </c>
      <c r="U1419" t="s">
        <v>875</v>
      </c>
      <c r="V1419" s="12" t="s">
        <v>2708</v>
      </c>
    </row>
    <row r="1420" spans="1:22" x14ac:dyDescent="0.35">
      <c r="A1420" t="s">
        <v>2208</v>
      </c>
      <c r="B1420" t="s">
        <v>864</v>
      </c>
      <c r="C1420">
        <v>1</v>
      </c>
      <c r="D1420" t="s">
        <v>865</v>
      </c>
      <c r="E1420" t="s">
        <v>2269</v>
      </c>
      <c r="F1420">
        <v>0</v>
      </c>
      <c r="G1420" s="1" t="str">
        <f>VLOOKUP(E1420,'zoznam+stupeň prípravy'!$A$2:$W$647,2,FALSE)</f>
        <v>Obnova koncových zariadení</v>
      </c>
      <c r="H1420" t="s">
        <v>2236</v>
      </c>
      <c r="I1420" t="s">
        <v>2236</v>
      </c>
      <c r="J1420" t="s">
        <v>2236</v>
      </c>
      <c r="K1420">
        <v>0</v>
      </c>
      <c r="L1420" t="s">
        <v>1267</v>
      </c>
      <c r="M1420" t="s">
        <v>868</v>
      </c>
      <c r="N1420" t="s">
        <v>1670</v>
      </c>
      <c r="O1420" t="s">
        <v>874</v>
      </c>
      <c r="P1420">
        <v>0</v>
      </c>
      <c r="Q1420">
        <v>2033</v>
      </c>
      <c r="R1420" t="s">
        <v>2025</v>
      </c>
      <c r="S1420" s="16">
        <v>50000</v>
      </c>
      <c r="T1420" t="s">
        <v>2236</v>
      </c>
      <c r="U1420" t="s">
        <v>875</v>
      </c>
      <c r="V1420" s="12" t="s">
        <v>2708</v>
      </c>
    </row>
    <row r="1421" spans="1:22" x14ac:dyDescent="0.35">
      <c r="A1421" t="s">
        <v>2209</v>
      </c>
      <c r="B1421" t="s">
        <v>864</v>
      </c>
      <c r="C1421">
        <v>1</v>
      </c>
      <c r="D1421" t="s">
        <v>865</v>
      </c>
      <c r="E1421" t="s">
        <v>2268</v>
      </c>
      <c r="F1421">
        <v>0</v>
      </c>
      <c r="G1421" s="1" t="str">
        <f>VLOOKUP(E1421,'zoznam+stupeň prípravy'!$A$2:$W$647,2,FALSE)</f>
        <v>Obnova Tlačového systému</v>
      </c>
      <c r="H1421" t="s">
        <v>2236</v>
      </c>
      <c r="I1421" t="s">
        <v>2236</v>
      </c>
      <c r="J1421" t="s">
        <v>2236</v>
      </c>
      <c r="K1421">
        <v>0</v>
      </c>
      <c r="L1421" t="s">
        <v>1267</v>
      </c>
      <c r="M1421" t="s">
        <v>868</v>
      </c>
      <c r="N1421" t="s">
        <v>1670</v>
      </c>
      <c r="O1421" t="s">
        <v>874</v>
      </c>
      <c r="P1421">
        <v>0</v>
      </c>
      <c r="Q1421">
        <v>2025</v>
      </c>
      <c r="R1421" t="s">
        <v>2025</v>
      </c>
      <c r="S1421" s="38">
        <v>1000000</v>
      </c>
      <c r="T1421" t="s">
        <v>2236</v>
      </c>
      <c r="U1421" t="s">
        <v>875</v>
      </c>
      <c r="V1421" s="12" t="s">
        <v>2706</v>
      </c>
    </row>
    <row r="1422" spans="1:22" x14ac:dyDescent="0.35">
      <c r="A1422" t="s">
        <v>2209</v>
      </c>
      <c r="B1422" t="s">
        <v>864</v>
      </c>
      <c r="C1422">
        <v>1</v>
      </c>
      <c r="D1422" t="s">
        <v>865</v>
      </c>
      <c r="E1422" t="s">
        <v>2268</v>
      </c>
      <c r="F1422">
        <v>0</v>
      </c>
      <c r="G1422" s="1" t="str">
        <f>VLOOKUP(E1422,'zoznam+stupeň prípravy'!$A$2:$W$647,2,FALSE)</f>
        <v>Obnova Tlačového systému</v>
      </c>
      <c r="H1422" t="s">
        <v>2236</v>
      </c>
      <c r="I1422" t="s">
        <v>2236</v>
      </c>
      <c r="J1422" t="s">
        <v>2236</v>
      </c>
      <c r="K1422">
        <v>0</v>
      </c>
      <c r="L1422" t="s">
        <v>1267</v>
      </c>
      <c r="M1422" t="s">
        <v>868</v>
      </c>
      <c r="N1422" t="s">
        <v>1670</v>
      </c>
      <c r="O1422" t="s">
        <v>874</v>
      </c>
      <c r="P1422">
        <v>0</v>
      </c>
      <c r="Q1422">
        <v>2032</v>
      </c>
      <c r="R1422" t="s">
        <v>2025</v>
      </c>
      <c r="S1422" s="16">
        <v>500000</v>
      </c>
      <c r="T1422" t="s">
        <v>2236</v>
      </c>
      <c r="U1422" t="s">
        <v>875</v>
      </c>
      <c r="V1422" s="12" t="s">
        <v>2706</v>
      </c>
    </row>
    <row r="1423" spans="1:22" x14ac:dyDescent="0.35">
      <c r="A1423" t="s">
        <v>2209</v>
      </c>
      <c r="B1423" t="s">
        <v>864</v>
      </c>
      <c r="C1423">
        <v>1</v>
      </c>
      <c r="D1423" t="s">
        <v>865</v>
      </c>
      <c r="E1423" t="s">
        <v>2268</v>
      </c>
      <c r="F1423">
        <v>0</v>
      </c>
      <c r="G1423" s="1" t="str">
        <f>VLOOKUP(E1423,'zoznam+stupeň prípravy'!$A$2:$W$647,2,FALSE)</f>
        <v>Obnova Tlačového systému</v>
      </c>
      <c r="H1423" t="s">
        <v>2236</v>
      </c>
      <c r="I1423" t="s">
        <v>2236</v>
      </c>
      <c r="J1423" t="s">
        <v>2236</v>
      </c>
      <c r="K1423">
        <v>0</v>
      </c>
      <c r="L1423" t="s">
        <v>1267</v>
      </c>
      <c r="M1423" t="s">
        <v>868</v>
      </c>
      <c r="N1423" t="s">
        <v>1670</v>
      </c>
      <c r="O1423" t="s">
        <v>874</v>
      </c>
      <c r="P1423">
        <v>0</v>
      </c>
      <c r="Q1423">
        <v>2033</v>
      </c>
      <c r="R1423" t="s">
        <v>2025</v>
      </c>
      <c r="S1423" s="16">
        <v>500000</v>
      </c>
      <c r="T1423" t="s">
        <v>2236</v>
      </c>
      <c r="U1423" t="s">
        <v>875</v>
      </c>
      <c r="V1423" s="12" t="s">
        <v>2706</v>
      </c>
    </row>
    <row r="1424" spans="1:22" x14ac:dyDescent="0.35">
      <c r="A1424" t="s">
        <v>2210</v>
      </c>
      <c r="B1424" t="s">
        <v>864</v>
      </c>
      <c r="C1424">
        <v>2</v>
      </c>
      <c r="D1424" t="s">
        <v>865</v>
      </c>
      <c r="E1424" t="s">
        <v>380</v>
      </c>
      <c r="F1424">
        <v>0</v>
      </c>
      <c r="G1424" s="1" t="str">
        <f>VLOOKUP(E1424,'zoznam+stupeň prípravy'!$A$2:$W$647,2,FALSE)</f>
        <v>Postupná obnova zariadení PZS a EPS( požiarna signalizácia) v kontajneroch</v>
      </c>
      <c r="H1424" t="s">
        <v>2236</v>
      </c>
      <c r="I1424" t="s">
        <v>2236</v>
      </c>
      <c r="J1424" t="s">
        <v>2236</v>
      </c>
      <c r="K1424">
        <v>0</v>
      </c>
      <c r="L1424" t="s">
        <v>1267</v>
      </c>
      <c r="M1424" t="s">
        <v>868</v>
      </c>
      <c r="N1424" t="s">
        <v>1670</v>
      </c>
      <c r="O1424" t="s">
        <v>874</v>
      </c>
      <c r="P1424">
        <v>0</v>
      </c>
      <c r="Q1424">
        <v>2027</v>
      </c>
      <c r="R1424" t="s">
        <v>2025</v>
      </c>
      <c r="S1424" s="16">
        <v>20000</v>
      </c>
      <c r="T1424" t="s">
        <v>2236</v>
      </c>
      <c r="U1424" t="s">
        <v>875</v>
      </c>
      <c r="V1424" s="12" t="s">
        <v>2698</v>
      </c>
    </row>
    <row r="1425" spans="1:22" x14ac:dyDescent="0.35">
      <c r="A1425" t="s">
        <v>2210</v>
      </c>
      <c r="B1425" t="s">
        <v>864</v>
      </c>
      <c r="C1425">
        <v>2</v>
      </c>
      <c r="D1425" t="s">
        <v>865</v>
      </c>
      <c r="E1425" t="s">
        <v>380</v>
      </c>
      <c r="F1425">
        <v>0</v>
      </c>
      <c r="G1425" s="1" t="str">
        <f>VLOOKUP(E1425,'zoznam+stupeň prípravy'!$A$2:$W$647,2,FALSE)</f>
        <v>Postupná obnova zariadení PZS a EPS( požiarna signalizácia) v kontajneroch</v>
      </c>
      <c r="H1425" t="s">
        <v>2236</v>
      </c>
      <c r="I1425" t="s">
        <v>2236</v>
      </c>
      <c r="J1425" t="s">
        <v>2236</v>
      </c>
      <c r="K1425">
        <v>0</v>
      </c>
      <c r="L1425" t="s">
        <v>1267</v>
      </c>
      <c r="M1425" t="s">
        <v>868</v>
      </c>
      <c r="N1425" t="s">
        <v>1670</v>
      </c>
      <c r="O1425" t="s">
        <v>874</v>
      </c>
      <c r="P1425">
        <v>0</v>
      </c>
      <c r="Q1425">
        <v>2028</v>
      </c>
      <c r="R1425" t="s">
        <v>2025</v>
      </c>
      <c r="S1425" s="16">
        <v>30000</v>
      </c>
      <c r="T1425" t="s">
        <v>2236</v>
      </c>
      <c r="U1425" t="s">
        <v>875</v>
      </c>
      <c r="V1425" s="12" t="s">
        <v>2698</v>
      </c>
    </row>
    <row r="1426" spans="1:22" x14ac:dyDescent="0.35">
      <c r="A1426" t="s">
        <v>2210</v>
      </c>
      <c r="B1426" t="s">
        <v>864</v>
      </c>
      <c r="C1426">
        <v>2</v>
      </c>
      <c r="D1426" t="s">
        <v>865</v>
      </c>
      <c r="E1426" t="s">
        <v>380</v>
      </c>
      <c r="F1426">
        <v>0</v>
      </c>
      <c r="G1426" s="1" t="str">
        <f>VLOOKUP(E1426,'zoznam+stupeň prípravy'!$A$2:$W$647,2,FALSE)</f>
        <v>Postupná obnova zariadení PZS a EPS( požiarna signalizácia) v kontajneroch</v>
      </c>
      <c r="H1426" t="s">
        <v>2236</v>
      </c>
      <c r="I1426" t="s">
        <v>2236</v>
      </c>
      <c r="J1426" t="s">
        <v>2236</v>
      </c>
      <c r="K1426">
        <v>0</v>
      </c>
      <c r="L1426" t="s">
        <v>1267</v>
      </c>
      <c r="M1426" t="s">
        <v>868</v>
      </c>
      <c r="N1426" t="s">
        <v>1670</v>
      </c>
      <c r="O1426" t="s">
        <v>874</v>
      </c>
      <c r="P1426">
        <v>0</v>
      </c>
      <c r="Q1426">
        <v>2029</v>
      </c>
      <c r="R1426" t="s">
        <v>2025</v>
      </c>
      <c r="S1426" s="16">
        <v>20000</v>
      </c>
      <c r="T1426" t="s">
        <v>2236</v>
      </c>
      <c r="U1426" t="s">
        <v>875</v>
      </c>
      <c r="V1426" s="12" t="s">
        <v>2698</v>
      </c>
    </row>
    <row r="1427" spans="1:22" x14ac:dyDescent="0.35">
      <c r="A1427" t="s">
        <v>2210</v>
      </c>
      <c r="B1427" t="s">
        <v>864</v>
      </c>
      <c r="C1427">
        <v>2</v>
      </c>
      <c r="D1427" t="s">
        <v>865</v>
      </c>
      <c r="E1427" t="s">
        <v>380</v>
      </c>
      <c r="F1427">
        <v>0</v>
      </c>
      <c r="G1427" s="1" t="str">
        <f>VLOOKUP(E1427,'zoznam+stupeň prípravy'!$A$2:$W$647,2,FALSE)</f>
        <v>Postupná obnova zariadení PZS a EPS( požiarna signalizácia) v kontajneroch</v>
      </c>
      <c r="H1427" t="s">
        <v>2236</v>
      </c>
      <c r="I1427" t="s">
        <v>2236</v>
      </c>
      <c r="J1427" t="s">
        <v>2236</v>
      </c>
      <c r="K1427">
        <v>0</v>
      </c>
      <c r="L1427" t="s">
        <v>1267</v>
      </c>
      <c r="M1427" t="s">
        <v>868</v>
      </c>
      <c r="N1427" t="s">
        <v>1670</v>
      </c>
      <c r="O1427" t="s">
        <v>874</v>
      </c>
      <c r="P1427">
        <v>0</v>
      </c>
      <c r="Q1427">
        <v>2030</v>
      </c>
      <c r="R1427" t="s">
        <v>2025</v>
      </c>
      <c r="S1427" s="16">
        <v>20000</v>
      </c>
      <c r="T1427" t="s">
        <v>2236</v>
      </c>
      <c r="U1427" t="s">
        <v>875</v>
      </c>
      <c r="V1427" s="12" t="s">
        <v>2698</v>
      </c>
    </row>
    <row r="1428" spans="1:22" x14ac:dyDescent="0.35">
      <c r="A1428" t="s">
        <v>2210</v>
      </c>
      <c r="B1428" t="s">
        <v>864</v>
      </c>
      <c r="C1428">
        <v>2</v>
      </c>
      <c r="D1428" t="s">
        <v>865</v>
      </c>
      <c r="E1428" t="s">
        <v>380</v>
      </c>
      <c r="F1428">
        <v>0</v>
      </c>
      <c r="G1428" s="1" t="str">
        <f>VLOOKUP(E1428,'zoznam+stupeň prípravy'!$A$2:$W$647,2,FALSE)</f>
        <v>Postupná obnova zariadení PZS a EPS( požiarna signalizácia) v kontajneroch</v>
      </c>
      <c r="H1428" t="s">
        <v>2236</v>
      </c>
      <c r="I1428" t="s">
        <v>2236</v>
      </c>
      <c r="J1428" t="s">
        <v>2236</v>
      </c>
      <c r="K1428">
        <v>0</v>
      </c>
      <c r="L1428" t="s">
        <v>1267</v>
      </c>
      <c r="M1428" t="s">
        <v>868</v>
      </c>
      <c r="N1428" t="s">
        <v>1670</v>
      </c>
      <c r="O1428" t="s">
        <v>874</v>
      </c>
      <c r="P1428">
        <v>0</v>
      </c>
      <c r="Q1428">
        <v>2032</v>
      </c>
      <c r="R1428" t="s">
        <v>2025</v>
      </c>
      <c r="S1428" s="16">
        <v>20000</v>
      </c>
      <c r="T1428" t="s">
        <v>2236</v>
      </c>
      <c r="U1428" t="s">
        <v>875</v>
      </c>
      <c r="V1428" s="12" t="s">
        <v>2698</v>
      </c>
    </row>
    <row r="1429" spans="1:22" x14ac:dyDescent="0.35">
      <c r="A1429" t="s">
        <v>2211</v>
      </c>
      <c r="B1429" t="s">
        <v>864</v>
      </c>
      <c r="C1429">
        <v>1</v>
      </c>
      <c r="D1429" t="s">
        <v>865</v>
      </c>
      <c r="E1429" t="s">
        <v>2275</v>
      </c>
      <c r="F1429">
        <v>0</v>
      </c>
      <c r="G1429" s="1" t="str">
        <f>VLOOKUP(E1429,'zoznam+stupeň prípravy'!$A$2:$W$647,2,FALSE)</f>
        <v>Podpora a rozvoj aplikačno-integračného prostredia ŽSR</v>
      </c>
      <c r="H1429" t="s">
        <v>2236</v>
      </c>
      <c r="I1429" t="s">
        <v>2236</v>
      </c>
      <c r="J1429" t="s">
        <v>2236</v>
      </c>
      <c r="K1429">
        <v>0</v>
      </c>
      <c r="L1429" t="s">
        <v>1267</v>
      </c>
      <c r="M1429" t="s">
        <v>868</v>
      </c>
      <c r="N1429" t="s">
        <v>1670</v>
      </c>
      <c r="O1429" t="s">
        <v>874</v>
      </c>
      <c r="P1429">
        <v>0</v>
      </c>
      <c r="Q1429">
        <v>2025</v>
      </c>
      <c r="R1429" t="s">
        <v>2025</v>
      </c>
      <c r="S1429" s="38">
        <v>500000</v>
      </c>
      <c r="T1429" t="s">
        <v>2236</v>
      </c>
      <c r="U1429" t="s">
        <v>875</v>
      </c>
      <c r="V1429" s="12" t="s">
        <v>2705</v>
      </c>
    </row>
    <row r="1430" spans="1:22" ht="29" x14ac:dyDescent="0.35">
      <c r="A1430" t="s">
        <v>2212</v>
      </c>
      <c r="B1430" t="s">
        <v>864</v>
      </c>
      <c r="C1430">
        <v>0</v>
      </c>
      <c r="D1430" t="s">
        <v>865</v>
      </c>
      <c r="E1430" t="s">
        <v>382</v>
      </c>
      <c r="F1430">
        <v>0</v>
      </c>
      <c r="G1430" s="1" t="str">
        <f>VLOOKUP(E1430,'zoznam+stupeň prípravy'!$A$2:$W$647,2,FALSE)</f>
        <v>Riesenie videokonferencii po ukonceni Skype for Business + Interaktivne tabule a projektory pre zasadacky</v>
      </c>
      <c r="H1430" t="s">
        <v>2236</v>
      </c>
      <c r="I1430" t="s">
        <v>2236</v>
      </c>
      <c r="J1430" t="s">
        <v>2236</v>
      </c>
      <c r="K1430">
        <v>0</v>
      </c>
      <c r="L1430" t="s">
        <v>1267</v>
      </c>
      <c r="M1430" t="s">
        <v>868</v>
      </c>
      <c r="N1430" t="s">
        <v>1670</v>
      </c>
      <c r="O1430" t="s">
        <v>874</v>
      </c>
      <c r="P1430">
        <v>0</v>
      </c>
      <c r="Q1430">
        <v>2027</v>
      </c>
      <c r="R1430" t="s">
        <v>2025</v>
      </c>
      <c r="S1430" s="16">
        <v>100000</v>
      </c>
      <c r="T1430" t="s">
        <v>2236</v>
      </c>
      <c r="U1430" t="s">
        <v>875</v>
      </c>
      <c r="V1430" s="12" t="s">
        <v>2698</v>
      </c>
    </row>
    <row r="1431" spans="1:22" ht="29" x14ac:dyDescent="0.35">
      <c r="A1431" t="s">
        <v>2212</v>
      </c>
      <c r="B1431" t="s">
        <v>864</v>
      </c>
      <c r="C1431">
        <v>0</v>
      </c>
      <c r="D1431" t="s">
        <v>865</v>
      </c>
      <c r="E1431" t="s">
        <v>382</v>
      </c>
      <c r="F1431">
        <v>0</v>
      </c>
      <c r="G1431" s="1" t="str">
        <f>VLOOKUP(E1431,'zoznam+stupeň prípravy'!$A$2:$W$647,2,FALSE)</f>
        <v>Riesenie videokonferencii po ukonceni Skype for Business + Interaktivne tabule a projektory pre zasadacky</v>
      </c>
      <c r="H1431" t="s">
        <v>2236</v>
      </c>
      <c r="I1431" t="s">
        <v>2236</v>
      </c>
      <c r="J1431" t="s">
        <v>2236</v>
      </c>
      <c r="K1431">
        <v>0</v>
      </c>
      <c r="L1431" t="s">
        <v>1267</v>
      </c>
      <c r="M1431" t="s">
        <v>868</v>
      </c>
      <c r="N1431" t="s">
        <v>1670</v>
      </c>
      <c r="O1431" t="s">
        <v>874</v>
      </c>
      <c r="P1431">
        <v>0</v>
      </c>
      <c r="Q1431">
        <v>2028</v>
      </c>
      <c r="R1431" t="s">
        <v>2025</v>
      </c>
      <c r="S1431" s="16">
        <v>30000</v>
      </c>
      <c r="T1431" t="s">
        <v>2236</v>
      </c>
      <c r="U1431" t="s">
        <v>875</v>
      </c>
      <c r="V1431" s="12" t="s">
        <v>2698</v>
      </c>
    </row>
    <row r="1432" spans="1:22" x14ac:dyDescent="0.35">
      <c r="A1432" t="s">
        <v>2213</v>
      </c>
      <c r="B1432" t="s">
        <v>864</v>
      </c>
      <c r="C1432">
        <v>1</v>
      </c>
      <c r="D1432" t="s">
        <v>865</v>
      </c>
      <c r="E1432" t="s">
        <v>2274</v>
      </c>
      <c r="F1432">
        <v>0</v>
      </c>
      <c r="G1432" s="1" t="str">
        <f>VLOOKUP(E1432,'zoznam+stupeň prípravy'!$A$2:$W$647,2,FALSE)</f>
        <v>Rozvoj prostredia Microsoft</v>
      </c>
      <c r="H1432" t="s">
        <v>2236</v>
      </c>
      <c r="I1432" t="s">
        <v>2236</v>
      </c>
      <c r="J1432" t="s">
        <v>2236</v>
      </c>
      <c r="K1432">
        <v>0</v>
      </c>
      <c r="L1432" t="s">
        <v>1267</v>
      </c>
      <c r="M1432" t="s">
        <v>868</v>
      </c>
      <c r="N1432" t="s">
        <v>1670</v>
      </c>
      <c r="O1432" t="s">
        <v>874</v>
      </c>
      <c r="P1432">
        <v>0</v>
      </c>
      <c r="Q1432">
        <v>2025</v>
      </c>
      <c r="R1432" t="s">
        <v>2025</v>
      </c>
      <c r="S1432" s="38">
        <v>500000</v>
      </c>
      <c r="T1432" t="s">
        <v>2236</v>
      </c>
      <c r="U1432" t="s">
        <v>875</v>
      </c>
      <c r="V1432" s="12" t="s">
        <v>2705</v>
      </c>
    </row>
    <row r="1433" spans="1:22" x14ac:dyDescent="0.35">
      <c r="A1433" t="s">
        <v>2213</v>
      </c>
      <c r="B1433" t="s">
        <v>864</v>
      </c>
      <c r="C1433">
        <v>1</v>
      </c>
      <c r="D1433" t="s">
        <v>865</v>
      </c>
      <c r="E1433" t="s">
        <v>2274</v>
      </c>
      <c r="F1433">
        <v>0</v>
      </c>
      <c r="G1433" s="1" t="str">
        <f>VLOOKUP(E1433,'zoznam+stupeň prípravy'!$A$2:$W$647,2,FALSE)</f>
        <v>Rozvoj prostredia Microsoft</v>
      </c>
      <c r="H1433" t="s">
        <v>2236</v>
      </c>
      <c r="I1433" t="s">
        <v>2236</v>
      </c>
      <c r="J1433" t="s">
        <v>2236</v>
      </c>
      <c r="K1433">
        <v>0</v>
      </c>
      <c r="L1433" t="s">
        <v>1267</v>
      </c>
      <c r="M1433" t="s">
        <v>868</v>
      </c>
      <c r="N1433" t="s">
        <v>1670</v>
      </c>
      <c r="O1433" t="s">
        <v>874</v>
      </c>
      <c r="P1433">
        <v>0</v>
      </c>
      <c r="Q1433">
        <v>2027</v>
      </c>
      <c r="R1433" t="s">
        <v>2025</v>
      </c>
      <c r="S1433" s="16">
        <v>700000</v>
      </c>
      <c r="T1433" t="s">
        <v>2236</v>
      </c>
      <c r="U1433" t="s">
        <v>875</v>
      </c>
      <c r="V1433" s="12" t="s">
        <v>2705</v>
      </c>
    </row>
    <row r="1434" spans="1:22" x14ac:dyDescent="0.35">
      <c r="A1434" t="s">
        <v>2213</v>
      </c>
      <c r="B1434" t="s">
        <v>864</v>
      </c>
      <c r="C1434">
        <v>1</v>
      </c>
      <c r="D1434" t="s">
        <v>865</v>
      </c>
      <c r="E1434" t="s">
        <v>2274</v>
      </c>
      <c r="F1434">
        <v>0</v>
      </c>
      <c r="G1434" s="1" t="str">
        <f>VLOOKUP(E1434,'zoznam+stupeň prípravy'!$A$2:$W$647,2,FALSE)</f>
        <v>Rozvoj prostredia Microsoft</v>
      </c>
      <c r="H1434" t="s">
        <v>2236</v>
      </c>
      <c r="I1434" t="s">
        <v>2236</v>
      </c>
      <c r="J1434" t="s">
        <v>2236</v>
      </c>
      <c r="K1434">
        <v>0</v>
      </c>
      <c r="L1434" t="s">
        <v>1267</v>
      </c>
      <c r="M1434" t="s">
        <v>868</v>
      </c>
      <c r="N1434" t="s">
        <v>1670</v>
      </c>
      <c r="O1434" t="s">
        <v>874</v>
      </c>
      <c r="P1434">
        <v>0</v>
      </c>
      <c r="Q1434">
        <v>2028</v>
      </c>
      <c r="R1434" t="s">
        <v>2025</v>
      </c>
      <c r="S1434" s="16">
        <v>350000</v>
      </c>
      <c r="T1434" t="s">
        <v>2236</v>
      </c>
      <c r="U1434" t="s">
        <v>875</v>
      </c>
      <c r="V1434" s="12" t="s">
        <v>2705</v>
      </c>
    </row>
    <row r="1435" spans="1:22" x14ac:dyDescent="0.35">
      <c r="A1435" t="s">
        <v>2213</v>
      </c>
      <c r="B1435" t="s">
        <v>864</v>
      </c>
      <c r="C1435">
        <v>1</v>
      </c>
      <c r="D1435" t="s">
        <v>865</v>
      </c>
      <c r="E1435" t="s">
        <v>2274</v>
      </c>
      <c r="F1435">
        <v>0</v>
      </c>
      <c r="G1435" s="1" t="str">
        <f>VLOOKUP(E1435,'zoznam+stupeň prípravy'!$A$2:$W$647,2,FALSE)</f>
        <v>Rozvoj prostredia Microsoft</v>
      </c>
      <c r="H1435" t="s">
        <v>2236</v>
      </c>
      <c r="I1435" t="s">
        <v>2236</v>
      </c>
      <c r="J1435" t="s">
        <v>2236</v>
      </c>
      <c r="K1435">
        <v>0</v>
      </c>
      <c r="L1435" t="s">
        <v>1267</v>
      </c>
      <c r="M1435" t="s">
        <v>868</v>
      </c>
      <c r="N1435" t="s">
        <v>1670</v>
      </c>
      <c r="O1435" t="s">
        <v>874</v>
      </c>
      <c r="P1435">
        <v>0</v>
      </c>
      <c r="Q1435">
        <v>2031</v>
      </c>
      <c r="R1435" t="s">
        <v>2025</v>
      </c>
      <c r="S1435" s="16">
        <v>500000</v>
      </c>
      <c r="T1435" t="s">
        <v>2236</v>
      </c>
      <c r="U1435" t="s">
        <v>875</v>
      </c>
      <c r="V1435" s="12" t="s">
        <v>2705</v>
      </c>
    </row>
    <row r="1436" spans="1:22" x14ac:dyDescent="0.35">
      <c r="A1436" t="s">
        <v>2213</v>
      </c>
      <c r="B1436" t="s">
        <v>864</v>
      </c>
      <c r="C1436">
        <v>1</v>
      </c>
      <c r="D1436" t="s">
        <v>865</v>
      </c>
      <c r="E1436" t="s">
        <v>2274</v>
      </c>
      <c r="F1436">
        <v>0</v>
      </c>
      <c r="G1436" s="1" t="str">
        <f>VLOOKUP(E1436,'zoznam+stupeň prípravy'!$A$2:$W$647,2,FALSE)</f>
        <v>Rozvoj prostredia Microsoft</v>
      </c>
      <c r="H1436" t="s">
        <v>2236</v>
      </c>
      <c r="I1436" t="s">
        <v>2236</v>
      </c>
      <c r="J1436" t="s">
        <v>2236</v>
      </c>
      <c r="K1436">
        <v>0</v>
      </c>
      <c r="L1436" t="s">
        <v>1267</v>
      </c>
      <c r="M1436" t="s">
        <v>868</v>
      </c>
      <c r="N1436" t="s">
        <v>1670</v>
      </c>
      <c r="O1436" t="s">
        <v>874</v>
      </c>
      <c r="P1436">
        <v>0</v>
      </c>
      <c r="Q1436">
        <v>2032</v>
      </c>
      <c r="R1436" t="s">
        <v>2025</v>
      </c>
      <c r="S1436" s="16">
        <v>100000</v>
      </c>
      <c r="T1436" t="s">
        <v>2236</v>
      </c>
      <c r="U1436" t="s">
        <v>875</v>
      </c>
      <c r="V1436" s="12" t="s">
        <v>2705</v>
      </c>
    </row>
    <row r="1437" spans="1:22" x14ac:dyDescent="0.35">
      <c r="A1437" t="s">
        <v>2214</v>
      </c>
      <c r="B1437" t="s">
        <v>864</v>
      </c>
      <c r="C1437">
        <v>1</v>
      </c>
      <c r="D1437" t="s">
        <v>865</v>
      </c>
      <c r="E1437" t="s">
        <v>2273</v>
      </c>
      <c r="F1437">
        <v>0</v>
      </c>
      <c r="G1437" s="1" t="str">
        <f>VLOOKUP(E1437,'zoznam+stupeň prípravy'!$A$2:$W$647,2,FALSE)</f>
        <v>Správa liniového majetku ŽSR</v>
      </c>
      <c r="H1437" t="s">
        <v>2236</v>
      </c>
      <c r="I1437" t="s">
        <v>2236</v>
      </c>
      <c r="J1437" t="s">
        <v>2236</v>
      </c>
      <c r="K1437">
        <v>0</v>
      </c>
      <c r="L1437" t="s">
        <v>1267</v>
      </c>
      <c r="M1437" t="s">
        <v>868</v>
      </c>
      <c r="N1437" t="s">
        <v>1670</v>
      </c>
      <c r="O1437" t="s">
        <v>874</v>
      </c>
      <c r="P1437">
        <v>0</v>
      </c>
      <c r="Q1437">
        <v>2025</v>
      </c>
      <c r="R1437" t="s">
        <v>2025</v>
      </c>
      <c r="S1437" s="38">
        <v>1700000</v>
      </c>
      <c r="T1437" t="s">
        <v>2236</v>
      </c>
      <c r="U1437" t="s">
        <v>875</v>
      </c>
      <c r="V1437" s="12" t="s">
        <v>2698</v>
      </c>
    </row>
    <row r="1438" spans="1:22" x14ac:dyDescent="0.35">
      <c r="A1438" t="s">
        <v>2214</v>
      </c>
      <c r="B1438" t="s">
        <v>864</v>
      </c>
      <c r="C1438">
        <v>1</v>
      </c>
      <c r="D1438" t="s">
        <v>865</v>
      </c>
      <c r="E1438" t="s">
        <v>2273</v>
      </c>
      <c r="F1438">
        <v>0</v>
      </c>
      <c r="G1438" s="1" t="str">
        <f>VLOOKUP(E1438,'zoznam+stupeň prípravy'!$A$2:$W$647,2,FALSE)</f>
        <v>Správa liniového majetku ŽSR</v>
      </c>
      <c r="H1438" t="s">
        <v>2236</v>
      </c>
      <c r="I1438" t="s">
        <v>2236</v>
      </c>
      <c r="J1438" t="s">
        <v>2236</v>
      </c>
      <c r="K1438">
        <v>0</v>
      </c>
      <c r="L1438" t="s">
        <v>1267</v>
      </c>
      <c r="M1438" t="s">
        <v>868</v>
      </c>
      <c r="N1438" t="s">
        <v>1670</v>
      </c>
      <c r="O1438" t="s">
        <v>874</v>
      </c>
      <c r="P1438">
        <v>0</v>
      </c>
      <c r="Q1438">
        <v>2027</v>
      </c>
      <c r="R1438" t="s">
        <v>2025</v>
      </c>
      <c r="S1438" s="16">
        <v>100000</v>
      </c>
      <c r="T1438" t="s">
        <v>2236</v>
      </c>
      <c r="U1438" t="s">
        <v>875</v>
      </c>
      <c r="V1438" s="12" t="s">
        <v>2698</v>
      </c>
    </row>
    <row r="1439" spans="1:22" x14ac:dyDescent="0.35">
      <c r="A1439" t="s">
        <v>2214</v>
      </c>
      <c r="B1439" t="s">
        <v>864</v>
      </c>
      <c r="C1439">
        <v>1</v>
      </c>
      <c r="D1439" t="s">
        <v>865</v>
      </c>
      <c r="E1439" t="s">
        <v>2273</v>
      </c>
      <c r="F1439">
        <v>0</v>
      </c>
      <c r="G1439" s="1" t="str">
        <f>VLOOKUP(E1439,'zoznam+stupeň prípravy'!$A$2:$W$647,2,FALSE)</f>
        <v>Správa liniového majetku ŽSR</v>
      </c>
      <c r="H1439" t="s">
        <v>2236</v>
      </c>
      <c r="I1439" t="s">
        <v>2236</v>
      </c>
      <c r="J1439" t="s">
        <v>2236</v>
      </c>
      <c r="K1439">
        <v>0</v>
      </c>
      <c r="L1439" t="s">
        <v>1267</v>
      </c>
      <c r="M1439" t="s">
        <v>868</v>
      </c>
      <c r="N1439" t="s">
        <v>1670</v>
      </c>
      <c r="O1439" t="s">
        <v>874</v>
      </c>
      <c r="P1439">
        <v>0</v>
      </c>
      <c r="Q1439">
        <v>2028</v>
      </c>
      <c r="R1439" t="s">
        <v>2025</v>
      </c>
      <c r="S1439" s="16">
        <v>100000</v>
      </c>
      <c r="T1439" t="s">
        <v>2236</v>
      </c>
      <c r="U1439" t="s">
        <v>875</v>
      </c>
      <c r="V1439" s="12" t="s">
        <v>2698</v>
      </c>
    </row>
    <row r="1440" spans="1:22" x14ac:dyDescent="0.35">
      <c r="A1440" t="s">
        <v>2214</v>
      </c>
      <c r="B1440" t="s">
        <v>864</v>
      </c>
      <c r="C1440">
        <v>1</v>
      </c>
      <c r="D1440" t="s">
        <v>865</v>
      </c>
      <c r="E1440" t="s">
        <v>2273</v>
      </c>
      <c r="F1440">
        <v>0</v>
      </c>
      <c r="G1440" s="1" t="str">
        <f>VLOOKUP(E1440,'zoznam+stupeň prípravy'!$A$2:$W$647,2,FALSE)</f>
        <v>Správa liniového majetku ŽSR</v>
      </c>
      <c r="H1440" t="s">
        <v>2236</v>
      </c>
      <c r="I1440" t="s">
        <v>2236</v>
      </c>
      <c r="J1440" t="s">
        <v>2236</v>
      </c>
      <c r="K1440">
        <v>0</v>
      </c>
      <c r="L1440" t="s">
        <v>1267</v>
      </c>
      <c r="M1440" t="s">
        <v>868</v>
      </c>
      <c r="N1440" t="s">
        <v>1670</v>
      </c>
      <c r="O1440" t="s">
        <v>874</v>
      </c>
      <c r="P1440">
        <v>0</v>
      </c>
      <c r="Q1440">
        <v>2029</v>
      </c>
      <c r="R1440" t="s">
        <v>2025</v>
      </c>
      <c r="S1440" s="16">
        <v>100000</v>
      </c>
      <c r="T1440" t="s">
        <v>2236</v>
      </c>
      <c r="U1440" t="s">
        <v>875</v>
      </c>
      <c r="V1440" s="12" t="s">
        <v>2698</v>
      </c>
    </row>
    <row r="1441" spans="1:22" x14ac:dyDescent="0.35">
      <c r="A1441" t="s">
        <v>2214</v>
      </c>
      <c r="B1441" t="s">
        <v>864</v>
      </c>
      <c r="C1441">
        <v>1</v>
      </c>
      <c r="D1441" t="s">
        <v>865</v>
      </c>
      <c r="E1441" t="s">
        <v>2273</v>
      </c>
      <c r="F1441">
        <v>0</v>
      </c>
      <c r="G1441" s="1" t="str">
        <f>VLOOKUP(E1441,'zoznam+stupeň prípravy'!$A$2:$W$647,2,FALSE)</f>
        <v>Správa liniového majetku ŽSR</v>
      </c>
      <c r="H1441" t="s">
        <v>2236</v>
      </c>
      <c r="I1441" t="s">
        <v>2236</v>
      </c>
      <c r="J1441" t="s">
        <v>2236</v>
      </c>
      <c r="K1441">
        <v>0</v>
      </c>
      <c r="L1441" t="s">
        <v>1267</v>
      </c>
      <c r="M1441" t="s">
        <v>868</v>
      </c>
      <c r="N1441" t="s">
        <v>1670</v>
      </c>
      <c r="O1441" t="s">
        <v>874</v>
      </c>
      <c r="P1441">
        <v>0</v>
      </c>
      <c r="Q1441">
        <v>2030</v>
      </c>
      <c r="R1441" t="s">
        <v>2025</v>
      </c>
      <c r="S1441" s="16">
        <v>100000</v>
      </c>
      <c r="T1441" t="s">
        <v>2236</v>
      </c>
      <c r="U1441" t="s">
        <v>875</v>
      </c>
      <c r="V1441" s="12" t="s">
        <v>2698</v>
      </c>
    </row>
    <row r="1442" spans="1:22" x14ac:dyDescent="0.35">
      <c r="A1442" t="s">
        <v>2214</v>
      </c>
      <c r="B1442" t="s">
        <v>864</v>
      </c>
      <c r="C1442">
        <v>1</v>
      </c>
      <c r="D1442" t="s">
        <v>865</v>
      </c>
      <c r="E1442" t="s">
        <v>2273</v>
      </c>
      <c r="F1442">
        <v>0</v>
      </c>
      <c r="G1442" s="1" t="str">
        <f>VLOOKUP(E1442,'zoznam+stupeň prípravy'!$A$2:$W$647,2,FALSE)</f>
        <v>Správa liniového majetku ŽSR</v>
      </c>
      <c r="H1442" t="s">
        <v>2236</v>
      </c>
      <c r="I1442" t="s">
        <v>2236</v>
      </c>
      <c r="J1442" t="s">
        <v>2236</v>
      </c>
      <c r="K1442">
        <v>0</v>
      </c>
      <c r="L1442" t="s">
        <v>1267</v>
      </c>
      <c r="M1442" t="s">
        <v>868</v>
      </c>
      <c r="N1442" t="s">
        <v>1670</v>
      </c>
      <c r="O1442" t="s">
        <v>874</v>
      </c>
      <c r="P1442">
        <v>0</v>
      </c>
      <c r="Q1442">
        <v>2031</v>
      </c>
      <c r="R1442" t="s">
        <v>2025</v>
      </c>
      <c r="S1442" s="16">
        <v>100000</v>
      </c>
      <c r="T1442" t="s">
        <v>2236</v>
      </c>
      <c r="U1442" t="s">
        <v>875</v>
      </c>
      <c r="V1442" s="12" t="s">
        <v>2698</v>
      </c>
    </row>
    <row r="1443" spans="1:22" x14ac:dyDescent="0.35">
      <c r="A1443" t="s">
        <v>2214</v>
      </c>
      <c r="B1443" t="s">
        <v>864</v>
      </c>
      <c r="C1443">
        <v>1</v>
      </c>
      <c r="D1443" t="s">
        <v>865</v>
      </c>
      <c r="E1443" t="s">
        <v>2273</v>
      </c>
      <c r="F1443">
        <v>0</v>
      </c>
      <c r="G1443" s="1" t="str">
        <f>VLOOKUP(E1443,'zoznam+stupeň prípravy'!$A$2:$W$647,2,FALSE)</f>
        <v>Správa liniového majetku ŽSR</v>
      </c>
      <c r="H1443" t="s">
        <v>2236</v>
      </c>
      <c r="I1443" t="s">
        <v>2236</v>
      </c>
      <c r="J1443" t="s">
        <v>2236</v>
      </c>
      <c r="K1443">
        <v>0</v>
      </c>
      <c r="L1443" t="s">
        <v>1267</v>
      </c>
      <c r="M1443" t="s">
        <v>868</v>
      </c>
      <c r="N1443" t="s">
        <v>1670</v>
      </c>
      <c r="O1443" t="s">
        <v>874</v>
      </c>
      <c r="P1443">
        <v>0</v>
      </c>
      <c r="Q1443">
        <v>2032</v>
      </c>
      <c r="R1443" t="s">
        <v>2025</v>
      </c>
      <c r="S1443" s="16">
        <v>100000</v>
      </c>
      <c r="T1443" t="s">
        <v>2236</v>
      </c>
      <c r="U1443" t="s">
        <v>875</v>
      </c>
      <c r="V1443" s="12" t="s">
        <v>2698</v>
      </c>
    </row>
    <row r="1444" spans="1:22" x14ac:dyDescent="0.35">
      <c r="A1444" t="s">
        <v>2214</v>
      </c>
      <c r="B1444" t="s">
        <v>864</v>
      </c>
      <c r="C1444">
        <v>1</v>
      </c>
      <c r="D1444" t="s">
        <v>865</v>
      </c>
      <c r="E1444" t="s">
        <v>2273</v>
      </c>
      <c r="F1444">
        <v>0</v>
      </c>
      <c r="G1444" s="1" t="str">
        <f>VLOOKUP(E1444,'zoznam+stupeň prípravy'!$A$2:$W$647,2,FALSE)</f>
        <v>Správa liniového majetku ŽSR</v>
      </c>
      <c r="H1444" t="s">
        <v>2236</v>
      </c>
      <c r="I1444" t="s">
        <v>2236</v>
      </c>
      <c r="J1444" t="s">
        <v>2236</v>
      </c>
      <c r="K1444">
        <v>0</v>
      </c>
      <c r="L1444" t="s">
        <v>1267</v>
      </c>
      <c r="M1444" t="s">
        <v>868</v>
      </c>
      <c r="N1444" t="s">
        <v>1670</v>
      </c>
      <c r="O1444" t="s">
        <v>874</v>
      </c>
      <c r="P1444">
        <v>0</v>
      </c>
      <c r="Q1444">
        <v>2033</v>
      </c>
      <c r="R1444" t="s">
        <v>2025</v>
      </c>
      <c r="S1444" s="16">
        <v>100000</v>
      </c>
      <c r="T1444" t="s">
        <v>2236</v>
      </c>
      <c r="U1444" t="s">
        <v>875</v>
      </c>
      <c r="V1444" s="12" t="s">
        <v>2698</v>
      </c>
    </row>
    <row r="1445" spans="1:22" x14ac:dyDescent="0.35">
      <c r="A1445" t="s">
        <v>2215</v>
      </c>
      <c r="B1445" t="s">
        <v>864</v>
      </c>
      <c r="C1445">
        <v>2</v>
      </c>
      <c r="D1445" t="s">
        <v>865</v>
      </c>
      <c r="E1445" t="s">
        <v>385</v>
      </c>
      <c r="F1445">
        <v>0</v>
      </c>
      <c r="G1445" s="1" t="str">
        <f>VLOOKUP(E1445,'zoznam+stupeň prípravy'!$A$2:$W$647,2,FALSE)</f>
        <v>Zvýšenie výkonu datacentier ŽSR Trnavská, 2. časť</v>
      </c>
      <c r="H1445" t="s">
        <v>2236</v>
      </c>
      <c r="I1445" t="s">
        <v>2236</v>
      </c>
      <c r="J1445" t="s">
        <v>2236</v>
      </c>
      <c r="K1445">
        <v>0</v>
      </c>
      <c r="L1445" t="s">
        <v>1267</v>
      </c>
      <c r="M1445" t="s">
        <v>868</v>
      </c>
      <c r="N1445" t="s">
        <v>1670</v>
      </c>
      <c r="O1445" t="s">
        <v>874</v>
      </c>
      <c r="P1445">
        <v>0</v>
      </c>
      <c r="Q1445">
        <v>2027</v>
      </c>
      <c r="R1445" t="s">
        <v>2025</v>
      </c>
      <c r="S1445" s="16">
        <v>1800000</v>
      </c>
      <c r="T1445" t="s">
        <v>2236</v>
      </c>
      <c r="U1445" t="s">
        <v>875</v>
      </c>
      <c r="V1445" s="12" t="s">
        <v>2708</v>
      </c>
    </row>
    <row r="1446" spans="1:22" x14ac:dyDescent="0.35">
      <c r="A1446" t="s">
        <v>2215</v>
      </c>
      <c r="B1446" t="s">
        <v>864</v>
      </c>
      <c r="C1446">
        <v>2</v>
      </c>
      <c r="D1446" t="s">
        <v>865</v>
      </c>
      <c r="E1446" t="s">
        <v>385</v>
      </c>
      <c r="F1446">
        <v>0</v>
      </c>
      <c r="G1446" s="1" t="str">
        <f>VLOOKUP(E1446,'zoznam+stupeň prípravy'!$A$2:$W$647,2,FALSE)</f>
        <v>Zvýšenie výkonu datacentier ŽSR Trnavská, 2. časť</v>
      </c>
      <c r="H1446" t="s">
        <v>2236</v>
      </c>
      <c r="I1446" t="s">
        <v>2236</v>
      </c>
      <c r="J1446" t="s">
        <v>2236</v>
      </c>
      <c r="K1446">
        <v>0</v>
      </c>
      <c r="L1446" t="s">
        <v>1267</v>
      </c>
      <c r="M1446" t="s">
        <v>868</v>
      </c>
      <c r="N1446" t="s">
        <v>1670</v>
      </c>
      <c r="O1446" t="s">
        <v>874</v>
      </c>
      <c r="P1446">
        <v>0</v>
      </c>
      <c r="Q1446">
        <v>2028</v>
      </c>
      <c r="R1446" t="s">
        <v>2025</v>
      </c>
      <c r="S1446" s="16">
        <v>600000</v>
      </c>
      <c r="T1446" t="s">
        <v>2236</v>
      </c>
      <c r="U1446" t="s">
        <v>875</v>
      </c>
      <c r="V1446" s="12" t="s">
        <v>2708</v>
      </c>
    </row>
    <row r="1447" spans="1:22" x14ac:dyDescent="0.35">
      <c r="A1447" t="s">
        <v>2216</v>
      </c>
      <c r="B1447" t="s">
        <v>864</v>
      </c>
      <c r="C1447">
        <v>0</v>
      </c>
      <c r="D1447" t="s">
        <v>865</v>
      </c>
      <c r="E1447" t="s">
        <v>387</v>
      </c>
      <c r="F1447">
        <v>0</v>
      </c>
      <c r="G1447" s="1" t="str">
        <f>VLOOKUP(E1447,'zoznam+stupeň prípravy'!$A$2:$W$647,2,FALSE)</f>
        <v>Zýšenie automatizácie plánovacích procesov</v>
      </c>
      <c r="H1447" t="s">
        <v>2236</v>
      </c>
      <c r="I1447" t="s">
        <v>2236</v>
      </c>
      <c r="J1447" t="s">
        <v>2236</v>
      </c>
      <c r="K1447">
        <v>0</v>
      </c>
      <c r="L1447" t="s">
        <v>1267</v>
      </c>
      <c r="M1447" t="s">
        <v>868</v>
      </c>
      <c r="N1447" t="s">
        <v>1670</v>
      </c>
      <c r="O1447" t="s">
        <v>874</v>
      </c>
      <c r="P1447">
        <v>0</v>
      </c>
      <c r="Q1447">
        <v>2027</v>
      </c>
      <c r="R1447" t="s">
        <v>2025</v>
      </c>
      <c r="S1447" s="16">
        <v>500000</v>
      </c>
      <c r="T1447" t="s">
        <v>2236</v>
      </c>
      <c r="U1447" t="s">
        <v>875</v>
      </c>
      <c r="V1447" s="12" t="s">
        <v>2705</v>
      </c>
    </row>
    <row r="1448" spans="1:22" x14ac:dyDescent="0.35">
      <c r="A1448" t="s">
        <v>2216</v>
      </c>
      <c r="B1448" t="s">
        <v>864</v>
      </c>
      <c r="C1448">
        <v>0</v>
      </c>
      <c r="D1448" t="s">
        <v>865</v>
      </c>
      <c r="E1448" t="s">
        <v>387</v>
      </c>
      <c r="F1448">
        <v>0</v>
      </c>
      <c r="G1448" s="1" t="str">
        <f>VLOOKUP(E1448,'zoznam+stupeň prípravy'!$A$2:$W$647,2,FALSE)</f>
        <v>Zýšenie automatizácie plánovacích procesov</v>
      </c>
      <c r="H1448" t="s">
        <v>2236</v>
      </c>
      <c r="I1448" t="s">
        <v>2236</v>
      </c>
      <c r="J1448" t="s">
        <v>2236</v>
      </c>
      <c r="K1448">
        <v>0</v>
      </c>
      <c r="L1448" t="s">
        <v>1267</v>
      </c>
      <c r="M1448" t="s">
        <v>868</v>
      </c>
      <c r="N1448" t="s">
        <v>1670</v>
      </c>
      <c r="O1448" t="s">
        <v>874</v>
      </c>
      <c r="P1448">
        <v>0</v>
      </c>
      <c r="Q1448">
        <v>2028</v>
      </c>
      <c r="R1448" t="s">
        <v>2025</v>
      </c>
      <c r="S1448" s="16">
        <v>100000</v>
      </c>
      <c r="T1448" t="s">
        <v>2236</v>
      </c>
      <c r="U1448" t="s">
        <v>875</v>
      </c>
      <c r="V1448" s="12" t="s">
        <v>2705</v>
      </c>
    </row>
    <row r="1449" spans="1:22" x14ac:dyDescent="0.35">
      <c r="A1449" t="s">
        <v>2216</v>
      </c>
      <c r="B1449" t="s">
        <v>864</v>
      </c>
      <c r="C1449">
        <v>0</v>
      </c>
      <c r="D1449" t="s">
        <v>865</v>
      </c>
      <c r="E1449" t="s">
        <v>387</v>
      </c>
      <c r="F1449">
        <v>0</v>
      </c>
      <c r="G1449" s="1" t="str">
        <f>VLOOKUP(E1449,'zoznam+stupeň prípravy'!$A$2:$W$647,2,FALSE)</f>
        <v>Zýšenie automatizácie plánovacích procesov</v>
      </c>
      <c r="H1449" t="s">
        <v>2236</v>
      </c>
      <c r="I1449" t="s">
        <v>2236</v>
      </c>
      <c r="J1449" t="s">
        <v>2236</v>
      </c>
      <c r="K1449">
        <v>0</v>
      </c>
      <c r="L1449" t="s">
        <v>1267</v>
      </c>
      <c r="M1449" t="s">
        <v>868</v>
      </c>
      <c r="N1449" t="s">
        <v>1670</v>
      </c>
      <c r="O1449" t="s">
        <v>874</v>
      </c>
      <c r="P1449">
        <v>0</v>
      </c>
      <c r="Q1449">
        <v>2029</v>
      </c>
      <c r="R1449" t="s">
        <v>2025</v>
      </c>
      <c r="S1449" s="16">
        <v>100000</v>
      </c>
      <c r="T1449" t="s">
        <v>2236</v>
      </c>
      <c r="U1449" t="s">
        <v>875</v>
      </c>
      <c r="V1449" s="12" t="s">
        <v>2705</v>
      </c>
    </row>
    <row r="1450" spans="1:22" x14ac:dyDescent="0.35">
      <c r="A1450" t="s">
        <v>2216</v>
      </c>
      <c r="B1450" t="s">
        <v>864</v>
      </c>
      <c r="C1450">
        <v>0</v>
      </c>
      <c r="D1450" t="s">
        <v>865</v>
      </c>
      <c r="E1450" t="s">
        <v>387</v>
      </c>
      <c r="F1450">
        <v>0</v>
      </c>
      <c r="G1450" s="1" t="str">
        <f>VLOOKUP(E1450,'zoznam+stupeň prípravy'!$A$2:$W$647,2,FALSE)</f>
        <v>Zýšenie automatizácie plánovacích procesov</v>
      </c>
      <c r="H1450" t="s">
        <v>2236</v>
      </c>
      <c r="I1450" t="s">
        <v>2236</v>
      </c>
      <c r="J1450" t="s">
        <v>2236</v>
      </c>
      <c r="K1450">
        <v>0</v>
      </c>
      <c r="L1450" t="s">
        <v>1267</v>
      </c>
      <c r="M1450" t="s">
        <v>868</v>
      </c>
      <c r="N1450" t="s">
        <v>1670</v>
      </c>
      <c r="O1450" t="s">
        <v>874</v>
      </c>
      <c r="P1450">
        <v>0</v>
      </c>
      <c r="Q1450">
        <v>2030</v>
      </c>
      <c r="R1450" t="s">
        <v>2025</v>
      </c>
      <c r="S1450" s="16">
        <v>100000</v>
      </c>
      <c r="T1450" t="s">
        <v>2236</v>
      </c>
      <c r="U1450" t="s">
        <v>875</v>
      </c>
      <c r="V1450" s="12" t="s">
        <v>2705</v>
      </c>
    </row>
    <row r="1451" spans="1:22" x14ac:dyDescent="0.35">
      <c r="A1451" t="s">
        <v>2216</v>
      </c>
      <c r="B1451" t="s">
        <v>864</v>
      </c>
      <c r="C1451">
        <v>0</v>
      </c>
      <c r="D1451" t="s">
        <v>865</v>
      </c>
      <c r="E1451" s="13" t="s">
        <v>387</v>
      </c>
      <c r="F1451">
        <v>0</v>
      </c>
      <c r="G1451" s="1" t="str">
        <f>VLOOKUP(E1451,'zoznam+stupeň prípravy'!$A$2:$W$647,2,FALSE)</f>
        <v>Zýšenie automatizácie plánovacích procesov</v>
      </c>
      <c r="H1451" t="s">
        <v>2236</v>
      </c>
      <c r="I1451" t="s">
        <v>2236</v>
      </c>
      <c r="J1451" t="s">
        <v>2236</v>
      </c>
      <c r="K1451">
        <v>0</v>
      </c>
      <c r="L1451" t="s">
        <v>1267</v>
      </c>
      <c r="M1451" t="s">
        <v>868</v>
      </c>
      <c r="N1451" t="s">
        <v>1670</v>
      </c>
      <c r="O1451" t="s">
        <v>874</v>
      </c>
      <c r="P1451">
        <v>0</v>
      </c>
      <c r="Q1451">
        <v>2031</v>
      </c>
      <c r="R1451" t="s">
        <v>2025</v>
      </c>
      <c r="S1451" s="16">
        <v>100000</v>
      </c>
      <c r="T1451" t="s">
        <v>2236</v>
      </c>
      <c r="U1451" t="s">
        <v>875</v>
      </c>
      <c r="V1451" s="12" t="s">
        <v>2705</v>
      </c>
    </row>
    <row r="1452" spans="1:22" x14ac:dyDescent="0.35">
      <c r="A1452" t="s">
        <v>2216</v>
      </c>
      <c r="B1452" t="s">
        <v>864</v>
      </c>
      <c r="C1452">
        <v>0</v>
      </c>
      <c r="D1452" t="s">
        <v>865</v>
      </c>
      <c r="E1452" s="49" t="s">
        <v>387</v>
      </c>
      <c r="F1452">
        <v>0</v>
      </c>
      <c r="G1452" s="1" t="str">
        <f>VLOOKUP(E1452,'zoznam+stupeň prípravy'!$A$2:$W$647,2,FALSE)</f>
        <v>Zýšenie automatizácie plánovacích procesov</v>
      </c>
      <c r="H1452" t="s">
        <v>2236</v>
      </c>
      <c r="I1452" t="s">
        <v>2236</v>
      </c>
      <c r="J1452" t="s">
        <v>2236</v>
      </c>
      <c r="K1452">
        <v>0</v>
      </c>
      <c r="L1452" t="s">
        <v>1267</v>
      </c>
      <c r="M1452" t="s">
        <v>868</v>
      </c>
      <c r="N1452" t="s">
        <v>1670</v>
      </c>
      <c r="O1452" t="s">
        <v>874</v>
      </c>
      <c r="P1452">
        <v>0</v>
      </c>
      <c r="Q1452">
        <v>2032</v>
      </c>
      <c r="R1452" t="s">
        <v>2025</v>
      </c>
      <c r="S1452" s="16">
        <v>100000</v>
      </c>
      <c r="T1452" t="s">
        <v>2236</v>
      </c>
      <c r="U1452" t="s">
        <v>875</v>
      </c>
      <c r="V1452" s="12" t="s">
        <v>2705</v>
      </c>
    </row>
    <row r="1453" spans="1:22" x14ac:dyDescent="0.35">
      <c r="A1453" t="s">
        <v>2216</v>
      </c>
      <c r="B1453" t="s">
        <v>864</v>
      </c>
      <c r="C1453">
        <v>0</v>
      </c>
      <c r="D1453" t="s">
        <v>865</v>
      </c>
      <c r="E1453" s="49" t="s">
        <v>387</v>
      </c>
      <c r="F1453">
        <v>0</v>
      </c>
      <c r="G1453" s="1" t="str">
        <f>VLOOKUP(E1453,'zoznam+stupeň prípravy'!$A$2:$W$647,2,FALSE)</f>
        <v>Zýšenie automatizácie plánovacích procesov</v>
      </c>
      <c r="H1453" t="s">
        <v>2236</v>
      </c>
      <c r="I1453" t="s">
        <v>2236</v>
      </c>
      <c r="J1453" t="s">
        <v>2236</v>
      </c>
      <c r="K1453">
        <v>0</v>
      </c>
      <c r="L1453" t="s">
        <v>1267</v>
      </c>
      <c r="M1453" t="s">
        <v>868</v>
      </c>
      <c r="N1453" t="s">
        <v>1670</v>
      </c>
      <c r="O1453" t="s">
        <v>874</v>
      </c>
      <c r="P1453">
        <v>0</v>
      </c>
      <c r="Q1453">
        <v>2033</v>
      </c>
      <c r="R1453" t="s">
        <v>2025</v>
      </c>
      <c r="S1453" s="16">
        <v>100000</v>
      </c>
      <c r="T1453" t="s">
        <v>2236</v>
      </c>
      <c r="U1453" t="s">
        <v>875</v>
      </c>
      <c r="V1453" s="12" t="s">
        <v>2705</v>
      </c>
    </row>
    <row r="1454" spans="1:22" x14ac:dyDescent="0.35">
      <c r="A1454" t="s">
        <v>2217</v>
      </c>
      <c r="B1454" t="s">
        <v>864</v>
      </c>
      <c r="C1454">
        <v>1</v>
      </c>
      <c r="D1454" t="s">
        <v>865</v>
      </c>
      <c r="E1454" t="s">
        <v>2276</v>
      </c>
      <c r="F1454">
        <v>0</v>
      </c>
      <c r="G1454" s="1" t="str">
        <f>VLOOKUP(E1454,'zoznam+stupeň prípravy'!$A$2:$W$647,2,FALSE)</f>
        <v>Aplikačné zmeny v KIS</v>
      </c>
      <c r="H1454" t="s">
        <v>2236</v>
      </c>
      <c r="I1454" t="s">
        <v>2236</v>
      </c>
      <c r="J1454" t="s">
        <v>2236</v>
      </c>
      <c r="K1454">
        <v>0</v>
      </c>
      <c r="L1454" t="s">
        <v>1267</v>
      </c>
      <c r="M1454" t="s">
        <v>868</v>
      </c>
      <c r="N1454" t="s">
        <v>1670</v>
      </c>
      <c r="O1454" t="s">
        <v>874</v>
      </c>
      <c r="P1454">
        <v>0</v>
      </c>
      <c r="Q1454">
        <v>2025</v>
      </c>
      <c r="R1454" t="s">
        <v>2025</v>
      </c>
      <c r="S1454" s="38">
        <v>100000</v>
      </c>
      <c r="T1454" t="s">
        <v>2236</v>
      </c>
      <c r="U1454" t="s">
        <v>875</v>
      </c>
      <c r="V1454" s="12" t="s">
        <v>2698</v>
      </c>
    </row>
    <row r="1455" spans="1:22" x14ac:dyDescent="0.35">
      <c r="A1455" t="s">
        <v>2218</v>
      </c>
      <c r="B1455" t="s">
        <v>864</v>
      </c>
      <c r="C1455">
        <v>2</v>
      </c>
      <c r="D1455" t="s">
        <v>865</v>
      </c>
      <c r="E1455" t="s">
        <v>435</v>
      </c>
      <c r="F1455">
        <v>0</v>
      </c>
      <c r="G1455" s="1" t="str">
        <f>VLOOKUP(E1455,'zoznam+stupeň prípravy'!$A$2:$W$647,2,FALSE)</f>
        <v>Varín - Paludza EIA podľa nového zákona (EIA (SoH) + DSZ + DÚR)</v>
      </c>
      <c r="H1455" t="s">
        <v>2236</v>
      </c>
      <c r="I1455" t="s">
        <v>2236</v>
      </c>
      <c r="J1455" t="s">
        <v>2236</v>
      </c>
      <c r="K1455" t="s">
        <v>949</v>
      </c>
      <c r="L1455" t="s">
        <v>1267</v>
      </c>
      <c r="M1455" t="s">
        <v>868</v>
      </c>
      <c r="N1455" t="s">
        <v>860</v>
      </c>
      <c r="O1455" t="s">
        <v>2236</v>
      </c>
      <c r="P1455" t="s">
        <v>2236</v>
      </c>
      <c r="Q1455">
        <v>2026</v>
      </c>
      <c r="R1455" t="s">
        <v>1458</v>
      </c>
      <c r="S1455" s="16">
        <v>200000</v>
      </c>
      <c r="T1455" t="s">
        <v>2236</v>
      </c>
      <c r="U1455" t="s">
        <v>875</v>
      </c>
      <c r="V1455" s="12" t="s">
        <v>2698</v>
      </c>
    </row>
    <row r="1456" spans="1:22" x14ac:dyDescent="0.35">
      <c r="A1456" t="s">
        <v>2219</v>
      </c>
      <c r="B1456" t="s">
        <v>864</v>
      </c>
      <c r="C1456">
        <v>0</v>
      </c>
      <c r="D1456" t="s">
        <v>865</v>
      </c>
      <c r="E1456" t="s">
        <v>470</v>
      </c>
      <c r="F1456">
        <v>0</v>
      </c>
      <c r="G1456" s="1" t="str">
        <f>VLOOKUP(E1456,'zoznam+stupeň prípravy'!$A$2:$W$647,2,FALSE)</f>
        <v>Modernizácia uzal Bratislava Vetva JUH</v>
      </c>
      <c r="H1456" t="s">
        <v>2236</v>
      </c>
      <c r="I1456" t="s">
        <v>2236</v>
      </c>
      <c r="J1456" t="s">
        <v>2236</v>
      </c>
      <c r="K1456" t="s">
        <v>949</v>
      </c>
      <c r="L1456" t="s">
        <v>873</v>
      </c>
      <c r="M1456" t="s">
        <v>868</v>
      </c>
      <c r="N1456" t="s">
        <v>860</v>
      </c>
      <c r="O1456" t="s">
        <v>2236</v>
      </c>
      <c r="P1456" t="s">
        <v>2236</v>
      </c>
      <c r="Q1456">
        <v>2026</v>
      </c>
      <c r="R1456" t="s">
        <v>1458</v>
      </c>
      <c r="S1456" s="16">
        <v>200000</v>
      </c>
      <c r="T1456" t="s">
        <v>2236</v>
      </c>
      <c r="U1456" t="s">
        <v>875</v>
      </c>
      <c r="V1456" s="12" t="s">
        <v>2698</v>
      </c>
    </row>
    <row r="1457" spans="1:22" x14ac:dyDescent="0.35">
      <c r="A1457" t="s">
        <v>2221</v>
      </c>
      <c r="B1457" t="s">
        <v>864</v>
      </c>
      <c r="C1457" t="s">
        <v>2236</v>
      </c>
      <c r="D1457" t="s">
        <v>865</v>
      </c>
      <c r="E1457" t="s">
        <v>472</v>
      </c>
      <c r="F1457">
        <v>0</v>
      </c>
      <c r="G1457" s="1" t="str">
        <f>VLOOKUP(E1457,'zoznam+stupeň prípravy'!$A$2:$W$647,2,FALSE)</f>
        <v>ŽST Valaliky, kontajnerova trakčná meniareň</v>
      </c>
      <c r="H1457" t="s">
        <v>2236</v>
      </c>
      <c r="I1457" t="s">
        <v>2236</v>
      </c>
      <c r="J1457" t="s">
        <v>2236</v>
      </c>
      <c r="K1457" t="s">
        <v>949</v>
      </c>
      <c r="L1457" t="s">
        <v>873</v>
      </c>
      <c r="M1457" t="s">
        <v>868</v>
      </c>
      <c r="N1457" t="s">
        <v>861</v>
      </c>
      <c r="O1457" t="s">
        <v>2236</v>
      </c>
      <c r="P1457">
        <v>0</v>
      </c>
      <c r="Q1457">
        <v>2026</v>
      </c>
      <c r="R1457" t="s">
        <v>1458</v>
      </c>
      <c r="S1457" s="16">
        <v>5000000</v>
      </c>
      <c r="T1457" t="s">
        <v>2236</v>
      </c>
      <c r="U1457" t="s">
        <v>874</v>
      </c>
      <c r="V1457" s="12" t="s">
        <v>2708</v>
      </c>
    </row>
    <row r="1458" spans="1:22" x14ac:dyDescent="0.35">
      <c r="A1458" t="s">
        <v>2222</v>
      </c>
      <c r="B1458" t="s">
        <v>864</v>
      </c>
      <c r="C1458" t="s">
        <v>2236</v>
      </c>
      <c r="D1458" t="s">
        <v>865</v>
      </c>
      <c r="E1458" t="s">
        <v>474</v>
      </c>
      <c r="F1458">
        <v>0</v>
      </c>
      <c r="G1458" s="1" t="str">
        <f>VLOOKUP(E1458,'zoznam+stupeň prípravy'!$A$2:$W$647,2,FALSE)</f>
        <v>ŽST Barca, modernizácia zabezpečovacieho zariadenia</v>
      </c>
      <c r="H1458" t="s">
        <v>2236</v>
      </c>
      <c r="I1458" t="s">
        <v>2236</v>
      </c>
      <c r="J1458" t="s">
        <v>2236</v>
      </c>
      <c r="K1458" t="s">
        <v>949</v>
      </c>
      <c r="L1458" t="s">
        <v>873</v>
      </c>
      <c r="M1458" t="s">
        <v>868</v>
      </c>
      <c r="N1458" t="s">
        <v>861</v>
      </c>
      <c r="O1458" t="s">
        <v>2236</v>
      </c>
      <c r="P1458">
        <v>0</v>
      </c>
      <c r="Q1458">
        <v>2026</v>
      </c>
      <c r="R1458" t="s">
        <v>1458</v>
      </c>
      <c r="S1458" s="16">
        <v>12500000</v>
      </c>
      <c r="T1458" t="s">
        <v>2236</v>
      </c>
      <c r="U1458" t="s">
        <v>874</v>
      </c>
      <c r="V1458" s="12" t="s">
        <v>2698</v>
      </c>
    </row>
    <row r="1459" spans="1:22" x14ac:dyDescent="0.35">
      <c r="A1459" t="s">
        <v>2223</v>
      </c>
      <c r="B1459" t="s">
        <v>864</v>
      </c>
      <c r="C1459" t="s">
        <v>2236</v>
      </c>
      <c r="D1459" t="s">
        <v>865</v>
      </c>
      <c r="E1459" t="s">
        <v>475</v>
      </c>
      <c r="F1459">
        <v>0</v>
      </c>
      <c r="G1459" s="1" t="str">
        <f>VLOOKUP(E1459,'zoznam+stupeň prípravy'!$A$2:$W$647,2,FALSE)</f>
        <v>Nová dopravná koľaj v rámci TIOP Valaliky</v>
      </c>
      <c r="H1459" t="s">
        <v>2236</v>
      </c>
      <c r="I1459" t="s">
        <v>2236</v>
      </c>
      <c r="J1459" t="s">
        <v>2236</v>
      </c>
      <c r="K1459" t="s">
        <v>949</v>
      </c>
      <c r="L1459" t="s">
        <v>873</v>
      </c>
      <c r="M1459" t="s">
        <v>868</v>
      </c>
      <c r="N1459" t="s">
        <v>861</v>
      </c>
      <c r="O1459" t="s">
        <v>2236</v>
      </c>
      <c r="P1459">
        <v>0</v>
      </c>
      <c r="Q1459">
        <v>2026</v>
      </c>
      <c r="R1459" t="s">
        <v>1458</v>
      </c>
      <c r="S1459" s="16">
        <v>5000000</v>
      </c>
      <c r="T1459" t="s">
        <v>2236</v>
      </c>
      <c r="U1459" t="s">
        <v>874</v>
      </c>
      <c r="V1459" s="12" t="s">
        <v>2698</v>
      </c>
    </row>
    <row r="1460" spans="1:22" x14ac:dyDescent="0.35">
      <c r="A1460" t="s">
        <v>2224</v>
      </c>
      <c r="B1460" t="s">
        <v>864</v>
      </c>
      <c r="C1460">
        <v>0</v>
      </c>
      <c r="D1460" t="s">
        <v>865</v>
      </c>
      <c r="E1460" t="s">
        <v>478</v>
      </c>
      <c r="F1460">
        <v>0</v>
      </c>
      <c r="G1460" s="1" t="str">
        <f>VLOOKUP(E1460,'zoznam+stupeň prípravy'!$A$2:$W$647,2,FALSE)</f>
        <v xml:space="preserve">Kontajnerova trakčná meiareň pre OR </v>
      </c>
      <c r="H1460" t="s">
        <v>2236</v>
      </c>
      <c r="I1460" t="s">
        <v>2236</v>
      </c>
      <c r="J1460" t="s">
        <v>2236</v>
      </c>
      <c r="K1460" t="s">
        <v>949</v>
      </c>
      <c r="L1460" t="s">
        <v>908</v>
      </c>
      <c r="M1460" t="s">
        <v>868</v>
      </c>
      <c r="N1460" t="s">
        <v>861</v>
      </c>
      <c r="O1460" t="s">
        <v>2236</v>
      </c>
      <c r="P1460" t="s">
        <v>2236</v>
      </c>
      <c r="Q1460">
        <v>2029</v>
      </c>
      <c r="R1460" t="s">
        <v>2025</v>
      </c>
      <c r="S1460" s="17">
        <v>1300000</v>
      </c>
      <c r="T1460" t="s">
        <v>2236</v>
      </c>
      <c r="U1460" t="s">
        <v>875</v>
      </c>
      <c r="V1460" s="12" t="s">
        <v>2708</v>
      </c>
    </row>
    <row r="1461" spans="1:22" x14ac:dyDescent="0.35">
      <c r="A1461" t="s">
        <v>2229</v>
      </c>
      <c r="B1461" t="s">
        <v>864</v>
      </c>
      <c r="C1461">
        <v>0</v>
      </c>
      <c r="D1461" t="s">
        <v>865</v>
      </c>
      <c r="E1461" t="s">
        <v>481</v>
      </c>
      <c r="F1461">
        <v>0</v>
      </c>
      <c r="G1461" s="1" t="str">
        <f>VLOOKUP(E1461,'zoznam+stupeň prípravy'!$A$2:$W$647,2,FALSE)</f>
        <v>kumulatívna položka pre mimoriadnosti</v>
      </c>
      <c r="H1461" t="s">
        <v>2236</v>
      </c>
      <c r="I1461" t="s">
        <v>2236</v>
      </c>
      <c r="J1461" t="s">
        <v>2236</v>
      </c>
      <c r="K1461" t="s">
        <v>949</v>
      </c>
      <c r="L1461" t="s">
        <v>908</v>
      </c>
      <c r="M1461" t="s">
        <v>868</v>
      </c>
      <c r="N1461" t="s">
        <v>861</v>
      </c>
      <c r="O1461" t="s">
        <v>875</v>
      </c>
      <c r="P1461">
        <v>0</v>
      </c>
      <c r="Q1461">
        <v>2029</v>
      </c>
      <c r="R1461" t="s">
        <v>2025</v>
      </c>
      <c r="S1461" s="17">
        <v>5000000</v>
      </c>
      <c r="T1461" t="s">
        <v>2236</v>
      </c>
      <c r="U1461" t="s">
        <v>875</v>
      </c>
      <c r="V1461" s="12" t="s">
        <v>2700</v>
      </c>
    </row>
    <row r="1462" spans="1:22" x14ac:dyDescent="0.35">
      <c r="A1462" t="s">
        <v>2229</v>
      </c>
      <c r="B1462" t="s">
        <v>864</v>
      </c>
      <c r="C1462">
        <v>0</v>
      </c>
      <c r="D1462" t="s">
        <v>865</v>
      </c>
      <c r="E1462" t="s">
        <v>481</v>
      </c>
      <c r="F1462">
        <v>0</v>
      </c>
      <c r="G1462" s="1" t="str">
        <f>VLOOKUP(E1462,'zoznam+stupeň prípravy'!$A$2:$W$647,2,FALSE)</f>
        <v>kumulatívna položka pre mimoriadnosti</v>
      </c>
      <c r="H1462" t="s">
        <v>2236</v>
      </c>
      <c r="I1462" t="s">
        <v>2236</v>
      </c>
      <c r="J1462" t="s">
        <v>2236</v>
      </c>
      <c r="K1462" t="s">
        <v>949</v>
      </c>
      <c r="L1462" t="s">
        <v>908</v>
      </c>
      <c r="M1462" t="s">
        <v>868</v>
      </c>
      <c r="N1462" t="s">
        <v>861</v>
      </c>
      <c r="O1462" t="s">
        <v>875</v>
      </c>
      <c r="P1462">
        <v>0</v>
      </c>
      <c r="Q1462">
        <v>2026</v>
      </c>
      <c r="R1462" t="s">
        <v>2025</v>
      </c>
      <c r="S1462" s="17">
        <f>5000000-3193244</f>
        <v>1806756</v>
      </c>
      <c r="T1462" t="s">
        <v>2236</v>
      </c>
      <c r="U1462" t="s">
        <v>875</v>
      </c>
      <c r="V1462" s="12" t="s">
        <v>2700</v>
      </c>
    </row>
    <row r="1463" spans="1:22" x14ac:dyDescent="0.35">
      <c r="E1463" s="43" t="s">
        <v>2255</v>
      </c>
      <c r="G1463" s="1" t="str">
        <f>VLOOKUP(E1463,'zoznam+stupeň prípravy'!$A$2:$W$647,2,FALSE)</f>
        <v>NŽST Michalovce, výpravná budova – komplexná rekonštrukcia objektu</v>
      </c>
      <c r="M1463" t="s">
        <v>868</v>
      </c>
      <c r="N1463" t="s">
        <v>860</v>
      </c>
      <c r="Q1463">
        <v>2029</v>
      </c>
      <c r="R1463" t="s">
        <v>2264</v>
      </c>
      <c r="S1463" s="17">
        <v>300000</v>
      </c>
      <c r="U1463" t="s">
        <v>875</v>
      </c>
      <c r="V1463" s="12" t="s">
        <v>2708</v>
      </c>
    </row>
    <row r="1464" spans="1:22" x14ac:dyDescent="0.35">
      <c r="E1464" s="43" t="s">
        <v>2255</v>
      </c>
      <c r="G1464" s="1" t="str">
        <f>VLOOKUP(E1464,'zoznam+stupeň prípravy'!$A$2:$W$647,2,FALSE)</f>
        <v>NŽST Michalovce, výpravná budova – komplexná rekonštrukcia objektu</v>
      </c>
      <c r="M1464" t="s">
        <v>868</v>
      </c>
      <c r="N1464" t="s">
        <v>861</v>
      </c>
      <c r="Q1464">
        <v>2027</v>
      </c>
      <c r="R1464" t="s">
        <v>2264</v>
      </c>
      <c r="S1464" s="17">
        <v>3000000</v>
      </c>
      <c r="U1464" t="s">
        <v>875</v>
      </c>
      <c r="V1464" s="12" t="s">
        <v>2708</v>
      </c>
    </row>
    <row r="1465" spans="1:22" x14ac:dyDescent="0.35">
      <c r="E1465" s="43" t="s">
        <v>2256</v>
      </c>
      <c r="G1465" s="1" t="str">
        <f>VLOOKUP(E1465,'zoznam+stupeň prípravy'!$A$2:$W$647,2,FALSE)</f>
        <v>Modernizácia koridoru Bratislava Vajnory - Nové Zámky - Štúrovo/Komárno</v>
      </c>
      <c r="M1465" t="s">
        <v>868</v>
      </c>
      <c r="N1465" t="s">
        <v>861</v>
      </c>
      <c r="Q1465">
        <v>2027</v>
      </c>
      <c r="R1465" t="s">
        <v>1458</v>
      </c>
      <c r="S1465" s="17">
        <v>1000000</v>
      </c>
      <c r="U1465" t="s">
        <v>875</v>
      </c>
      <c r="V1465" s="12" t="s">
        <v>2698</v>
      </c>
    </row>
    <row r="1466" spans="1:22" x14ac:dyDescent="0.35">
      <c r="E1466" s="45" t="s">
        <v>2261</v>
      </c>
      <c r="G1466" s="1" t="str">
        <f>VLOOKUP(E1466,'zoznam+stupeň prípravy'!$A$2:$W$647,2,FALSE)</f>
        <v>Výhybňa Konská pri Rajci</v>
      </c>
      <c r="M1466" t="s">
        <v>868</v>
      </c>
      <c r="N1466" t="s">
        <v>861</v>
      </c>
      <c r="Q1466">
        <v>2025</v>
      </c>
      <c r="R1466" t="s">
        <v>1458</v>
      </c>
      <c r="S1466" s="17">
        <v>1476282.22</v>
      </c>
      <c r="U1466" t="s">
        <v>875</v>
      </c>
      <c r="V1466" s="12" t="s">
        <v>2698</v>
      </c>
    </row>
    <row r="1467" spans="1:22" x14ac:dyDescent="0.35">
      <c r="E1467" t="s">
        <v>585</v>
      </c>
      <c r="F1467">
        <v>0</v>
      </c>
      <c r="G1467" s="1" t="str">
        <f>VLOOKUP(E1467,'zoznam+stupeň prípravy'!$A$2:$W$647,2,FALSE)</f>
        <v>Komplexná rekonštrukcia železničného priecestia v žkm 45,938 - Rožkovany</v>
      </c>
      <c r="M1467" t="s">
        <v>868</v>
      </c>
      <c r="N1467" t="s">
        <v>26</v>
      </c>
      <c r="O1467" t="s">
        <v>874</v>
      </c>
      <c r="Q1467">
        <v>2024</v>
      </c>
      <c r="R1467" t="s">
        <v>1458</v>
      </c>
      <c r="S1467" s="39">
        <v>32.71</v>
      </c>
      <c r="U1467" t="s">
        <v>874</v>
      </c>
      <c r="V1467" s="12" t="s">
        <v>2705</v>
      </c>
    </row>
    <row r="1468" spans="1:22" ht="43.5" x14ac:dyDescent="0.35">
      <c r="E1468" t="s">
        <v>567</v>
      </c>
      <c r="F1468" t="s">
        <v>885</v>
      </c>
      <c r="G1468" s="1" t="str">
        <f>VLOOKUP(E1468,'zoznam+stupeň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468" t="s">
        <v>868</v>
      </c>
      <c r="N1468" t="s">
        <v>860</v>
      </c>
      <c r="O1468" t="s">
        <v>874</v>
      </c>
      <c r="Q1468">
        <v>2024</v>
      </c>
      <c r="R1468" t="s">
        <v>1458</v>
      </c>
      <c r="S1468" s="39">
        <v>1959350.05</v>
      </c>
      <c r="U1468" t="s">
        <v>874</v>
      </c>
      <c r="V1468" s="12" t="s">
        <v>2705</v>
      </c>
    </row>
    <row r="1469" spans="1:22" ht="43.5" x14ac:dyDescent="0.35">
      <c r="E1469" t="s">
        <v>567</v>
      </c>
      <c r="F1469" t="s">
        <v>885</v>
      </c>
      <c r="G1469" s="1" t="str">
        <f>VLOOKUP(E1469,'zoznam+stupeň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469" t="s">
        <v>868</v>
      </c>
      <c r="N1469" t="s">
        <v>26</v>
      </c>
      <c r="O1469" t="s">
        <v>874</v>
      </c>
      <c r="Q1469">
        <v>2024</v>
      </c>
      <c r="R1469" t="s">
        <v>1458</v>
      </c>
      <c r="S1469" s="39">
        <v>429136.18</v>
      </c>
      <c r="U1469" t="s">
        <v>874</v>
      </c>
      <c r="V1469" s="12" t="s">
        <v>2705</v>
      </c>
    </row>
    <row r="1470" spans="1:22" x14ac:dyDescent="0.35">
      <c r="E1470" t="s">
        <v>734</v>
      </c>
      <c r="G1470" s="1" t="str">
        <f>VLOOKUP(E1470,'zoznam+stupeň prípravy'!$A$2:$W$647,2,FALSE)</f>
        <v>ŽSR, rekonštrukcia výhybiek č. 1 a 2 v ŽST Veľké Uherce</v>
      </c>
      <c r="M1470" t="s">
        <v>868</v>
      </c>
      <c r="N1470" t="s">
        <v>861</v>
      </c>
      <c r="O1470" t="s">
        <v>874</v>
      </c>
      <c r="Q1470">
        <v>2024</v>
      </c>
      <c r="R1470" t="s">
        <v>1458</v>
      </c>
      <c r="S1470" s="39">
        <v>159190.12</v>
      </c>
      <c r="U1470" t="s">
        <v>875</v>
      </c>
      <c r="V1470" s="12" t="s">
        <v>2699</v>
      </c>
    </row>
    <row r="1471" spans="1:22" x14ac:dyDescent="0.35">
      <c r="E1471" t="s">
        <v>757</v>
      </c>
      <c r="G1471" s="1" t="str">
        <f>VLOOKUP(E1471,'zoznam+stupeň prípravy'!$A$2:$W$647,2,FALSE)</f>
        <v>ŽST Barca, modernizácia výhybiek č. 1-20</v>
      </c>
      <c r="M1471" t="s">
        <v>868</v>
      </c>
      <c r="N1471" t="s">
        <v>860</v>
      </c>
      <c r="Q1471">
        <v>2024</v>
      </c>
      <c r="R1471" t="s">
        <v>1542</v>
      </c>
      <c r="S1471" s="17">
        <v>8600</v>
      </c>
      <c r="U1471" t="s">
        <v>875</v>
      </c>
      <c r="V1471" s="12" t="s">
        <v>2699</v>
      </c>
    </row>
    <row r="1472" spans="1:22" x14ac:dyDescent="0.35">
      <c r="E1472" t="s">
        <v>556</v>
      </c>
      <c r="G1472" s="1" t="str">
        <f>VLOOKUP(E1472,'zoznam+stupeň prípravy'!$A$2:$W$647,2,FALSE)</f>
        <v xml:space="preserve">Modernizácia železničného úseku Čadca - Svrčinovec - št. hranica ČR/SR </v>
      </c>
      <c r="M1472" t="s">
        <v>868</v>
      </c>
      <c r="N1472" t="s">
        <v>50</v>
      </c>
      <c r="Q1472">
        <v>2024</v>
      </c>
      <c r="R1472" t="s">
        <v>2490</v>
      </c>
      <c r="S1472" s="17">
        <v>5111811.2</v>
      </c>
      <c r="U1472" t="s">
        <v>874</v>
      </c>
      <c r="V1472" s="12" t="s">
        <v>2705</v>
      </c>
    </row>
    <row r="1473" spans="5:22" ht="43.5" x14ac:dyDescent="0.35">
      <c r="E1473" t="s">
        <v>534</v>
      </c>
      <c r="G1473" s="1" t="str">
        <f>VLOOKUP(E1473,'zoznam+stupeň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M1473" t="s">
        <v>868</v>
      </c>
      <c r="N1473" t="s">
        <v>26</v>
      </c>
      <c r="O1473" t="s">
        <v>2236</v>
      </c>
      <c r="Q1473">
        <v>2025</v>
      </c>
      <c r="R1473" t="s">
        <v>1525</v>
      </c>
      <c r="S1473" s="17">
        <v>20000</v>
      </c>
      <c r="U1473" t="s">
        <v>874</v>
      </c>
      <c r="V1473" s="12" t="s">
        <v>2705</v>
      </c>
    </row>
    <row r="1474" spans="5:22" ht="29" x14ac:dyDescent="0.35">
      <c r="E1474" t="s">
        <v>842</v>
      </c>
      <c r="G1474" s="1" t="str">
        <f>VLOOKUP(E1474,'zoznam+stupeň prípravy'!$A$2:$W$647,2,FALSE)</f>
        <v>ŽST Zbehy predĺženie koľaje č. 1 a č. 3</v>
      </c>
      <c r="M1474" t="s">
        <v>868</v>
      </c>
      <c r="N1474" t="s">
        <v>26</v>
      </c>
      <c r="Q1474">
        <v>2025</v>
      </c>
      <c r="R1474" t="s">
        <v>1458</v>
      </c>
      <c r="S1474" s="17">
        <v>20000</v>
      </c>
      <c r="U1474" t="s">
        <v>874</v>
      </c>
      <c r="V1474" s="12" t="s">
        <v>2707</v>
      </c>
    </row>
    <row r="1475" spans="5:22" x14ac:dyDescent="0.35">
      <c r="E1475" t="s">
        <v>834</v>
      </c>
      <c r="G1475" s="1" t="str">
        <f>VLOOKUP(E1475,'zoznam+stupeň prípravy'!$A$2:$W$647,2,FALSE)</f>
        <v>ŽST Nové Košariská rekonštrukcia koľají a výhybiek</v>
      </c>
      <c r="M1475" t="s">
        <v>868</v>
      </c>
      <c r="N1475" t="s">
        <v>26</v>
      </c>
      <c r="Q1475">
        <v>2025</v>
      </c>
      <c r="R1475" t="s">
        <v>1458</v>
      </c>
      <c r="S1475" s="17">
        <v>150000</v>
      </c>
      <c r="U1475" t="s">
        <v>874</v>
      </c>
      <c r="V1475" s="12" t="s">
        <v>2251</v>
      </c>
    </row>
    <row r="1476" spans="5:22" x14ac:dyDescent="0.35">
      <c r="E1476" t="s">
        <v>591</v>
      </c>
      <c r="G1476" s="1" t="str">
        <f>VLOOKUP(E1476,'zoznam+stupeň prípravy'!$A$2:$W$647,2,FALSE)</f>
        <v>KR železničného mosta v km 7,892 trate Bratislava Nové Mesto-Dunajská Streda</v>
      </c>
      <c r="M1476" t="s">
        <v>868</v>
      </c>
      <c r="N1476" t="s">
        <v>26</v>
      </c>
      <c r="Q1476">
        <v>2025</v>
      </c>
      <c r="R1476" t="s">
        <v>1458</v>
      </c>
      <c r="S1476" s="17">
        <v>125000</v>
      </c>
      <c r="U1476" t="s">
        <v>874</v>
      </c>
      <c r="V1476" s="12" t="s">
        <v>2697</v>
      </c>
    </row>
    <row r="1477" spans="5:22" x14ac:dyDescent="0.35">
      <c r="E1477" t="s">
        <v>657</v>
      </c>
      <c r="G1477" s="1" t="str">
        <f>VLOOKUP(E1477,'zoznam+stupeň prípravy'!$A$2:$W$647,2,FALSE)</f>
        <v>Veľký Horeš – Streda nad Bodrogom, rekonštrukcia  koľaje č. 1, 2</v>
      </c>
      <c r="M1477" t="s">
        <v>868</v>
      </c>
      <c r="N1477" t="s">
        <v>26</v>
      </c>
      <c r="Q1477">
        <v>2025</v>
      </c>
      <c r="R1477" t="s">
        <v>1582</v>
      </c>
      <c r="S1477" s="17">
        <v>1000</v>
      </c>
      <c r="U1477" t="s">
        <v>874</v>
      </c>
      <c r="V1477" s="12" t="s">
        <v>2705</v>
      </c>
    </row>
    <row r="1478" spans="5:22" x14ac:dyDescent="0.35">
      <c r="E1478" t="s">
        <v>581</v>
      </c>
      <c r="G1478" s="1" t="str">
        <f>VLOOKUP(E1478,'zoznam+stupeň prípravy'!$A$2:$W$647,2,FALSE)</f>
        <v>Komplexná rekonštrukcia SZZ v ŽST Jesenské, St1</v>
      </c>
      <c r="M1478" t="s">
        <v>868</v>
      </c>
      <c r="N1478" t="s">
        <v>26</v>
      </c>
      <c r="Q1478">
        <v>2025</v>
      </c>
      <c r="R1478" t="s">
        <v>1458</v>
      </c>
      <c r="S1478" s="17">
        <v>1000</v>
      </c>
      <c r="U1478" t="s">
        <v>874</v>
      </c>
      <c r="V1478" s="12" t="s">
        <v>2703</v>
      </c>
    </row>
    <row r="1479" spans="5:22" ht="29" x14ac:dyDescent="0.35">
      <c r="E1479" t="s">
        <v>726</v>
      </c>
      <c r="F1479" t="s">
        <v>940</v>
      </c>
      <c r="G1479" s="1" t="str">
        <f>VLOOKUP(E1479,'zoznam+stupeň prípravy'!$A$2:$W$647,2,FALSE)</f>
        <v>ŽSR, Elektrifikácia trate Bánovce nad Ondavou – Humenné, projektová dokumentácia pre stupeň DUR, DSP a DRS a real.</v>
      </c>
      <c r="M1479" t="s">
        <v>868</v>
      </c>
      <c r="N1479" t="s">
        <v>26</v>
      </c>
      <c r="Q1479">
        <v>2025</v>
      </c>
      <c r="R1479" t="s">
        <v>1582</v>
      </c>
      <c r="S1479" s="17">
        <v>50000</v>
      </c>
      <c r="U1479" t="s">
        <v>874</v>
      </c>
      <c r="V1479" s="12" t="s">
        <v>2705</v>
      </c>
    </row>
    <row r="1480" spans="5:22" ht="29" x14ac:dyDescent="0.35">
      <c r="E1480" t="s">
        <v>711</v>
      </c>
      <c r="G1480" s="1" t="str">
        <f>VLOOKUP(E1480,'zoznam+stupeň prípravy'!$A$2:$W$647,2,FALSE)</f>
        <v>Zvýšenie zabezpečenia priecestí, TU Devínska Nová Ves – Štúrovo št.hr., PZZ v km 84,850</v>
      </c>
      <c r="M1480" t="s">
        <v>868</v>
      </c>
      <c r="N1480" t="s">
        <v>50</v>
      </c>
      <c r="Q1480">
        <v>2025</v>
      </c>
      <c r="R1480" t="s">
        <v>1458</v>
      </c>
      <c r="S1480" s="17">
        <f>3275+12525.86</f>
        <v>15800.86</v>
      </c>
      <c r="U1480" t="s">
        <v>874</v>
      </c>
      <c r="V1480" s="12" t="s">
        <v>2699</v>
      </c>
    </row>
    <row r="1481" spans="5:22" x14ac:dyDescent="0.35">
      <c r="E1481" t="s">
        <v>700</v>
      </c>
      <c r="G1481" s="1" t="str">
        <f>VLOOKUP(E1481,'zoznam+stupeň prípravy'!$A$2:$W$647,2,FALSE)</f>
        <v>Zvýšenie zabezpečenia priecestí,  TÚ Štúrovo - Levice, PZZ v km 38,537</v>
      </c>
      <c r="M1481" t="s">
        <v>868</v>
      </c>
      <c r="N1481" t="s">
        <v>50</v>
      </c>
      <c r="Q1481">
        <v>2025</v>
      </c>
      <c r="R1481" t="s">
        <v>1458</v>
      </c>
      <c r="S1481" s="17">
        <f>158000+36141.64</f>
        <v>194141.64</v>
      </c>
      <c r="U1481" t="s">
        <v>874</v>
      </c>
      <c r="V1481" s="12" t="s">
        <v>2705</v>
      </c>
    </row>
    <row r="1482" spans="5:22" x14ac:dyDescent="0.35">
      <c r="E1482" t="s">
        <v>581</v>
      </c>
      <c r="G1482" s="1" t="str">
        <f>VLOOKUP(E1482,'zoznam+stupeň prípravy'!$A$2:$W$647,2,FALSE)</f>
        <v>Komplexná rekonštrukcia SZZ v ŽST Jesenské, St1</v>
      </c>
      <c r="M1482" t="s">
        <v>868</v>
      </c>
      <c r="N1482" t="s">
        <v>26</v>
      </c>
      <c r="Q1482">
        <v>2026</v>
      </c>
      <c r="R1482" t="s">
        <v>1458</v>
      </c>
      <c r="S1482" s="17">
        <v>5000</v>
      </c>
      <c r="U1482" t="s">
        <v>874</v>
      </c>
      <c r="V1482" s="12" t="s">
        <v>2703</v>
      </c>
    </row>
    <row r="1483" spans="5:22" x14ac:dyDescent="0.35">
      <c r="E1483" t="s">
        <v>720</v>
      </c>
      <c r="G1483" s="1" t="str">
        <f>VLOOKUP(E1483,'zoznam+stupeň prípravy'!$A$2:$W$647,2,FALSE)</f>
        <v>Rekonštrukcia výhybiek žst. Zvolen, os.st. II.etapa</v>
      </c>
      <c r="M1483" t="s">
        <v>868</v>
      </c>
      <c r="N1483" t="s">
        <v>861</v>
      </c>
      <c r="Q1483">
        <v>2026</v>
      </c>
      <c r="R1483" t="s">
        <v>1458</v>
      </c>
      <c r="S1483" s="17">
        <f>7669239.04-S661</f>
        <v>2304239.04</v>
      </c>
      <c r="U1483" t="s">
        <v>874</v>
      </c>
      <c r="V1483" s="12" t="s">
        <v>2708</v>
      </c>
    </row>
    <row r="1484" spans="5:22" ht="29" x14ac:dyDescent="0.35">
      <c r="E1484" t="s">
        <v>217</v>
      </c>
      <c r="G1484" s="1" t="str">
        <f>VLOOKUP(E1484,'zoznam+stupeň prípravy'!$A$2:$W$647,2,FALSE)</f>
        <v>Komplexná rekonštrukcia DOZZ v n. z. Okoč, zrušenie samovratných zariadení v ŽST Zlatna na Ostrove a v ŽST Veľký Meder</v>
      </c>
      <c r="M1484" t="s">
        <v>868</v>
      </c>
      <c r="N1484" t="s">
        <v>861</v>
      </c>
      <c r="Q1484">
        <v>2026</v>
      </c>
      <c r="R1484" t="s">
        <v>1458</v>
      </c>
      <c r="S1484" s="17">
        <f>1795000-S1003</f>
        <v>1295000</v>
      </c>
      <c r="U1484" t="s">
        <v>874</v>
      </c>
      <c r="V1484" s="12" t="s">
        <v>2698</v>
      </c>
    </row>
    <row r="1485" spans="5:22" ht="29" x14ac:dyDescent="0.35">
      <c r="E1485" t="s">
        <v>674</v>
      </c>
      <c r="G1485" s="1" t="str">
        <f>VLOOKUP(E1485,'zoznam+stupeň prípravy'!$A$2:$W$647,2,FALSE)</f>
        <v>Zriadenie železničnej zastávky Vranov nad Topľou - Juh, žkm 12,969</v>
      </c>
      <c r="M1485" t="s">
        <v>868</v>
      </c>
      <c r="N1485" t="s">
        <v>861</v>
      </c>
      <c r="Q1485">
        <v>2026</v>
      </c>
      <c r="R1485" t="s">
        <v>1458</v>
      </c>
      <c r="S1485" s="17">
        <f>1700000</f>
        <v>1700000</v>
      </c>
      <c r="U1485" t="s">
        <v>874</v>
      </c>
      <c r="V1485" s="12" t="s">
        <v>2707</v>
      </c>
    </row>
    <row r="1486" spans="5:22" ht="43.5" x14ac:dyDescent="0.35">
      <c r="E1486" t="s">
        <v>743</v>
      </c>
      <c r="G1486" s="1" t="str">
        <f>VLOOKUP(E1486,'zoznam+stupeň prípravy'!$A$2:$W$647,2,FALSE)</f>
        <v xml:space="preserve">ŽSR, Terminály integrovanej osobnej prepravy v Bratislave, úsek Devínska Nová Ves – Bratislava hlavná stanica – Podunajské Biskupice, TIOP Vrakuňa
</v>
      </c>
      <c r="M1486" t="s">
        <v>868</v>
      </c>
      <c r="N1486" t="s">
        <v>26</v>
      </c>
      <c r="Q1486">
        <v>2025</v>
      </c>
      <c r="R1486" t="s">
        <v>2031</v>
      </c>
      <c r="S1486" s="17">
        <v>5000</v>
      </c>
      <c r="U1486" t="s">
        <v>874</v>
      </c>
      <c r="V1486" s="12" t="s">
        <v>2699</v>
      </c>
    </row>
    <row r="1487" spans="5:22" ht="43.5" x14ac:dyDescent="0.35">
      <c r="E1487" t="s">
        <v>739</v>
      </c>
      <c r="G1487" s="1" t="str">
        <f>VLOOKUP(E1487,'zoznam+stupeň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M1487" t="s">
        <v>868</v>
      </c>
      <c r="N1487" t="s">
        <v>26</v>
      </c>
      <c r="Q1487">
        <v>2025</v>
      </c>
      <c r="R1487" t="s">
        <v>2031</v>
      </c>
      <c r="S1487" s="17">
        <v>5000</v>
      </c>
      <c r="U1487" t="s">
        <v>875</v>
      </c>
      <c r="V1487" s="12" t="s">
        <v>2705</v>
      </c>
    </row>
    <row r="1488" spans="5:22" ht="58" x14ac:dyDescent="0.35">
      <c r="E1488" t="s">
        <v>736</v>
      </c>
      <c r="G1488" s="1" t="str">
        <f>VLOOKUP(E1488,'zoznam+stupeň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M1488" t="s">
        <v>868</v>
      </c>
      <c r="N1488" t="s">
        <v>26</v>
      </c>
      <c r="Q1488">
        <v>2025</v>
      </c>
      <c r="R1488" t="s">
        <v>2031</v>
      </c>
      <c r="S1488" s="17">
        <v>300000</v>
      </c>
      <c r="T1488" t="s">
        <v>1726</v>
      </c>
      <c r="U1488" t="s">
        <v>2236</v>
      </c>
      <c r="V1488" s="12" t="s">
        <v>2710</v>
      </c>
    </row>
    <row r="1489" spans="5:22" ht="29" x14ac:dyDescent="0.35">
      <c r="E1489" t="s">
        <v>529</v>
      </c>
      <c r="G1489" s="1" t="str">
        <f>VLOOKUP(E1489,'zoznam+stupeň prípravy'!$A$2:$W$647,2,FALSE)</f>
        <v>Implementácia GSM-R do siete ŽSR, úsek  Varín - Košice - Čierna nad Tisou štátna hranica</v>
      </c>
      <c r="M1489" t="s">
        <v>868</v>
      </c>
      <c r="N1489" t="s">
        <v>26</v>
      </c>
      <c r="Q1489">
        <v>2025</v>
      </c>
      <c r="R1489" t="s">
        <v>1525</v>
      </c>
      <c r="S1489" s="17">
        <v>5000</v>
      </c>
      <c r="U1489" t="s">
        <v>2236</v>
      </c>
      <c r="V1489" s="12" t="s">
        <v>2705</v>
      </c>
    </row>
    <row r="1490" spans="5:22" ht="29" x14ac:dyDescent="0.35">
      <c r="E1490" t="s">
        <v>565</v>
      </c>
      <c r="G1490" s="1" t="str">
        <f>VLOOKUP(E1490,'zoznam+stupeň prípravy'!$A$2:$W$647,2,FALSE)</f>
        <v>Modernizácia železničnej trate Žilina – Košice, úsek Liptovský Mikuláš – Poprad Tatry (mimo), 1.etapa (Poprad - Lučivná)</v>
      </c>
      <c r="M1490" t="s">
        <v>868</v>
      </c>
      <c r="N1490" t="s">
        <v>26</v>
      </c>
      <c r="Q1490">
        <v>2025</v>
      </c>
      <c r="R1490" t="s">
        <v>1525</v>
      </c>
      <c r="S1490" s="17">
        <v>20000</v>
      </c>
      <c r="U1490" t="s">
        <v>874</v>
      </c>
      <c r="V1490" s="12" t="s">
        <v>2699</v>
      </c>
    </row>
    <row r="1491" spans="5:22" x14ac:dyDescent="0.35">
      <c r="E1491" t="s">
        <v>556</v>
      </c>
      <c r="G1491" s="1" t="str">
        <f>VLOOKUP(E1491,'zoznam+stupeň prípravy'!$A$2:$W$647,2,FALSE)</f>
        <v xml:space="preserve">Modernizácia železničného úseku Čadca - Svrčinovec - št. hranica ČR/SR </v>
      </c>
      <c r="K1491">
        <v>0</v>
      </c>
      <c r="L1491" t="s">
        <v>873</v>
      </c>
      <c r="M1491" t="s">
        <v>868</v>
      </c>
      <c r="N1491" t="s">
        <v>50</v>
      </c>
      <c r="Q1491">
        <v>2025</v>
      </c>
      <c r="R1491" t="s">
        <v>2497</v>
      </c>
      <c r="S1491" s="17">
        <v>2464030.46</v>
      </c>
      <c r="U1491" t="s">
        <v>2236</v>
      </c>
      <c r="V1491" s="12" t="s">
        <v>2705</v>
      </c>
    </row>
    <row r="1492" spans="5:22" ht="29" x14ac:dyDescent="0.35">
      <c r="E1492" t="s">
        <v>728</v>
      </c>
      <c r="G1492" s="1" t="str">
        <f>VLOOKUP(E1492,'zoznam+stupeň prípravy'!$A$2:$W$647,2,FALSE)</f>
        <v>ŽSR, Modernizácia železničnej trate Púchov - Žilina, pre traťovú rýchlosť do 160 km/hod. –  I. etapa (Púchov - Považská Teplá)</v>
      </c>
      <c r="M1492" t="s">
        <v>868</v>
      </c>
      <c r="N1492" t="s">
        <v>26</v>
      </c>
      <c r="Q1492">
        <v>2025</v>
      </c>
      <c r="R1492" t="s">
        <v>1542</v>
      </c>
      <c r="S1492" s="17">
        <v>3000</v>
      </c>
      <c r="U1492" t="s">
        <v>2236</v>
      </c>
      <c r="V1492" s="12" t="s">
        <v>2699</v>
      </c>
    </row>
    <row r="1493" spans="5:22" x14ac:dyDescent="0.35">
      <c r="E1493" t="s">
        <v>525</v>
      </c>
      <c r="F1493" t="s">
        <v>927</v>
      </c>
      <c r="G1493" s="1" t="str">
        <f>VLOOKUP(E1493,'zoznam+stupeň prípravy'!$A$2:$W$647,2,FALSE)</f>
        <v>Haniska pri Košiciach - Moldava nad Bodvou, elektrifikácia</v>
      </c>
      <c r="M1493" t="s">
        <v>868</v>
      </c>
      <c r="N1493" t="s">
        <v>26</v>
      </c>
      <c r="Q1493">
        <v>2025</v>
      </c>
      <c r="R1493" t="s">
        <v>2031</v>
      </c>
      <c r="S1493" s="17">
        <v>5000</v>
      </c>
      <c r="U1493" t="s">
        <v>874</v>
      </c>
      <c r="V1493" s="12" t="s">
        <v>2699</v>
      </c>
    </row>
    <row r="1494" spans="5:22" ht="29" x14ac:dyDescent="0.35">
      <c r="E1494" t="s">
        <v>745</v>
      </c>
      <c r="G1494" s="1" t="str">
        <f>VLOOKUP(E1494,'zoznam+stupeň prípravy'!$A$2:$W$647,2,FALSE)</f>
        <v xml:space="preserve">Sklené pri Handlovej – Handlová, rekonštrukcia Bralského tunela </v>
      </c>
      <c r="M1494" t="s">
        <v>868</v>
      </c>
      <c r="N1494" t="s">
        <v>26</v>
      </c>
      <c r="Q1494">
        <v>2029</v>
      </c>
      <c r="R1494" t="s">
        <v>2264</v>
      </c>
      <c r="S1494" s="17">
        <v>200000</v>
      </c>
      <c r="U1494" t="s">
        <v>874</v>
      </c>
      <c r="V1494" s="12" t="s">
        <v>2707</v>
      </c>
    </row>
    <row r="1495" spans="5:22" ht="43.5" x14ac:dyDescent="0.35">
      <c r="E1495" t="s">
        <v>743</v>
      </c>
      <c r="G1495" s="1" t="str">
        <f>VLOOKUP(E1495,'zoznam+stupeň prípravy'!$A$2:$W$647,2,FALSE)</f>
        <v xml:space="preserve">ŽSR, Terminály integrovanej osobnej prepravy v Bratislave, úsek Devínska Nová Ves – Bratislava hlavná stanica – Podunajské Biskupice, TIOP Vrakuňa
</v>
      </c>
      <c r="M1495" t="s">
        <v>868</v>
      </c>
      <c r="N1495" t="s">
        <v>861</v>
      </c>
      <c r="Q1495">
        <v>2025</v>
      </c>
      <c r="R1495" t="s">
        <v>2032</v>
      </c>
      <c r="S1495" s="17">
        <v>655080.13</v>
      </c>
      <c r="U1495" t="s">
        <v>874</v>
      </c>
      <c r="V1495" s="12" t="s">
        <v>2699</v>
      </c>
    </row>
    <row r="1496" spans="5:22" ht="43.5" x14ac:dyDescent="0.35">
      <c r="E1496" t="s">
        <v>739</v>
      </c>
      <c r="G1496" s="1" t="str">
        <f>VLOOKUP(E1496,'zoznam+stupeň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M1496" t="s">
        <v>868</v>
      </c>
      <c r="N1496" t="s">
        <v>26</v>
      </c>
      <c r="Q1496">
        <v>2026</v>
      </c>
      <c r="R1496" t="s">
        <v>2031</v>
      </c>
      <c r="S1496" s="17">
        <v>5000</v>
      </c>
      <c r="U1496" t="s">
        <v>875</v>
      </c>
      <c r="V1496" s="12" t="s">
        <v>2705</v>
      </c>
    </row>
    <row r="1497" spans="5:22" ht="58" x14ac:dyDescent="0.35">
      <c r="E1497" t="s">
        <v>736</v>
      </c>
      <c r="G1497" s="1" t="str">
        <f>VLOOKUP(E1497,'zoznam+stupeň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M1497" t="s">
        <v>868</v>
      </c>
      <c r="N1497" t="s">
        <v>26</v>
      </c>
      <c r="Q1497">
        <v>2026</v>
      </c>
      <c r="R1497" t="s">
        <v>2031</v>
      </c>
      <c r="S1497" s="17">
        <v>5000</v>
      </c>
      <c r="T1497" t="s">
        <v>1726</v>
      </c>
      <c r="U1497" t="s">
        <v>2236</v>
      </c>
      <c r="V1497" s="12" t="s">
        <v>2710</v>
      </c>
    </row>
    <row r="1498" spans="5:22" ht="29" x14ac:dyDescent="0.35">
      <c r="E1498" t="s">
        <v>529</v>
      </c>
      <c r="G1498" s="1" t="str">
        <f>VLOOKUP(E1498,'zoznam+stupeň prípravy'!$A$2:$W$647,2,FALSE)</f>
        <v>Implementácia GSM-R do siete ŽSR, úsek  Varín - Košice - Čierna nad Tisou štátna hranica</v>
      </c>
      <c r="M1498" t="s">
        <v>868</v>
      </c>
      <c r="N1498" t="s">
        <v>26</v>
      </c>
      <c r="Q1498">
        <v>2026</v>
      </c>
      <c r="R1498" t="s">
        <v>1525</v>
      </c>
      <c r="S1498" s="17">
        <v>5000</v>
      </c>
      <c r="U1498" t="s">
        <v>2236</v>
      </c>
      <c r="V1498" s="12" t="s">
        <v>2705</v>
      </c>
    </row>
    <row r="1499" spans="5:22" ht="29" x14ac:dyDescent="0.35">
      <c r="E1499" t="s">
        <v>565</v>
      </c>
      <c r="G1499" s="1" t="str">
        <f>VLOOKUP(E1499,'zoznam+stupeň prípravy'!$A$2:$W$647,2,FALSE)</f>
        <v>Modernizácia železničnej trate Žilina – Košice, úsek Liptovský Mikuláš – Poprad Tatry (mimo), 1.etapa (Poprad - Lučivná)</v>
      </c>
      <c r="M1499" t="s">
        <v>868</v>
      </c>
      <c r="N1499" t="s">
        <v>26</v>
      </c>
      <c r="Q1499">
        <v>2026</v>
      </c>
      <c r="R1499" t="s">
        <v>1525</v>
      </c>
      <c r="S1499" s="17">
        <v>10000</v>
      </c>
      <c r="U1499" t="s">
        <v>2236</v>
      </c>
      <c r="V1499" s="12" t="s">
        <v>2699</v>
      </c>
    </row>
    <row r="1500" spans="5:22" x14ac:dyDescent="0.35">
      <c r="E1500" t="s">
        <v>556</v>
      </c>
      <c r="F1500" t="s">
        <v>901</v>
      </c>
      <c r="G1500" s="1" t="str">
        <f>VLOOKUP(E1500,'zoznam+stupeň prípravy'!$A$2:$W$647,2,FALSE)</f>
        <v xml:space="preserve">Modernizácia železničného úseku Čadca - Svrčinovec - št. hranica ČR/SR </v>
      </c>
      <c r="K1500">
        <v>0</v>
      </c>
      <c r="L1500" t="s">
        <v>873</v>
      </c>
      <c r="M1500" t="s">
        <v>868</v>
      </c>
      <c r="N1500" t="s">
        <v>26</v>
      </c>
      <c r="Q1500">
        <v>2026</v>
      </c>
      <c r="R1500" t="s">
        <v>1525</v>
      </c>
      <c r="S1500" s="17">
        <v>10000</v>
      </c>
      <c r="U1500" t="s">
        <v>2236</v>
      </c>
      <c r="V1500" s="12" t="s">
        <v>2705</v>
      </c>
    </row>
    <row r="1501" spans="5:22" x14ac:dyDescent="0.35">
      <c r="E1501" t="s">
        <v>525</v>
      </c>
      <c r="F1501" t="s">
        <v>927</v>
      </c>
      <c r="G1501" s="1" t="str">
        <f>VLOOKUP(E1501,'zoznam+stupeň prípravy'!$A$2:$W$647,2,FALSE)</f>
        <v>Haniska pri Košiciach - Moldava nad Bodvou, elektrifikácia</v>
      </c>
      <c r="M1501" t="s">
        <v>868</v>
      </c>
      <c r="N1501" t="s">
        <v>26</v>
      </c>
      <c r="Q1501">
        <v>2026</v>
      </c>
      <c r="R1501" t="s">
        <v>2031</v>
      </c>
      <c r="S1501" s="17">
        <v>10000</v>
      </c>
      <c r="U1501" t="s">
        <v>2236</v>
      </c>
      <c r="V1501" s="12" t="s">
        <v>2699</v>
      </c>
    </row>
    <row r="1502" spans="5:22" ht="29" x14ac:dyDescent="0.35">
      <c r="E1502" t="s">
        <v>745</v>
      </c>
      <c r="G1502" s="1" t="str">
        <f>VLOOKUP(E1502,'zoznam+stupeň prípravy'!$A$2:$W$647,2,FALSE)</f>
        <v xml:space="preserve">Sklené pri Handlovej – Handlová, rekonštrukcia Bralského tunela </v>
      </c>
      <c r="L1502" t="s">
        <v>908</v>
      </c>
      <c r="M1502" t="s">
        <v>868</v>
      </c>
      <c r="N1502" t="s">
        <v>26</v>
      </c>
      <c r="Q1502">
        <v>2026</v>
      </c>
      <c r="R1502" t="s">
        <v>2264</v>
      </c>
      <c r="S1502" s="17">
        <v>10000</v>
      </c>
      <c r="U1502" t="s">
        <v>2236</v>
      </c>
      <c r="V1502" s="12" t="s">
        <v>2707</v>
      </c>
    </row>
    <row r="1503" spans="5:22" ht="29" x14ac:dyDescent="0.35">
      <c r="E1503" t="s">
        <v>561</v>
      </c>
      <c r="G1503" s="1" t="str">
        <f>VLOOKUP(E1503,'zoznam+stupeň prípravy'!$A$2:$W$647,2,FALSE)</f>
        <v xml:space="preserve">Modernizácia železničnej trate Žilina – Košice, úsek  trate Liptovský Mikuláš – Poprad Tatry (mimo) 5. etapa, úsek Paludza - Liptovský Hrádok </v>
      </c>
      <c r="M1503" t="s">
        <v>868</v>
      </c>
      <c r="N1503" t="s">
        <v>26</v>
      </c>
      <c r="Q1503">
        <v>2026</v>
      </c>
      <c r="R1503" t="s">
        <v>1458</v>
      </c>
      <c r="S1503" s="17">
        <v>10000</v>
      </c>
      <c r="U1503" t="s">
        <v>2236</v>
      </c>
      <c r="V1503" s="12" t="s">
        <v>2704</v>
      </c>
    </row>
    <row r="1504" spans="5:22" ht="43.5" x14ac:dyDescent="0.35">
      <c r="E1504" t="s">
        <v>567</v>
      </c>
      <c r="F1504" t="s">
        <v>885</v>
      </c>
      <c r="G1504" s="1" t="str">
        <f>VLOOKUP(E1504,'zoznam+stupeň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504" t="s">
        <v>868</v>
      </c>
      <c r="N1504" t="s">
        <v>26</v>
      </c>
      <c r="Q1504">
        <v>2026</v>
      </c>
      <c r="R1504" t="s">
        <v>2031</v>
      </c>
      <c r="S1504" s="17">
        <v>100000</v>
      </c>
      <c r="U1504" t="s">
        <v>874</v>
      </c>
      <c r="V1504" s="12" t="s">
        <v>2705</v>
      </c>
    </row>
    <row r="1505" spans="5:22" ht="43.5" x14ac:dyDescent="0.35">
      <c r="E1505" t="s">
        <v>635</v>
      </c>
      <c r="G1505" s="1" t="str">
        <f>VLOOKUP(E1505,'zoznam+stupeň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M1505" t="s">
        <v>868</v>
      </c>
      <c r="N1505" t="s">
        <v>26</v>
      </c>
      <c r="Q1505">
        <v>2026</v>
      </c>
      <c r="R1505" t="s">
        <v>2031</v>
      </c>
      <c r="S1505" s="17">
        <v>100000</v>
      </c>
      <c r="U1505" t="s">
        <v>2236</v>
      </c>
      <c r="V1505" s="12" t="s">
        <v>2706</v>
      </c>
    </row>
    <row r="1506" spans="5:22" ht="29" x14ac:dyDescent="0.35">
      <c r="E1506" t="s">
        <v>559</v>
      </c>
      <c r="G1506" s="1" t="str">
        <f>VLOOKUP(E1506,'zoznam+stupeň prípravy'!$A$2:$W$647,2,FALSE)</f>
        <v>Modernizácia železničnej trate Devínska Nová Ves - štátna hranica SR/ČR, úsek Malacky - Kúty (PD), real.</v>
      </c>
      <c r="K1506">
        <v>0</v>
      </c>
      <c r="L1506" t="s">
        <v>873</v>
      </c>
      <c r="M1506" t="s">
        <v>868</v>
      </c>
      <c r="N1506" t="s">
        <v>26</v>
      </c>
      <c r="Q1506">
        <v>2026</v>
      </c>
      <c r="R1506" t="s">
        <v>1525</v>
      </c>
      <c r="S1506" s="17">
        <v>1250000</v>
      </c>
      <c r="U1506" t="s">
        <v>2236</v>
      </c>
      <c r="V1506" s="12" t="s">
        <v>2697</v>
      </c>
    </row>
    <row r="1507" spans="5:22" ht="29" x14ac:dyDescent="0.35">
      <c r="E1507" t="s">
        <v>550</v>
      </c>
      <c r="G1507" s="1" t="str">
        <f>VLOOKUP(E1507,'zoznam+stupeň prípravy'!$A$2:$W$647,2,FALSE)</f>
        <v>Modernizácia dvoch úsekov železničnej trate štátna hranica ČR/SR - Devínska Nová Ves (realizácia) + DOZZ, GSMR, ETCS</v>
      </c>
      <c r="K1507">
        <v>0</v>
      </c>
      <c r="M1507" t="s">
        <v>868</v>
      </c>
      <c r="N1507" t="s">
        <v>26</v>
      </c>
      <c r="Q1507">
        <v>2026</v>
      </c>
      <c r="R1507" t="s">
        <v>1525</v>
      </c>
      <c r="S1507" s="17">
        <v>500000</v>
      </c>
      <c r="U1507" t="s">
        <v>2236</v>
      </c>
      <c r="V1507" s="12" t="s">
        <v>2705</v>
      </c>
    </row>
    <row r="1508" spans="5:22" ht="29" x14ac:dyDescent="0.35">
      <c r="E1508" t="s">
        <v>722</v>
      </c>
      <c r="F1508" t="s">
        <v>919</v>
      </c>
      <c r="G1508" s="1" t="str">
        <f>VLOOKUP(E1508,'zoznam+stupeň prípravy'!$A$2:$W$647,2,FALSE)</f>
        <v>ŽSR, dostavba zriaďovacej stanice Žilina Teplička a nadväzujúcej železničnej infraštruktúry v uzle Žilina - projektová dokumentácia DSP, DRS a DVZ a real.</v>
      </c>
      <c r="L1508" t="s">
        <v>873</v>
      </c>
      <c r="M1508" t="s">
        <v>868</v>
      </c>
      <c r="N1508" t="s">
        <v>26</v>
      </c>
      <c r="Q1508">
        <v>2026</v>
      </c>
      <c r="R1508" t="s">
        <v>2031</v>
      </c>
      <c r="S1508" s="17">
        <v>50000</v>
      </c>
      <c r="U1508" t="s">
        <v>2236</v>
      </c>
      <c r="V1508" s="12" t="s">
        <v>2705</v>
      </c>
    </row>
    <row r="1509" spans="5:22" ht="29" x14ac:dyDescent="0.35">
      <c r="E1509" t="s">
        <v>726</v>
      </c>
      <c r="F1509" t="s">
        <v>940</v>
      </c>
      <c r="G1509" s="1" t="str">
        <f>VLOOKUP(E1509,'zoznam+stupeň prípravy'!$A$2:$W$647,2,FALSE)</f>
        <v>ŽSR, Elektrifikácia trate Bánovce nad Ondavou – Humenné, projektová dokumentácia pre stupeň DUR, DSP a DRS a real.</v>
      </c>
      <c r="M1509" t="s">
        <v>868</v>
      </c>
      <c r="N1509" t="s">
        <v>26</v>
      </c>
      <c r="Q1509">
        <v>2026</v>
      </c>
      <c r="R1509" t="s">
        <v>1582</v>
      </c>
      <c r="S1509" s="17">
        <v>10000</v>
      </c>
      <c r="U1509" t="s">
        <v>2236</v>
      </c>
      <c r="V1509" s="12" t="s">
        <v>2705</v>
      </c>
    </row>
    <row r="1510" spans="5:22" x14ac:dyDescent="0.35">
      <c r="E1510" t="s">
        <v>591</v>
      </c>
      <c r="G1510" s="1" t="str">
        <f>VLOOKUP(E1510,'zoznam+stupeň prípravy'!$A$2:$W$647,2,FALSE)</f>
        <v>KR železničného mosta v km 7,892 trate Bratislava Nové Mesto-Dunajská Streda</v>
      </c>
      <c r="M1510" t="s">
        <v>868</v>
      </c>
      <c r="N1510" t="s">
        <v>26</v>
      </c>
      <c r="Q1510">
        <v>2026</v>
      </c>
      <c r="R1510" t="s">
        <v>1458</v>
      </c>
      <c r="S1510" s="17">
        <v>5000</v>
      </c>
      <c r="U1510" t="s">
        <v>2236</v>
      </c>
      <c r="V1510" s="12" t="s">
        <v>2697</v>
      </c>
    </row>
    <row r="1511" spans="5:22" x14ac:dyDescent="0.35">
      <c r="E1511" t="s">
        <v>834</v>
      </c>
      <c r="G1511" s="1" t="str">
        <f>VLOOKUP(E1511,'zoznam+stupeň prípravy'!$A$2:$W$647,2,FALSE)</f>
        <v>ŽST Nové Košariská rekonštrukcia koľají a výhybiek</v>
      </c>
      <c r="M1511" t="s">
        <v>868</v>
      </c>
      <c r="N1511" t="s">
        <v>26</v>
      </c>
      <c r="Q1511">
        <v>2026</v>
      </c>
      <c r="R1511" t="s">
        <v>1458</v>
      </c>
      <c r="S1511" s="17">
        <v>100000</v>
      </c>
      <c r="U1511" t="s">
        <v>2236</v>
      </c>
      <c r="V1511" s="12" t="s">
        <v>2251</v>
      </c>
    </row>
    <row r="1512" spans="5:22" ht="43.5" x14ac:dyDescent="0.35">
      <c r="E1512" t="s">
        <v>534</v>
      </c>
      <c r="G1512" s="1" t="str">
        <f>VLOOKUP(E1512,'zoznam+stupeň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M1512" t="s">
        <v>868</v>
      </c>
      <c r="N1512" t="s">
        <v>26</v>
      </c>
      <c r="Q1512">
        <v>2026</v>
      </c>
      <c r="R1512" t="s">
        <v>1525</v>
      </c>
      <c r="S1512" s="17">
        <v>5000</v>
      </c>
      <c r="U1512" t="s">
        <v>2236</v>
      </c>
      <c r="V1512" s="12" t="s">
        <v>2705</v>
      </c>
    </row>
    <row r="1513" spans="5:22" ht="29" x14ac:dyDescent="0.35">
      <c r="E1513" t="s">
        <v>672</v>
      </c>
      <c r="G1513" s="1" t="str">
        <f>VLOOKUP(E1513,'zoznam+stupeň prípravy'!$A$2:$W$647,2,FALSE)</f>
        <v>Zastávka Nové Košariská – záchytné parkovisko pre IAD , projektová dokumentácia (DÚR, DSPRS) a real.</v>
      </c>
      <c r="M1513" t="s">
        <v>868</v>
      </c>
      <c r="N1513" t="s">
        <v>26</v>
      </c>
      <c r="Q1513">
        <v>2026</v>
      </c>
      <c r="R1513" t="s">
        <v>2031</v>
      </c>
      <c r="S1513" s="17">
        <v>200000</v>
      </c>
      <c r="U1513" t="s">
        <v>875</v>
      </c>
      <c r="V1513" s="12" t="s">
        <v>2707</v>
      </c>
    </row>
    <row r="1514" spans="5:22" x14ac:dyDescent="0.35">
      <c r="E1514" t="s">
        <v>556</v>
      </c>
      <c r="F1514" t="s">
        <v>901</v>
      </c>
      <c r="G1514" s="1" t="str">
        <f>VLOOKUP(E1514,'zoznam+stupeň prípravy'!$A$2:$W$647,2,FALSE)</f>
        <v xml:space="preserve">Modernizácia železničného úseku Čadca - Svrčinovec - št. hranica ČR/SR </v>
      </c>
      <c r="K1514">
        <v>0</v>
      </c>
      <c r="L1514" t="s">
        <v>873</v>
      </c>
      <c r="M1514" t="s">
        <v>868</v>
      </c>
      <c r="N1514" t="s">
        <v>50</v>
      </c>
      <c r="Q1514">
        <v>2026</v>
      </c>
      <c r="R1514" t="s">
        <v>2032</v>
      </c>
      <c r="S1514" s="16">
        <v>2319377.4700000002</v>
      </c>
      <c r="U1514" t="s">
        <v>2236</v>
      </c>
      <c r="V1514" s="12" t="s">
        <v>2705</v>
      </c>
    </row>
    <row r="1515" spans="5:22" ht="29" x14ac:dyDescent="0.35">
      <c r="E1515" t="s">
        <v>722</v>
      </c>
      <c r="F1515" t="s">
        <v>919</v>
      </c>
      <c r="G1515" s="1" t="str">
        <f>VLOOKUP(E1515,'zoznam+stupeň prípravy'!$A$2:$W$647,2,FALSE)</f>
        <v>ŽSR, dostavba zriaďovacej stanice Žilina Teplička a nadväzujúcej železničnej infraštruktúry v uzle Žilina - projektová dokumentácia DSP, DRS a DVZ a real.</v>
      </c>
      <c r="L1515" t="s">
        <v>873</v>
      </c>
      <c r="M1515" t="s">
        <v>868</v>
      </c>
      <c r="N1515" t="s">
        <v>50</v>
      </c>
      <c r="Q1515">
        <v>2025</v>
      </c>
      <c r="R1515" t="s">
        <v>1525</v>
      </c>
      <c r="S1515" s="16">
        <f>2017988.21-500000</f>
        <v>1517988.21</v>
      </c>
      <c r="U1515" t="s">
        <v>874</v>
      </c>
      <c r="V1515" s="12" t="s">
        <v>2705</v>
      </c>
    </row>
    <row r="1516" spans="5:22" x14ac:dyDescent="0.35">
      <c r="E1516" t="s">
        <v>633</v>
      </c>
      <c r="G1516" s="1" t="str">
        <f>VLOOKUP(E1516,'zoznam+stupeň prípravy'!$A$2:$W$647,2,FALSE)</f>
        <v>Šaštín - Kúty, modernizácia železničného zvršku koľaje č. 1</v>
      </c>
      <c r="M1516" t="s">
        <v>868</v>
      </c>
      <c r="N1516" t="s">
        <v>50</v>
      </c>
      <c r="Q1516">
        <v>2025</v>
      </c>
      <c r="R1516" t="s">
        <v>1582</v>
      </c>
      <c r="S1516" s="16">
        <f>1895969.59-535969.59</f>
        <v>1360000</v>
      </c>
      <c r="U1516" t="s">
        <v>2236</v>
      </c>
      <c r="V1516" s="12" t="s">
        <v>2699</v>
      </c>
    </row>
    <row r="1517" spans="5:22" x14ac:dyDescent="0.35">
      <c r="E1517" t="s">
        <v>525</v>
      </c>
      <c r="F1517" t="s">
        <v>927</v>
      </c>
      <c r="G1517" s="1" t="str">
        <f>VLOOKUP(E1517,'zoznam+stupeň prípravy'!$A$2:$W$647,2,FALSE)</f>
        <v>Haniska pri Košiciach - Moldava nad Bodvou, elektrifikácia</v>
      </c>
      <c r="M1517" t="s">
        <v>868</v>
      </c>
      <c r="N1517" t="s">
        <v>861</v>
      </c>
      <c r="Q1517">
        <v>2025</v>
      </c>
      <c r="R1517" t="s">
        <v>2031</v>
      </c>
      <c r="S1517" s="16">
        <v>7000000</v>
      </c>
      <c r="U1517" t="s">
        <v>2236</v>
      </c>
      <c r="V1517" s="12" t="s">
        <v>2699</v>
      </c>
    </row>
    <row r="1518" spans="5:22" ht="58" x14ac:dyDescent="0.35">
      <c r="E1518" t="s">
        <v>736</v>
      </c>
      <c r="G1518" s="1" t="str">
        <f>VLOOKUP(E1518,'zoznam+stupeň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M1518" t="s">
        <v>868</v>
      </c>
      <c r="N1518" t="s">
        <v>860</v>
      </c>
      <c r="Q1518">
        <v>2025</v>
      </c>
      <c r="R1518" t="s">
        <v>2031</v>
      </c>
      <c r="S1518" s="16">
        <v>21138</v>
      </c>
      <c r="T1518" t="s">
        <v>1726</v>
      </c>
      <c r="U1518" t="s">
        <v>2236</v>
      </c>
      <c r="V1518" s="12" t="s">
        <v>2710</v>
      </c>
    </row>
    <row r="1519" spans="5:22" x14ac:dyDescent="0.35">
      <c r="E1519" t="s">
        <v>556</v>
      </c>
      <c r="G1519" s="1" t="str">
        <f>VLOOKUP(E1519,'zoznam+stupeň prípravy'!$A$2:$W$647,2,FALSE)</f>
        <v xml:space="preserve">Modernizácia železničného úseku Čadca - Svrčinovec - št. hranica ČR/SR </v>
      </c>
      <c r="K1519">
        <v>0</v>
      </c>
      <c r="L1519" t="s">
        <v>873</v>
      </c>
      <c r="M1519" t="s">
        <v>868</v>
      </c>
      <c r="N1519" t="s">
        <v>861</v>
      </c>
      <c r="Q1519">
        <v>2025</v>
      </c>
      <c r="R1519" t="s">
        <v>2031</v>
      </c>
      <c r="S1519" s="16">
        <v>394452.14</v>
      </c>
      <c r="U1519" t="s">
        <v>2236</v>
      </c>
      <c r="V1519" s="12" t="s">
        <v>2705</v>
      </c>
    </row>
    <row r="1520" spans="5:22" x14ac:dyDescent="0.35">
      <c r="E1520" t="s">
        <v>585</v>
      </c>
      <c r="F1520">
        <v>0</v>
      </c>
      <c r="G1520" s="1" t="str">
        <f>VLOOKUP(E1520,'zoznam+stupeň prípravy'!$A$2:$W$647,2,FALSE)</f>
        <v>Komplexná rekonštrukcia železničného priecestia v žkm 45,938 - Rožkovany</v>
      </c>
      <c r="M1520" t="s">
        <v>868</v>
      </c>
      <c r="N1520" t="s">
        <v>50</v>
      </c>
      <c r="Q1520">
        <v>2025</v>
      </c>
      <c r="R1520" t="s">
        <v>1458</v>
      </c>
      <c r="S1520" s="16">
        <v>400000</v>
      </c>
      <c r="U1520" t="s">
        <v>874</v>
      </c>
      <c r="V1520" s="12" t="s">
        <v>2705</v>
      </c>
    </row>
    <row r="1521" spans="5:22" x14ac:dyDescent="0.35">
      <c r="E1521" t="s">
        <v>704</v>
      </c>
      <c r="G1521" s="1" t="str">
        <f>VLOOKUP(E1521,'zoznam+stupeň prípravy'!$A$2:$W$647,2,FALSE)</f>
        <v>Zvýšenie zabezpečenia priecestí,  TÚ Žilina - Rajec, PZZ v km 12,880</v>
      </c>
      <c r="M1521" t="s">
        <v>868</v>
      </c>
      <c r="N1521" t="s">
        <v>50</v>
      </c>
      <c r="Q1521">
        <v>2025</v>
      </c>
      <c r="R1521" t="s">
        <v>1458</v>
      </c>
      <c r="S1521" s="16">
        <v>371887.11</v>
      </c>
      <c r="U1521" t="s">
        <v>2236</v>
      </c>
      <c r="V1521" s="12" t="s">
        <v>2698</v>
      </c>
    </row>
    <row r="1522" spans="5:22" x14ac:dyDescent="0.35">
      <c r="E1522" t="s">
        <v>706</v>
      </c>
      <c r="G1522" s="1" t="str">
        <f>VLOOKUP(E1522,'zoznam+stupeň prípravy'!$A$2:$W$647,2,FALSE)</f>
        <v>Zvýšenie zabezpečenia priecestí,  TÚ Žilina - Rajec, PZZ v km 13,733</v>
      </c>
      <c r="M1522" t="s">
        <v>868</v>
      </c>
      <c r="N1522" t="s">
        <v>50</v>
      </c>
      <c r="Q1522">
        <v>2025</v>
      </c>
      <c r="R1522" t="s">
        <v>1458</v>
      </c>
      <c r="S1522" s="16">
        <v>657983.37</v>
      </c>
      <c r="U1522" t="s">
        <v>2236</v>
      </c>
      <c r="V1522" s="12" t="s">
        <v>2698</v>
      </c>
    </row>
    <row r="1523" spans="5:22" ht="29" x14ac:dyDescent="0.35">
      <c r="E1523" t="s">
        <v>565</v>
      </c>
      <c r="G1523" s="1" t="str">
        <f>VLOOKUP(E1523,'zoznam+stupeň prípravy'!$A$2:$W$647,2,FALSE)</f>
        <v>Modernizácia železničnej trate Žilina – Košice, úsek Liptovský Mikuláš – Poprad Tatry (mimo), 1.etapa (Poprad - Lučivná)</v>
      </c>
      <c r="M1523" t="s">
        <v>868</v>
      </c>
      <c r="N1523" t="s">
        <v>860</v>
      </c>
      <c r="Q1523">
        <v>2025</v>
      </c>
      <c r="R1523" t="s">
        <v>1525</v>
      </c>
      <c r="S1523" s="16">
        <v>30000</v>
      </c>
      <c r="U1523" t="s">
        <v>874</v>
      </c>
      <c r="V1523" s="12" t="s">
        <v>2699</v>
      </c>
    </row>
    <row r="1524" spans="5:22" ht="43.5" x14ac:dyDescent="0.35">
      <c r="E1524" t="s">
        <v>534</v>
      </c>
      <c r="G1524" s="1" t="str">
        <f>VLOOKUP(E1524,'zoznam+stupeň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M1524" t="s">
        <v>868</v>
      </c>
      <c r="N1524" t="s">
        <v>861</v>
      </c>
      <c r="Q1524">
        <v>2025</v>
      </c>
      <c r="R1524" t="s">
        <v>2027</v>
      </c>
      <c r="S1524" s="16">
        <v>3684934.87</v>
      </c>
      <c r="U1524" t="s">
        <v>2236</v>
      </c>
      <c r="V1524" s="12" t="s">
        <v>2705</v>
      </c>
    </row>
    <row r="1525" spans="5:22" ht="43.5" x14ac:dyDescent="0.35">
      <c r="E1525" t="s">
        <v>534</v>
      </c>
      <c r="G1525" s="1" t="str">
        <f>VLOOKUP(E1525,'zoznam+stupeň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M1525" t="s">
        <v>868</v>
      </c>
      <c r="N1525" t="s">
        <v>861</v>
      </c>
      <c r="Q1525">
        <v>2025</v>
      </c>
      <c r="R1525" t="s">
        <v>2028</v>
      </c>
      <c r="S1525" s="16">
        <v>3507655.33</v>
      </c>
      <c r="U1525" t="s">
        <v>2236</v>
      </c>
      <c r="V1525" s="12" t="s">
        <v>2705</v>
      </c>
    </row>
    <row r="1526" spans="5:22" x14ac:dyDescent="0.35">
      <c r="E1526" t="s">
        <v>525</v>
      </c>
      <c r="F1526" t="s">
        <v>927</v>
      </c>
      <c r="G1526" s="1" t="str">
        <f>VLOOKUP(E1526,'zoznam+stupeň prípravy'!$A$2:$W$647,2,FALSE)</f>
        <v>Haniska pri Košiciach - Moldava nad Bodvou, elektrifikácia</v>
      </c>
      <c r="M1526" t="s">
        <v>868</v>
      </c>
      <c r="N1526" t="s">
        <v>860</v>
      </c>
      <c r="Q1526">
        <v>2025</v>
      </c>
      <c r="R1526" t="s">
        <v>2031</v>
      </c>
      <c r="S1526" s="16">
        <v>100000</v>
      </c>
      <c r="U1526" t="s">
        <v>2236</v>
      </c>
      <c r="V1526" s="12" t="s">
        <v>2699</v>
      </c>
    </row>
    <row r="1527" spans="5:22" ht="29" x14ac:dyDescent="0.35">
      <c r="E1527" t="s">
        <v>561</v>
      </c>
      <c r="G1527" s="1" t="str">
        <f>VLOOKUP(E1527,'zoznam+stupeň prípravy'!$A$2:$W$647,2,FALSE)</f>
        <v xml:space="preserve">Modernizácia železničnej trate Žilina – Košice, úsek  trate Liptovský Mikuláš – Poprad Tatry (mimo) 5. etapa, úsek Paludza - Liptovský Hrádok </v>
      </c>
      <c r="M1527" t="s">
        <v>868</v>
      </c>
      <c r="N1527" t="s">
        <v>860</v>
      </c>
      <c r="Q1527">
        <v>2025</v>
      </c>
      <c r="R1527" t="s">
        <v>1458</v>
      </c>
      <c r="S1527" s="16">
        <f>155275</f>
        <v>155275</v>
      </c>
      <c r="U1527" t="s">
        <v>2236</v>
      </c>
      <c r="V1527" s="12" t="s">
        <v>2704</v>
      </c>
    </row>
    <row r="1528" spans="5:22" ht="29" x14ac:dyDescent="0.35">
      <c r="E1528" t="s">
        <v>726</v>
      </c>
      <c r="F1528" t="s">
        <v>940</v>
      </c>
      <c r="G1528" s="1" t="str">
        <f>VLOOKUP(E1528,'zoznam+stupeň prípravy'!$A$2:$W$647,2,FALSE)</f>
        <v>ŽSR, Elektrifikácia trate Bánovce nad Ondavou – Humenné, projektová dokumentácia pre stupeň DUR, DSP a DRS a real.</v>
      </c>
      <c r="M1528" t="s">
        <v>868</v>
      </c>
      <c r="N1528" t="s">
        <v>860</v>
      </c>
      <c r="Q1528">
        <v>2025</v>
      </c>
      <c r="R1528" t="s">
        <v>1582</v>
      </c>
      <c r="S1528" s="16">
        <v>340000</v>
      </c>
      <c r="U1528" t="s">
        <v>2236</v>
      </c>
      <c r="V1528" s="12" t="s">
        <v>2705</v>
      </c>
    </row>
    <row r="1529" spans="5:22" ht="29" x14ac:dyDescent="0.35">
      <c r="E1529" t="s">
        <v>529</v>
      </c>
      <c r="G1529" s="1" t="str">
        <f>VLOOKUP(E1529,'zoznam+stupeň prípravy'!$A$2:$W$647,2,FALSE)</f>
        <v>Implementácia GSM-R do siete ŽSR, úsek  Varín - Košice - Čierna nad Tisou štátna hranica</v>
      </c>
      <c r="M1529" t="s">
        <v>868</v>
      </c>
      <c r="N1529" t="s">
        <v>860</v>
      </c>
      <c r="Q1529">
        <v>2025</v>
      </c>
      <c r="R1529" t="s">
        <v>1525</v>
      </c>
      <c r="S1529" s="16">
        <v>20250</v>
      </c>
      <c r="U1529" t="s">
        <v>2236</v>
      </c>
      <c r="V1529" s="12" t="s">
        <v>2705</v>
      </c>
    </row>
    <row r="1530" spans="5:22" x14ac:dyDescent="0.35">
      <c r="E1530" t="s">
        <v>591</v>
      </c>
      <c r="G1530" s="1" t="str">
        <f>VLOOKUP(E1530,'zoznam+stupeň prípravy'!$A$2:$W$647,2,FALSE)</f>
        <v>KR železničného mosta v km 7,892 trate Bratislava Nové Mesto-Dunajská Streda</v>
      </c>
      <c r="M1530" t="s">
        <v>868</v>
      </c>
      <c r="N1530" t="s">
        <v>860</v>
      </c>
      <c r="Q1530">
        <v>2025</v>
      </c>
      <c r="R1530" t="s">
        <v>1458</v>
      </c>
      <c r="S1530" s="16">
        <v>100000</v>
      </c>
      <c r="U1530" t="s">
        <v>2236</v>
      </c>
      <c r="V1530" s="12" t="s">
        <v>2697</v>
      </c>
    </row>
    <row r="1531" spans="5:22" x14ac:dyDescent="0.35">
      <c r="E1531" t="s">
        <v>533</v>
      </c>
      <c r="G1531" s="1" t="str">
        <f>VLOOKUP(E1531,'zoznam+stupeň prípravy'!$A$2:$W$647,2,FALSE)</f>
        <v>Karty do DWDM</v>
      </c>
      <c r="L1531" t="s">
        <v>1267</v>
      </c>
      <c r="M1531" t="s">
        <v>868</v>
      </c>
      <c r="N1531" t="s">
        <v>1670</v>
      </c>
      <c r="Q1531">
        <v>2025</v>
      </c>
      <c r="R1531" t="s">
        <v>2025</v>
      </c>
      <c r="S1531" s="38">
        <v>60000</v>
      </c>
      <c r="U1531" t="s">
        <v>2236</v>
      </c>
      <c r="V1531" s="12" t="s">
        <v>2700</v>
      </c>
    </row>
    <row r="1532" spans="5:22" x14ac:dyDescent="0.35">
      <c r="E1532" t="s">
        <v>533</v>
      </c>
      <c r="G1532" s="1" t="str">
        <f>VLOOKUP(E1532,'zoznam+stupeň prípravy'!$A$2:$W$647,2,FALSE)</f>
        <v>Karty do DWDM</v>
      </c>
      <c r="L1532" t="s">
        <v>1267</v>
      </c>
      <c r="M1532" t="s">
        <v>868</v>
      </c>
      <c r="N1532" t="s">
        <v>1670</v>
      </c>
      <c r="Q1532">
        <v>2026</v>
      </c>
      <c r="R1532" t="s">
        <v>2025</v>
      </c>
      <c r="S1532" s="16">
        <v>60000</v>
      </c>
      <c r="U1532" t="s">
        <v>2236</v>
      </c>
      <c r="V1532" s="12" t="s">
        <v>2700</v>
      </c>
    </row>
    <row r="1533" spans="5:22" x14ac:dyDescent="0.35">
      <c r="E1533" t="s">
        <v>611</v>
      </c>
      <c r="G1533" s="1" t="str">
        <f>VLOOKUP(E1533,'zoznam+stupeň prípravy'!$A$2:$W$647,2,FALSE)</f>
        <v>Merací prístroj na meranie dátovej siete</v>
      </c>
      <c r="L1533" t="s">
        <v>1267</v>
      </c>
      <c r="M1533" t="s">
        <v>868</v>
      </c>
      <c r="N1533" t="s">
        <v>1670</v>
      </c>
      <c r="Q1533">
        <v>2026</v>
      </c>
      <c r="R1533" t="s">
        <v>2025</v>
      </c>
      <c r="S1533" s="16">
        <v>50000</v>
      </c>
      <c r="U1533" t="s">
        <v>2236</v>
      </c>
      <c r="V1533" s="12" t="s">
        <v>2708</v>
      </c>
    </row>
    <row r="1534" spans="5:22" x14ac:dyDescent="0.35">
      <c r="E1534" t="s">
        <v>2267</v>
      </c>
      <c r="G1534" s="1" t="str">
        <f>VLOOKUP(E1534,'zoznam+stupeň prípravy'!$A$2:$W$647,2,FALSE)</f>
        <v>Cisco ACI - výmena komponentov siete v datacentre</v>
      </c>
      <c r="L1534" t="s">
        <v>1267</v>
      </c>
      <c r="M1534" t="s">
        <v>868</v>
      </c>
      <c r="N1534" t="s">
        <v>1670</v>
      </c>
      <c r="Q1534">
        <v>2025</v>
      </c>
      <c r="R1534" t="s">
        <v>2025</v>
      </c>
      <c r="S1534" s="38">
        <f>2100000</f>
        <v>2100000</v>
      </c>
      <c r="U1534" t="s">
        <v>2236</v>
      </c>
      <c r="V1534" s="12" t="s">
        <v>2705</v>
      </c>
    </row>
    <row r="1535" spans="5:22" x14ac:dyDescent="0.35">
      <c r="E1535" t="s">
        <v>2268</v>
      </c>
      <c r="G1535" s="1" t="str">
        <f>VLOOKUP(E1535,'zoznam+stupeň prípravy'!$A$2:$W$647,2,FALSE)</f>
        <v>Obnova Tlačového systému</v>
      </c>
      <c r="L1535" t="s">
        <v>1267</v>
      </c>
      <c r="M1535" t="s">
        <v>868</v>
      </c>
      <c r="N1535" t="s">
        <v>1670</v>
      </c>
      <c r="Q1535">
        <v>2026</v>
      </c>
      <c r="R1535" t="s">
        <v>2025</v>
      </c>
      <c r="S1535" s="16">
        <v>500000</v>
      </c>
      <c r="U1535" t="s">
        <v>2236</v>
      </c>
      <c r="V1535" s="12" t="s">
        <v>2706</v>
      </c>
    </row>
    <row r="1536" spans="5:22" x14ac:dyDescent="0.35">
      <c r="E1536" t="s">
        <v>2269</v>
      </c>
      <c r="G1536" s="1" t="str">
        <f>VLOOKUP(E1536,'zoznam+stupeň prípravy'!$A$2:$W$647,2,FALSE)</f>
        <v>Obnova koncových zariadení</v>
      </c>
      <c r="L1536" t="s">
        <v>1267</v>
      </c>
      <c r="M1536" t="s">
        <v>868</v>
      </c>
      <c r="N1536" t="s">
        <v>1670</v>
      </c>
      <c r="Q1536">
        <v>2026</v>
      </c>
      <c r="R1536" t="s">
        <v>2025</v>
      </c>
      <c r="S1536" s="16">
        <v>100000</v>
      </c>
      <c r="U1536" t="s">
        <v>2236</v>
      </c>
      <c r="V1536" s="12" t="s">
        <v>2708</v>
      </c>
    </row>
    <row r="1537" spans="5:22" x14ac:dyDescent="0.35">
      <c r="E1537" t="s">
        <v>2270</v>
      </c>
      <c r="G1537" s="1" t="str">
        <f>VLOOKUP(E1537,'zoznam+stupeň prípravy'!$A$2:$W$647,2,FALSE)</f>
        <v>Riešenie antivírovej ochrany ŽSR</v>
      </c>
      <c r="L1537" t="s">
        <v>1267</v>
      </c>
      <c r="M1537" t="s">
        <v>868</v>
      </c>
      <c r="N1537" t="s">
        <v>1670</v>
      </c>
      <c r="Q1537">
        <v>2026</v>
      </c>
      <c r="R1537" t="s">
        <v>2025</v>
      </c>
      <c r="S1537" s="16">
        <v>970000</v>
      </c>
      <c r="U1537" t="s">
        <v>2236</v>
      </c>
      <c r="V1537" s="12" t="s">
        <v>2698</v>
      </c>
    </row>
    <row r="1538" spans="5:22" x14ac:dyDescent="0.35">
      <c r="E1538" t="s">
        <v>2271</v>
      </c>
      <c r="G1538" s="1" t="str">
        <f>VLOOKUP(E1538,'zoznam+stupeň prípravy'!$A$2:$W$647,2,FALSE)</f>
        <v>Obnova komponenetov v DC</v>
      </c>
      <c r="L1538" t="s">
        <v>1267</v>
      </c>
      <c r="M1538" t="s">
        <v>868</v>
      </c>
      <c r="N1538" t="s">
        <v>1670</v>
      </c>
      <c r="Q1538">
        <v>2029</v>
      </c>
      <c r="R1538" t="s">
        <v>2264</v>
      </c>
      <c r="S1538" s="16">
        <v>8500000</v>
      </c>
      <c r="U1538" t="s">
        <v>2236</v>
      </c>
      <c r="V1538" s="12" t="s">
        <v>2708</v>
      </c>
    </row>
    <row r="1539" spans="5:22" x14ac:dyDescent="0.35">
      <c r="E1539" t="s">
        <v>557</v>
      </c>
      <c r="G1539" s="1" t="str">
        <f>VLOOKUP(E1539,'zoznam+stupeň prípravy'!$A$2:$W$647,2,FALSE)</f>
        <v>Pilot Chastia pre SM - schválená výnimka</v>
      </c>
      <c r="L1539" t="s">
        <v>1267</v>
      </c>
      <c r="M1539" t="s">
        <v>868</v>
      </c>
      <c r="N1539" t="s">
        <v>1670</v>
      </c>
      <c r="Q1539">
        <v>2025</v>
      </c>
      <c r="R1539" t="s">
        <v>2025</v>
      </c>
      <c r="S1539" s="38">
        <v>300000</v>
      </c>
      <c r="U1539" t="s">
        <v>2236</v>
      </c>
      <c r="V1539" s="12" t="s">
        <v>2708</v>
      </c>
    </row>
    <row r="1540" spans="5:22" x14ac:dyDescent="0.35">
      <c r="E1540" t="s">
        <v>2273</v>
      </c>
      <c r="G1540" s="1" t="str">
        <f>VLOOKUP(E1540,'zoznam+stupeň prípravy'!$A$2:$W$647,2,FALSE)</f>
        <v>Správa liniového majetku ŽSR</v>
      </c>
      <c r="L1540" t="s">
        <v>1267</v>
      </c>
      <c r="M1540" t="s">
        <v>868</v>
      </c>
      <c r="N1540" t="s">
        <v>1670</v>
      </c>
      <c r="Q1540">
        <v>2030</v>
      </c>
      <c r="R1540" t="s">
        <v>2025</v>
      </c>
      <c r="S1540" s="16">
        <v>6700000</v>
      </c>
      <c r="U1540" t="s">
        <v>2236</v>
      </c>
      <c r="V1540" s="12" t="s">
        <v>2698</v>
      </c>
    </row>
    <row r="1541" spans="5:22" x14ac:dyDescent="0.35">
      <c r="E1541" t="s">
        <v>2274</v>
      </c>
      <c r="G1541" s="1" t="str">
        <f>VLOOKUP(E1541,'zoznam+stupeň prípravy'!$A$2:$W$647,2,FALSE)</f>
        <v>Rozvoj prostredia Microsoft</v>
      </c>
      <c r="L1541" t="s">
        <v>1267</v>
      </c>
      <c r="M1541" t="s">
        <v>868</v>
      </c>
      <c r="N1541" t="s">
        <v>1670</v>
      </c>
      <c r="Q1541">
        <v>2026</v>
      </c>
      <c r="R1541" t="s">
        <v>2025</v>
      </c>
      <c r="S1541" s="16">
        <v>500000</v>
      </c>
      <c r="U1541" t="s">
        <v>2236</v>
      </c>
      <c r="V1541" s="12" t="s">
        <v>2705</v>
      </c>
    </row>
    <row r="1542" spans="5:22" x14ac:dyDescent="0.35">
      <c r="E1542" t="s">
        <v>2277</v>
      </c>
      <c r="G1542" s="1" t="str">
        <f>VLOOKUP(E1542,'zoznam+stupeň prípravy'!$A$2:$W$647,2,FALSE)</f>
        <v>Riešenie zálohovania a archivácie dát ŽSR</v>
      </c>
      <c r="L1542" t="s">
        <v>1267</v>
      </c>
      <c r="M1542" t="s">
        <v>868</v>
      </c>
      <c r="N1542" t="s">
        <v>1670</v>
      </c>
      <c r="Q1542">
        <v>2026</v>
      </c>
      <c r="R1542" t="s">
        <v>2264</v>
      </c>
      <c r="S1542" s="16">
        <v>400000</v>
      </c>
      <c r="U1542" t="s">
        <v>2236</v>
      </c>
      <c r="V1542" s="12" t="s">
        <v>2698</v>
      </c>
    </row>
    <row r="1543" spans="5:22" x14ac:dyDescent="0.35">
      <c r="E1543" t="s">
        <v>2279</v>
      </c>
      <c r="G1543" s="1" t="str">
        <f>VLOOKUP(E1543,'zoznam+stupeň prípravy'!$A$2:$W$647,2,FALSE)</f>
        <v>GTN</v>
      </c>
      <c r="L1543" t="s">
        <v>1267</v>
      </c>
      <c r="M1543" t="s">
        <v>868</v>
      </c>
      <c r="N1543" t="s">
        <v>1670</v>
      </c>
      <c r="Q1543">
        <v>2025</v>
      </c>
      <c r="R1543" t="s">
        <v>2264</v>
      </c>
      <c r="S1543" s="38">
        <v>100000</v>
      </c>
      <c r="U1543" t="s">
        <v>2236</v>
      </c>
      <c r="V1543" s="12" t="s">
        <v>2705</v>
      </c>
    </row>
    <row r="1544" spans="5:22" x14ac:dyDescent="0.35">
      <c r="E1544" t="s">
        <v>617</v>
      </c>
      <c r="G1544" s="1" t="str">
        <f>VLOOKUP(E1544,'zoznam+stupeň prípravy'!$A$2:$W$647,2,FALSE)</f>
        <v xml:space="preserve">Rozvojové moduly OLTIS </v>
      </c>
      <c r="L1544" t="s">
        <v>1267</v>
      </c>
      <c r="M1544" t="s">
        <v>868</v>
      </c>
      <c r="N1544" t="s">
        <v>1670</v>
      </c>
      <c r="Q1544">
        <v>2025</v>
      </c>
      <c r="R1544" t="s">
        <v>2264</v>
      </c>
      <c r="S1544" s="38">
        <v>300000</v>
      </c>
      <c r="U1544" t="s">
        <v>2236</v>
      </c>
      <c r="V1544" s="12" t="s">
        <v>2708</v>
      </c>
    </row>
    <row r="1545" spans="5:22" x14ac:dyDescent="0.35">
      <c r="E1545" t="s">
        <v>2280</v>
      </c>
      <c r="G1545" s="1" t="str">
        <f>VLOOKUP(E1545,'zoznam+stupeň prípravy'!$A$2:$W$647,2,FALSE)</f>
        <v xml:space="preserve">MOK - Bratislava Bazová 2 </v>
      </c>
      <c r="L1545" t="s">
        <v>1267</v>
      </c>
      <c r="M1545" t="s">
        <v>868</v>
      </c>
      <c r="N1545" t="s">
        <v>1670</v>
      </c>
      <c r="Q1545">
        <v>2025</v>
      </c>
      <c r="R1545" t="s">
        <v>2025</v>
      </c>
      <c r="S1545" s="38">
        <v>5000</v>
      </c>
      <c r="U1545" t="s">
        <v>2236</v>
      </c>
      <c r="V1545" s="12" t="s">
        <v>2705</v>
      </c>
    </row>
    <row r="1546" spans="5:22" x14ac:dyDescent="0.35">
      <c r="E1546" t="s">
        <v>258</v>
      </c>
      <c r="G1546" s="1" t="str">
        <f>VLOOKUP(E1546,'zoznam+stupeň prípravy'!$A$2:$W$647,2,FALSE)</f>
        <v>TC 25 prístavba- stavebné povolenie</v>
      </c>
      <c r="L1546" t="s">
        <v>1267</v>
      </c>
      <c r="M1546" t="s">
        <v>868</v>
      </c>
      <c r="N1546" t="s">
        <v>1670</v>
      </c>
      <c r="Q1546">
        <v>2025</v>
      </c>
      <c r="R1546" t="s">
        <v>2025</v>
      </c>
      <c r="S1546" s="38">
        <v>15000</v>
      </c>
      <c r="U1546" t="s">
        <v>2236</v>
      </c>
      <c r="V1546" s="12" t="s">
        <v>2700</v>
      </c>
    </row>
    <row r="1547" spans="5:22" x14ac:dyDescent="0.35">
      <c r="E1547" t="s">
        <v>2280</v>
      </c>
      <c r="G1547" s="1" t="str">
        <f>VLOOKUP(E1547,'zoznam+stupeň prípravy'!$A$2:$W$647,2,FALSE)</f>
        <v xml:space="preserve">MOK - Bratislava Bazová 2 </v>
      </c>
      <c r="L1547" t="s">
        <v>1267</v>
      </c>
      <c r="M1547" t="s">
        <v>868</v>
      </c>
      <c r="N1547" t="s">
        <v>1670</v>
      </c>
      <c r="Q1547">
        <v>2026</v>
      </c>
      <c r="R1547" t="s">
        <v>2025</v>
      </c>
      <c r="S1547" s="16">
        <v>15000</v>
      </c>
      <c r="U1547" t="s">
        <v>2236</v>
      </c>
      <c r="V1547" s="12" t="s">
        <v>2705</v>
      </c>
    </row>
    <row r="1548" spans="5:22" x14ac:dyDescent="0.35">
      <c r="E1548" t="s">
        <v>2307</v>
      </c>
      <c r="G1548" s="1" t="str">
        <f>VLOOKUP(E1548,'zoznam+stupeň prípravy'!$A$2:$W$647,2,FALSE)</f>
        <v>Podávanie žiadostí o stavbu v OPD-prototyp</v>
      </c>
      <c r="L1548" t="s">
        <v>1267</v>
      </c>
      <c r="M1548" t="s">
        <v>868</v>
      </c>
      <c r="N1548" t="s">
        <v>1670</v>
      </c>
      <c r="Q1548">
        <v>2025</v>
      </c>
      <c r="R1548" t="s">
        <v>2025</v>
      </c>
      <c r="S1548" s="38">
        <v>289000</v>
      </c>
      <c r="U1548" t="s">
        <v>2236</v>
      </c>
      <c r="V1548" s="12" t="s">
        <v>2705</v>
      </c>
    </row>
    <row r="1549" spans="5:22" x14ac:dyDescent="0.35">
      <c r="E1549" t="s">
        <v>2308</v>
      </c>
      <c r="G1549" s="1" t="str">
        <f>VLOOKUP(E1549,'zoznam+stupeň prípravy'!$A$2:$W$647,2,FALSE)</f>
        <v>Technologický upgrade web ŽSR</v>
      </c>
      <c r="L1549" t="s">
        <v>1267</v>
      </c>
      <c r="M1549" t="s">
        <v>868</v>
      </c>
      <c r="N1549" t="s">
        <v>1670</v>
      </c>
      <c r="Q1549">
        <v>2025</v>
      </c>
      <c r="R1549" t="s">
        <v>2025</v>
      </c>
      <c r="S1549" s="38">
        <v>79200</v>
      </c>
      <c r="U1549" t="s">
        <v>2236</v>
      </c>
      <c r="V1549" s="12" t="s">
        <v>2705</v>
      </c>
    </row>
    <row r="1550" spans="5:22" x14ac:dyDescent="0.35">
      <c r="E1550" t="s">
        <v>2309</v>
      </c>
      <c r="G1550" s="1" t="str">
        <f>VLOOKUP(E1550,'zoznam+stupeň prípravy'!$A$2:$W$647,2,FALSE)</f>
        <v>Modernizácia sieťovej infraštruktúry mimo dátových centier ŽSR</v>
      </c>
      <c r="L1550" t="s">
        <v>1267</v>
      </c>
      <c r="M1550" t="s">
        <v>868</v>
      </c>
      <c r="N1550" t="s">
        <v>1670</v>
      </c>
      <c r="Q1550">
        <v>2025</v>
      </c>
      <c r="R1550" t="s">
        <v>2025</v>
      </c>
      <c r="S1550" s="38">
        <v>1000000</v>
      </c>
      <c r="U1550" t="s">
        <v>2236</v>
      </c>
      <c r="V1550" s="12" t="s">
        <v>2708</v>
      </c>
    </row>
    <row r="1551" spans="5:22" x14ac:dyDescent="0.35">
      <c r="E1551" t="s">
        <v>2309</v>
      </c>
      <c r="G1551" s="1" t="str">
        <f>VLOOKUP(E1551,'zoznam+stupeň prípravy'!$A$2:$W$647,2,FALSE)</f>
        <v>Modernizácia sieťovej infraštruktúry mimo dátových centier ŽSR</v>
      </c>
      <c r="L1551" t="s">
        <v>1267</v>
      </c>
      <c r="M1551" t="s">
        <v>868</v>
      </c>
      <c r="N1551" t="s">
        <v>1670</v>
      </c>
      <c r="Q1551">
        <v>2030</v>
      </c>
      <c r="R1551" t="s">
        <v>2025</v>
      </c>
      <c r="S1551" s="16">
        <v>9000000</v>
      </c>
      <c r="U1551" t="s">
        <v>2236</v>
      </c>
      <c r="V1551" s="12" t="s">
        <v>2708</v>
      </c>
    </row>
    <row r="1552" spans="5:22" x14ac:dyDescent="0.35">
      <c r="E1552" t="s">
        <v>2310</v>
      </c>
      <c r="G1552" s="1" t="str">
        <f>VLOOKUP(E1552,'zoznam+stupeň prípravy'!$A$2:$W$647,2,FALSE)</f>
        <v>implementácia bezpečnosti pre riadenie rizík.</v>
      </c>
      <c r="L1552" t="s">
        <v>1267</v>
      </c>
      <c r="M1552" t="s">
        <v>868</v>
      </c>
      <c r="N1552" t="s">
        <v>1670</v>
      </c>
      <c r="Q1552">
        <v>2025</v>
      </c>
      <c r="R1552" t="s">
        <v>2025</v>
      </c>
      <c r="S1552" s="38">
        <v>73800</v>
      </c>
      <c r="U1552" t="s">
        <v>2236</v>
      </c>
      <c r="V1552" s="12" t="s">
        <v>2705</v>
      </c>
    </row>
    <row r="1553" spans="5:22" x14ac:dyDescent="0.35">
      <c r="E1553" t="s">
        <v>2312</v>
      </c>
      <c r="G1553" s="1" t="str">
        <f>VLOOKUP(E1553,'zoznam+stupeň prípravy'!$A$2:$W$647,2,FALSE)</f>
        <v>Výmena náhradných zdrojov 48V typu ELTECO za nové</v>
      </c>
      <c r="L1553" t="s">
        <v>1267</v>
      </c>
      <c r="M1553" t="s">
        <v>868</v>
      </c>
      <c r="N1553" t="s">
        <v>1670</v>
      </c>
      <c r="Q1553">
        <v>2025</v>
      </c>
      <c r="R1553" t="s">
        <v>2025</v>
      </c>
      <c r="S1553" s="38">
        <v>100000</v>
      </c>
      <c r="U1553" t="s">
        <v>2236</v>
      </c>
      <c r="V1553" s="12" t="s">
        <v>2708</v>
      </c>
    </row>
    <row r="1554" spans="5:22" x14ac:dyDescent="0.35">
      <c r="E1554" t="s">
        <v>2313</v>
      </c>
      <c r="G1554" s="1" t="str">
        <f>VLOOKUP(E1554,'zoznam+stupeň prípravy'!$A$2:$W$647,2,FALSE)</f>
        <v>Doplnenie HW MPLS a DWDM na úseku ZA - KE - ČnT</v>
      </c>
      <c r="L1554" t="s">
        <v>1267</v>
      </c>
      <c r="M1554" t="s">
        <v>868</v>
      </c>
      <c r="N1554" t="s">
        <v>1670</v>
      </c>
      <c r="Q1554">
        <v>2031</v>
      </c>
      <c r="R1554" t="s">
        <v>2025</v>
      </c>
      <c r="S1554" s="16">
        <v>5000000</v>
      </c>
      <c r="U1554" t="s">
        <v>2236</v>
      </c>
      <c r="V1554" s="12" t="s">
        <v>2698</v>
      </c>
    </row>
    <row r="1555" spans="5:22" x14ac:dyDescent="0.35">
      <c r="E1555" t="s">
        <v>2314</v>
      </c>
      <c r="G1555" s="1" t="str">
        <f>VLOOKUP(E1555,'zoznam+stupeň prípravy'!$A$2:$W$647,2,FALSE)</f>
        <v>Konzultačné služby pre SAP/DVMS - to má byť tiež zúčtované na CPN</v>
      </c>
      <c r="L1555" t="s">
        <v>1267</v>
      </c>
      <c r="M1555" t="s">
        <v>868</v>
      </c>
      <c r="N1555" t="s">
        <v>1670</v>
      </c>
      <c r="Q1555">
        <v>2026</v>
      </c>
      <c r="R1555" t="s">
        <v>2025</v>
      </c>
      <c r="S1555" s="16">
        <v>250000</v>
      </c>
      <c r="U1555" t="s">
        <v>2236</v>
      </c>
      <c r="V1555" s="12" t="s">
        <v>2698</v>
      </c>
    </row>
    <row r="1556" spans="5:22" x14ac:dyDescent="0.35">
      <c r="E1556" t="s">
        <v>2315</v>
      </c>
      <c r="G1556" s="1" t="str">
        <f>VLOOKUP(E1556,'zoznam+stupeň prípravy'!$A$2:$W$647,2,FALSE)</f>
        <v>úpravu EDD na komunikáciu s ILTIS obdobne</v>
      </c>
      <c r="L1556" t="s">
        <v>1267</v>
      </c>
      <c r="M1556" t="s">
        <v>868</v>
      </c>
      <c r="N1556" t="s">
        <v>1670</v>
      </c>
      <c r="Q1556">
        <v>2026</v>
      </c>
      <c r="R1556" t="s">
        <v>2025</v>
      </c>
      <c r="S1556" s="16">
        <v>200000</v>
      </c>
      <c r="U1556" t="s">
        <v>2236</v>
      </c>
      <c r="V1556" s="12" t="s">
        <v>2706</v>
      </c>
    </row>
    <row r="1557" spans="5:22" x14ac:dyDescent="0.35">
      <c r="E1557" t="s">
        <v>2316</v>
      </c>
      <c r="G1557" s="1" t="str">
        <f>VLOOKUP(E1557,'zoznam+stupeň prípravy'!$A$2:$W$647,2,FALSE)</f>
        <v xml:space="preserve">Implementácia projektu TTR v SR </v>
      </c>
      <c r="L1557" t="s">
        <v>1267</v>
      </c>
      <c r="M1557" t="s">
        <v>868</v>
      </c>
      <c r="N1557" t="s">
        <v>1670</v>
      </c>
      <c r="Q1557">
        <v>2026</v>
      </c>
      <c r="R1557" t="s">
        <v>2025</v>
      </c>
      <c r="S1557" s="16">
        <v>3100000</v>
      </c>
      <c r="U1557" t="s">
        <v>2236</v>
      </c>
      <c r="V1557" s="12" t="s">
        <v>2698</v>
      </c>
    </row>
    <row r="1558" spans="5:22" x14ac:dyDescent="0.35">
      <c r="E1558" t="s">
        <v>2317</v>
      </c>
      <c r="G1558" s="1" t="str">
        <f>VLOOKUP(E1558,'zoznam+stupeň prípravy'!$A$2:$W$647,2,FALSE)</f>
        <v>Implementácia projektu TENtec v SR</v>
      </c>
      <c r="L1558" t="s">
        <v>1267</v>
      </c>
      <c r="M1558" t="s">
        <v>868</v>
      </c>
      <c r="N1558" t="s">
        <v>1670</v>
      </c>
      <c r="Q1558">
        <v>2026</v>
      </c>
      <c r="R1558" t="s">
        <v>2025</v>
      </c>
      <c r="S1558" s="16">
        <v>300000</v>
      </c>
      <c r="U1558" t="s">
        <v>2236</v>
      </c>
      <c r="V1558" s="12" t="s">
        <v>2698</v>
      </c>
    </row>
    <row r="1559" spans="5:22" x14ac:dyDescent="0.35">
      <c r="E1559" t="s">
        <v>2318</v>
      </c>
      <c r="G1559" s="1" t="str">
        <f>VLOOKUP(E1559,'zoznam+stupeň prípravy'!$A$2:$W$647,2,FALSE)</f>
        <v>Modernizácia dátového centra Trnavská cesta 25</v>
      </c>
      <c r="L1559" t="s">
        <v>1267</v>
      </c>
      <c r="M1559" t="s">
        <v>868</v>
      </c>
      <c r="N1559" t="s">
        <v>1670</v>
      </c>
      <c r="Q1559">
        <v>2025</v>
      </c>
      <c r="R1559" t="s">
        <v>2025</v>
      </c>
      <c r="S1559" s="38">
        <v>500000</v>
      </c>
      <c r="U1559" t="s">
        <v>2236</v>
      </c>
      <c r="V1559" s="12" t="s">
        <v>2708</v>
      </c>
    </row>
    <row r="1560" spans="5:22" x14ac:dyDescent="0.35">
      <c r="E1560" t="s">
        <v>2318</v>
      </c>
      <c r="G1560" s="1" t="str">
        <f>VLOOKUP(E1560,'zoznam+stupeň prípravy'!$A$2:$W$647,2,FALSE)</f>
        <v>Modernizácia dátového centra Trnavská cesta 25</v>
      </c>
      <c r="L1560" t="s">
        <v>1267</v>
      </c>
      <c r="M1560" t="s">
        <v>868</v>
      </c>
      <c r="N1560" t="s">
        <v>1670</v>
      </c>
      <c r="Q1560">
        <v>2029</v>
      </c>
      <c r="R1560" t="s">
        <v>2025</v>
      </c>
      <c r="S1560" s="16">
        <v>4300000</v>
      </c>
      <c r="U1560" t="s">
        <v>2236</v>
      </c>
      <c r="V1560" s="12" t="s">
        <v>2708</v>
      </c>
    </row>
    <row r="1561" spans="5:22" x14ac:dyDescent="0.35">
      <c r="E1561" t="s">
        <v>2319</v>
      </c>
      <c r="G1561" s="1" t="str">
        <f>VLOOKUP(E1561,'zoznam+stupeň prípravy'!$A$2:$W$647,2,FALSE)</f>
        <v>Flowmon - výmena HW za podporovaný výrobcom</v>
      </c>
      <c r="L1561" t="s">
        <v>1267</v>
      </c>
      <c r="M1561" t="s">
        <v>868</v>
      </c>
      <c r="N1561" t="s">
        <v>1670</v>
      </c>
      <c r="Q1561">
        <v>2025</v>
      </c>
      <c r="R1561" t="s">
        <v>2025</v>
      </c>
      <c r="S1561" s="38">
        <v>1000000</v>
      </c>
      <c r="U1561" t="s">
        <v>2236</v>
      </c>
      <c r="V1561" s="12" t="s">
        <v>2698</v>
      </c>
    </row>
    <row r="1562" spans="5:22" x14ac:dyDescent="0.35">
      <c r="E1562" t="s">
        <v>2319</v>
      </c>
      <c r="G1562" s="1" t="str">
        <f>VLOOKUP(E1562,'zoznam+stupeň prípravy'!$A$2:$W$647,2,FALSE)</f>
        <v>Flowmon - výmena HW za podporovaný výrobcom</v>
      </c>
      <c r="L1562" t="s">
        <v>1267</v>
      </c>
      <c r="M1562" t="s">
        <v>868</v>
      </c>
      <c r="N1562" t="s">
        <v>1670</v>
      </c>
      <c r="Q1562">
        <v>2031</v>
      </c>
      <c r="R1562" t="s">
        <v>2025</v>
      </c>
      <c r="S1562" s="16">
        <v>3800000</v>
      </c>
      <c r="U1562" t="s">
        <v>2236</v>
      </c>
      <c r="V1562" s="12" t="s">
        <v>2698</v>
      </c>
    </row>
    <row r="1563" spans="5:22" x14ac:dyDescent="0.35">
      <c r="E1563" t="s">
        <v>2335</v>
      </c>
      <c r="G1563" s="1" t="str">
        <f>VLOOKUP(E1563,'zoznam+stupeň prípravy'!$A$2:$W$647,2,FALSE)</f>
        <v>MOK - Bratislava hl.st. - Bratislava hl. st. budova VOJ SM Holekova 6</v>
      </c>
      <c r="L1563" t="s">
        <v>1267</v>
      </c>
      <c r="M1563" t="s">
        <v>868</v>
      </c>
      <c r="N1563" t="s">
        <v>1670</v>
      </c>
      <c r="Q1563">
        <v>2026</v>
      </c>
      <c r="R1563" t="s">
        <v>2025</v>
      </c>
      <c r="S1563" s="16">
        <v>20000</v>
      </c>
      <c r="U1563" t="s">
        <v>2236</v>
      </c>
      <c r="V1563" s="12" t="s">
        <v>2698</v>
      </c>
    </row>
    <row r="1564" spans="5:22" x14ac:dyDescent="0.35">
      <c r="E1564" t="s">
        <v>439</v>
      </c>
      <c r="G1564" s="1" t="str">
        <f>VLOOKUP(E1564,'zoznam+stupeň prípravy'!$A$2:$W$647,2,FALSE)</f>
        <v>MOK - Bratislava hl.st. - Bratislava hl. st. budova VOJ SM Šancova 5/C</v>
      </c>
      <c r="L1564" t="s">
        <v>1267</v>
      </c>
      <c r="M1564" t="s">
        <v>868</v>
      </c>
      <c r="N1564" t="s">
        <v>1670</v>
      </c>
      <c r="Q1564">
        <v>2026</v>
      </c>
      <c r="R1564" t="s">
        <v>2025</v>
      </c>
      <c r="S1564" s="16">
        <v>20000</v>
      </c>
      <c r="U1564" t="s">
        <v>2236</v>
      </c>
      <c r="V1564" s="12" t="s">
        <v>2698</v>
      </c>
    </row>
    <row r="1565" spans="5:22" x14ac:dyDescent="0.35">
      <c r="E1565" t="s">
        <v>2336</v>
      </c>
      <c r="G1565" s="1" t="str">
        <f>VLOOKUP(E1565,'zoznam+stupeň prípravy'!$A$2:$W$647,2,FALSE)</f>
        <v>MOK - Bratislava hl.st. - Bratislava hl. st. budova VOJ ORTT a O22O Pražská ul.</v>
      </c>
      <c r="L1565" t="s">
        <v>1267</v>
      </c>
      <c r="M1565" t="s">
        <v>868</v>
      </c>
      <c r="N1565" t="s">
        <v>1670</v>
      </c>
      <c r="Q1565">
        <v>2026</v>
      </c>
      <c r="R1565" t="s">
        <v>2025</v>
      </c>
      <c r="S1565" s="16">
        <v>20000</v>
      </c>
      <c r="U1565" t="s">
        <v>2236</v>
      </c>
      <c r="V1565" s="12" t="s">
        <v>2698</v>
      </c>
    </row>
    <row r="1566" spans="5:22" x14ac:dyDescent="0.35">
      <c r="E1566" t="s">
        <v>2337</v>
      </c>
      <c r="G1566" s="1" t="str">
        <f>VLOOKUP(E1566,'zoznam+stupeň prípravy'!$A$2:$W$647,2,FALSE)</f>
        <v>WiFi outdoor AP BA Východné</v>
      </c>
      <c r="L1566" t="s">
        <v>1267</v>
      </c>
      <c r="M1566" t="s">
        <v>868</v>
      </c>
      <c r="N1566" t="s">
        <v>1670</v>
      </c>
      <c r="Q1566">
        <v>2025</v>
      </c>
      <c r="R1566" t="s">
        <v>2025</v>
      </c>
      <c r="S1566" s="38">
        <v>10000</v>
      </c>
      <c r="U1566" t="s">
        <v>2236</v>
      </c>
      <c r="V1566" s="12" t="s">
        <v>2698</v>
      </c>
    </row>
    <row r="1567" spans="5:22" x14ac:dyDescent="0.35">
      <c r="E1567" t="s">
        <v>2338</v>
      </c>
      <c r="G1567" s="1" t="str">
        <f>VLOOKUP(E1567,'zoznam+stupeň prípravy'!$A$2:$W$647,2,FALSE)</f>
        <v>Štruktúrovaná kabeláž  BA Východné</v>
      </c>
      <c r="L1567" t="s">
        <v>1267</v>
      </c>
      <c r="M1567" t="s">
        <v>868</v>
      </c>
      <c r="N1567" t="s">
        <v>1670</v>
      </c>
      <c r="Q1567">
        <v>2026</v>
      </c>
      <c r="R1567" t="s">
        <v>2025</v>
      </c>
      <c r="S1567" s="16">
        <v>10000</v>
      </c>
      <c r="U1567" t="s">
        <v>2236</v>
      </c>
      <c r="V1567" s="12" t="s">
        <v>2698</v>
      </c>
    </row>
    <row r="1568" spans="5:22" x14ac:dyDescent="0.35">
      <c r="E1568" t="s">
        <v>2339</v>
      </c>
      <c r="G1568" s="1" t="str">
        <f>VLOOKUP(E1568,'zoznam+stupeň prípravy'!$A$2:$W$647,2,FALSE)</f>
        <v>Štruktúrovaná kabeláž  BA Pražská</v>
      </c>
      <c r="L1568" t="s">
        <v>1267</v>
      </c>
      <c r="M1568" t="s">
        <v>868</v>
      </c>
      <c r="N1568" t="s">
        <v>1670</v>
      </c>
      <c r="Q1568">
        <v>2026</v>
      </c>
      <c r="R1568" t="s">
        <v>2025</v>
      </c>
      <c r="S1568" s="16">
        <v>10000</v>
      </c>
      <c r="U1568" t="s">
        <v>2236</v>
      </c>
      <c r="V1568" s="12" t="s">
        <v>2698</v>
      </c>
    </row>
    <row r="1569" spans="5:22" x14ac:dyDescent="0.35">
      <c r="E1569" t="s">
        <v>2320</v>
      </c>
      <c r="G1569" s="1" t="str">
        <f>VLOOKUP(E1569,'zoznam+stupeň prípravy'!$A$2:$W$647,2,FALSE)</f>
        <v>MOK Nové Zámky ATÚ - MDS Nové Zámky (Wolkerova)</v>
      </c>
      <c r="L1569" t="s">
        <v>1267</v>
      </c>
      <c r="M1569" t="s">
        <v>868</v>
      </c>
      <c r="N1569" t="s">
        <v>1670</v>
      </c>
      <c r="Q1569">
        <v>2026</v>
      </c>
      <c r="R1569" t="s">
        <v>2025</v>
      </c>
      <c r="S1569" s="16">
        <v>20000</v>
      </c>
      <c r="U1569" t="s">
        <v>2236</v>
      </c>
      <c r="V1569" s="12" t="s">
        <v>2698</v>
      </c>
    </row>
    <row r="1570" spans="5:22" x14ac:dyDescent="0.35">
      <c r="E1570" t="s">
        <v>2321</v>
      </c>
      <c r="G1570" s="1" t="str">
        <f>VLOOKUP(E1570,'zoznam+stupeň prípravy'!$A$2:$W$647,2,FALSE)</f>
        <v>MOK Palárikovo kontajner ŽT - Traťový obvod</v>
      </c>
      <c r="L1570" t="s">
        <v>1267</v>
      </c>
      <c r="M1570" t="s">
        <v>868</v>
      </c>
      <c r="N1570" t="s">
        <v>1670</v>
      </c>
      <c r="Q1570">
        <v>2026</v>
      </c>
      <c r="R1570" t="s">
        <v>2025</v>
      </c>
      <c r="S1570" s="16">
        <v>5000</v>
      </c>
      <c r="U1570" t="s">
        <v>2236</v>
      </c>
      <c r="V1570" s="12" t="s">
        <v>2698</v>
      </c>
    </row>
    <row r="1571" spans="5:22" x14ac:dyDescent="0.35">
      <c r="E1571" t="s">
        <v>2322</v>
      </c>
      <c r="G1571" s="1" t="str">
        <f>VLOOKUP(E1571,'zoznam+stupeň prípravy'!$A$2:$W$647,2,FALSE)</f>
        <v>MOK Šaľa kontajner ŽT - Traťový obvod</v>
      </c>
      <c r="L1571" t="s">
        <v>1267</v>
      </c>
      <c r="M1571" t="s">
        <v>868</v>
      </c>
      <c r="N1571" t="s">
        <v>1670</v>
      </c>
      <c r="Q1571">
        <v>2026</v>
      </c>
      <c r="R1571" t="s">
        <v>2025</v>
      </c>
      <c r="S1571" s="16">
        <v>5000</v>
      </c>
      <c r="U1571" t="s">
        <v>2236</v>
      </c>
      <c r="V1571" s="12" t="s">
        <v>2698</v>
      </c>
    </row>
    <row r="1572" spans="5:22" x14ac:dyDescent="0.35">
      <c r="E1572" t="s">
        <v>2323</v>
      </c>
      <c r="G1572" s="1" t="str">
        <f>VLOOKUP(E1572,'zoznam+stupeň prípravy'!$A$2:$W$647,2,FALSE)</f>
        <v>MOK Galanta ATÚ - Traťový obvod</v>
      </c>
      <c r="L1572" t="s">
        <v>1267</v>
      </c>
      <c r="M1572" t="s">
        <v>868</v>
      </c>
      <c r="N1572" t="s">
        <v>1670</v>
      </c>
      <c r="Q1572">
        <v>2026</v>
      </c>
      <c r="R1572" t="s">
        <v>2025</v>
      </c>
      <c r="S1572" s="16">
        <v>10000</v>
      </c>
      <c r="U1572" t="s">
        <v>2236</v>
      </c>
      <c r="V1572" s="12" t="s">
        <v>2698</v>
      </c>
    </row>
    <row r="1573" spans="5:22" x14ac:dyDescent="0.35">
      <c r="E1573" t="s">
        <v>2324</v>
      </c>
      <c r="G1573" s="1" t="str">
        <f>VLOOKUP(E1573,'zoznam+stupeň prípravy'!$A$2:$W$647,2,FALSE)</f>
        <v>Štruktúrovaná kabeláž v žst. Ružomberok - výpravná budova</v>
      </c>
      <c r="L1573" t="s">
        <v>1267</v>
      </c>
      <c r="M1573" t="s">
        <v>868</v>
      </c>
      <c r="N1573" t="s">
        <v>1670</v>
      </c>
      <c r="Q1573">
        <v>2026</v>
      </c>
      <c r="R1573" t="s">
        <v>2025</v>
      </c>
      <c r="S1573" s="16">
        <v>10000</v>
      </c>
      <c r="U1573" t="s">
        <v>2236</v>
      </c>
      <c r="V1573" s="12" t="s">
        <v>2698</v>
      </c>
    </row>
    <row r="1574" spans="5:22" x14ac:dyDescent="0.35">
      <c r="E1574" t="s">
        <v>2325</v>
      </c>
      <c r="G1574" s="1" t="str">
        <f>VLOOKUP(E1574,'zoznam+stupeň prípravy'!$A$2:$W$647,2,FALSE)</f>
        <v>Štruktúrovaná kabeláž v žst. Kráľová lehota- výpravná budova</v>
      </c>
      <c r="L1574" t="s">
        <v>1267</v>
      </c>
      <c r="M1574" t="s">
        <v>868</v>
      </c>
      <c r="N1574" t="s">
        <v>1670</v>
      </c>
      <c r="Q1574">
        <v>2026</v>
      </c>
      <c r="R1574" t="s">
        <v>2025</v>
      </c>
      <c r="S1574" s="16">
        <v>10000</v>
      </c>
      <c r="U1574" t="s">
        <v>2236</v>
      </c>
      <c r="V1574" s="12" t="s">
        <v>2698</v>
      </c>
    </row>
    <row r="1575" spans="5:22" x14ac:dyDescent="0.35">
      <c r="E1575" t="s">
        <v>2326</v>
      </c>
      <c r="G1575" s="1" t="str">
        <f>VLOOKUP(E1575,'zoznam+stupeň prípravy'!$A$2:$W$647,2,FALSE)</f>
        <v>MOK - Hronská Dúbrava ATÚ - Hronská Dúbrava žst.</v>
      </c>
      <c r="L1575" t="s">
        <v>1267</v>
      </c>
      <c r="M1575" t="s">
        <v>868</v>
      </c>
      <c r="N1575" t="s">
        <v>1670</v>
      </c>
      <c r="Q1575">
        <v>2026</v>
      </c>
      <c r="R1575" t="s">
        <v>2025</v>
      </c>
      <c r="S1575" s="16">
        <v>20000</v>
      </c>
      <c r="U1575" t="s">
        <v>2236</v>
      </c>
      <c r="V1575" s="12" t="s">
        <v>2698</v>
      </c>
    </row>
    <row r="1576" spans="5:22" x14ac:dyDescent="0.35">
      <c r="E1576" t="s">
        <v>2327</v>
      </c>
      <c r="G1576" s="1" t="str">
        <f>VLOOKUP(E1576,'zoznam+stupeň prípravy'!$A$2:$W$647,2,FALSE)</f>
        <v>MOK - Hronská Dúbrava ATÚ - Hronská Dúbrava TNS</v>
      </c>
      <c r="L1576" t="s">
        <v>1267</v>
      </c>
      <c r="M1576" t="s">
        <v>868</v>
      </c>
      <c r="N1576" t="s">
        <v>1670</v>
      </c>
      <c r="Q1576">
        <v>2026</v>
      </c>
      <c r="R1576" t="s">
        <v>2025</v>
      </c>
      <c r="S1576" s="16">
        <v>30000</v>
      </c>
      <c r="U1576" t="s">
        <v>2236</v>
      </c>
      <c r="V1576" s="12" t="s">
        <v>2698</v>
      </c>
    </row>
    <row r="1577" spans="5:22" x14ac:dyDescent="0.35">
      <c r="E1577" t="s">
        <v>2328</v>
      </c>
      <c r="G1577" s="1" t="str">
        <f>VLOOKUP(E1577,'zoznam+stupeň prípravy'!$A$2:$W$647,2,FALSE)</f>
        <v xml:space="preserve">DOK Varín (Dubná Skala) - Banská Bystrica      </v>
      </c>
      <c r="L1577" t="s">
        <v>1267</v>
      </c>
      <c r="M1577" t="s">
        <v>868</v>
      </c>
      <c r="N1577" t="s">
        <v>1670</v>
      </c>
      <c r="Q1577">
        <v>2026</v>
      </c>
      <c r="R1577" t="s">
        <v>2025</v>
      </c>
      <c r="S1577" s="16">
        <v>10000000</v>
      </c>
      <c r="U1577" t="s">
        <v>2236</v>
      </c>
      <c r="V1577" s="12" t="s">
        <v>2698</v>
      </c>
    </row>
    <row r="1578" spans="5:22" x14ac:dyDescent="0.35">
      <c r="E1578" t="s">
        <v>2330</v>
      </c>
      <c r="G1578" s="1" t="str">
        <f>VLOOKUP(E1578,'zoznam+stupeň prípravy'!$A$2:$W$647,2,FALSE)</f>
        <v>Optické prepojenie Budov PO  ATU Radlinského 2  - PO Radlinského 10,  VVUŽ</v>
      </c>
      <c r="L1578" t="s">
        <v>1267</v>
      </c>
      <c r="M1578" t="s">
        <v>868</v>
      </c>
      <c r="N1578" t="s">
        <v>1670</v>
      </c>
      <c r="Q1578">
        <v>2026</v>
      </c>
      <c r="R1578" t="s">
        <v>2025</v>
      </c>
      <c r="S1578" s="16">
        <v>5000</v>
      </c>
      <c r="U1578" t="s">
        <v>2236</v>
      </c>
      <c r="V1578" s="12" t="s">
        <v>2698</v>
      </c>
    </row>
    <row r="1579" spans="5:22" x14ac:dyDescent="0.35">
      <c r="E1579" t="s">
        <v>2331</v>
      </c>
      <c r="G1579" s="1" t="str">
        <f>VLOOKUP(E1579,'zoznam+stupeň prípravy'!$A$2:$W$647,2,FALSE)</f>
        <v>Vybudovanie archívneho datacentra</v>
      </c>
      <c r="L1579" t="s">
        <v>1267</v>
      </c>
      <c r="M1579" t="s">
        <v>868</v>
      </c>
      <c r="N1579" t="s">
        <v>1670</v>
      </c>
      <c r="Q1579">
        <v>2026</v>
      </c>
      <c r="R1579" t="s">
        <v>2025</v>
      </c>
      <c r="S1579" s="16">
        <v>1500000</v>
      </c>
      <c r="U1579" t="s">
        <v>2236</v>
      </c>
      <c r="V1579" s="12" t="s">
        <v>2698</v>
      </c>
    </row>
    <row r="1580" spans="5:22" x14ac:dyDescent="0.35">
      <c r="E1580" t="s">
        <v>2331</v>
      </c>
      <c r="G1580" s="1" t="str">
        <f>VLOOKUP(E1580,'zoznam+stupeň prípravy'!$A$2:$W$647,2,FALSE)</f>
        <v>Vybudovanie archívneho datacentra</v>
      </c>
      <c r="L1580" t="s">
        <v>1267</v>
      </c>
      <c r="M1580" t="s">
        <v>868</v>
      </c>
      <c r="N1580" t="s">
        <v>1670</v>
      </c>
      <c r="Q1580">
        <v>2025</v>
      </c>
      <c r="R1580" t="s">
        <v>2025</v>
      </c>
      <c r="S1580" s="38">
        <v>900000</v>
      </c>
      <c r="U1580" t="s">
        <v>2236</v>
      </c>
      <c r="V1580" s="12" t="s">
        <v>2698</v>
      </c>
    </row>
    <row r="1581" spans="5:22" x14ac:dyDescent="0.35">
      <c r="E1581" t="s">
        <v>2332</v>
      </c>
      <c r="G1581" s="1" t="str">
        <f>VLOOKUP(E1581,'zoznam+stupeň prípravy'!$A$2:$W$647,2,FALSE)</f>
        <v>Rozvoj technológií GIS na ŽSR</v>
      </c>
      <c r="L1581" t="s">
        <v>1267</v>
      </c>
      <c r="M1581" t="s">
        <v>868</v>
      </c>
      <c r="N1581" t="s">
        <v>1670</v>
      </c>
      <c r="Q1581">
        <v>2025</v>
      </c>
      <c r="R1581" t="s">
        <v>2025</v>
      </c>
      <c r="S1581" s="38">
        <v>440000</v>
      </c>
      <c r="U1581" t="s">
        <v>2236</v>
      </c>
      <c r="V1581" s="12" t="s">
        <v>2698</v>
      </c>
    </row>
    <row r="1582" spans="5:22" x14ac:dyDescent="0.35">
      <c r="E1582" t="s">
        <v>2333</v>
      </c>
      <c r="G1582" s="1" t="str">
        <f>VLOOKUP(E1582,'zoznam+stupeň prípravy'!$A$2:$W$647,2,FALSE)</f>
        <v>Demontáž klimatizácií a výmena</v>
      </c>
      <c r="L1582" t="s">
        <v>1267</v>
      </c>
      <c r="M1582" t="s">
        <v>868</v>
      </c>
      <c r="N1582" t="s">
        <v>1670</v>
      </c>
      <c r="Q1582">
        <v>2025</v>
      </c>
      <c r="R1582" t="s">
        <v>2025</v>
      </c>
      <c r="S1582" s="38">
        <v>69910</v>
      </c>
      <c r="U1582" t="s">
        <v>2236</v>
      </c>
      <c r="V1582" s="12" t="s">
        <v>2698</v>
      </c>
    </row>
    <row r="1583" spans="5:22" x14ac:dyDescent="0.35">
      <c r="E1583" t="s">
        <v>2334</v>
      </c>
      <c r="G1583" s="1" t="str">
        <f>VLOOKUP(E1583,'zoznam+stupeň prípravy'!$A$2:$W$647,2,FALSE)</f>
        <v xml:space="preserve">dodanie a inštaláciu softvérovej platformy Infinity Hub </v>
      </c>
      <c r="L1583" t="s">
        <v>1267</v>
      </c>
      <c r="M1583" t="s">
        <v>868</v>
      </c>
      <c r="N1583" t="s">
        <v>1670</v>
      </c>
      <c r="Q1583">
        <v>2025</v>
      </c>
      <c r="R1583" t="s">
        <v>2025</v>
      </c>
      <c r="S1583" s="38">
        <v>55990</v>
      </c>
      <c r="U1583" t="s">
        <v>2236</v>
      </c>
      <c r="V1583" s="12" t="s">
        <v>2708</v>
      </c>
    </row>
    <row r="1584" spans="5:22" x14ac:dyDescent="0.35">
      <c r="E1584" t="s">
        <v>2340</v>
      </c>
      <c r="G1584" s="1" t="str">
        <f>VLOOKUP(E1584,'zoznam+stupeň prípravy'!$A$2:$W$647,2,FALSE)</f>
        <v>Postupná obnova zariadení PZS a EPS( požiarna signalizácia) v kontajneroch</v>
      </c>
      <c r="L1584" t="s">
        <v>1267</v>
      </c>
      <c r="M1584" t="s">
        <v>868</v>
      </c>
      <c r="N1584" t="s">
        <v>1670</v>
      </c>
      <c r="Q1584">
        <v>2025</v>
      </c>
      <c r="R1584" t="s">
        <v>2025</v>
      </c>
      <c r="S1584" s="38">
        <v>10000</v>
      </c>
      <c r="U1584" t="s">
        <v>2236</v>
      </c>
      <c r="V1584" s="12" t="s">
        <v>2698</v>
      </c>
    </row>
    <row r="1585" spans="5:22" x14ac:dyDescent="0.35">
      <c r="E1585" t="s">
        <v>2340</v>
      </c>
      <c r="G1585" s="1" t="str">
        <f>VLOOKUP(E1585,'zoznam+stupeň prípravy'!$A$2:$W$647,2,FALSE)</f>
        <v>Postupná obnova zariadení PZS a EPS( požiarna signalizácia) v kontajneroch</v>
      </c>
      <c r="L1585" t="s">
        <v>1267</v>
      </c>
      <c r="M1585" t="s">
        <v>868</v>
      </c>
      <c r="N1585" t="s">
        <v>1670</v>
      </c>
      <c r="Q1585">
        <v>2026</v>
      </c>
      <c r="R1585" t="s">
        <v>2025</v>
      </c>
      <c r="S1585" s="16">
        <v>10000</v>
      </c>
      <c r="U1585" t="s">
        <v>2236</v>
      </c>
      <c r="V1585" s="12" t="s">
        <v>2698</v>
      </c>
    </row>
    <row r="1586" spans="5:22" x14ac:dyDescent="0.35">
      <c r="E1586" t="s">
        <v>2341</v>
      </c>
      <c r="G1586" s="1" t="str">
        <f>VLOOKUP(E1586,'zoznam+stupeň prípravy'!$A$2:$W$647,2,FALSE)</f>
        <v>Riešenie archivácie dát IS  - HW a SW</v>
      </c>
      <c r="L1586" t="s">
        <v>1267</v>
      </c>
      <c r="M1586" t="s">
        <v>868</v>
      </c>
      <c r="N1586" t="s">
        <v>1670</v>
      </c>
      <c r="Q1586">
        <v>2025</v>
      </c>
      <c r="R1586" t="s">
        <v>2025</v>
      </c>
      <c r="S1586" s="38">
        <v>400000</v>
      </c>
      <c r="U1586" t="s">
        <v>2236</v>
      </c>
      <c r="V1586" s="12" t="s">
        <v>2698</v>
      </c>
    </row>
    <row r="1587" spans="5:22" x14ac:dyDescent="0.35">
      <c r="E1587" t="s">
        <v>2341</v>
      </c>
      <c r="G1587" s="1" t="str">
        <f>VLOOKUP(E1587,'zoznam+stupeň prípravy'!$A$2:$W$647,2,FALSE)</f>
        <v>Riešenie archivácie dát IS  - HW a SW</v>
      </c>
      <c r="L1587" t="s">
        <v>1267</v>
      </c>
      <c r="M1587" t="s">
        <v>868</v>
      </c>
      <c r="N1587" t="s">
        <v>1670</v>
      </c>
      <c r="Q1587">
        <v>2026</v>
      </c>
      <c r="R1587" t="s">
        <v>2025</v>
      </c>
      <c r="S1587" s="16">
        <v>250000</v>
      </c>
      <c r="U1587" t="s">
        <v>2236</v>
      </c>
      <c r="V1587" s="12" t="s">
        <v>2698</v>
      </c>
    </row>
    <row r="1588" spans="5:22" x14ac:dyDescent="0.35">
      <c r="E1588" t="s">
        <v>2342</v>
      </c>
      <c r="G1588" s="1" t="str">
        <f>VLOOKUP(E1588,'zoznam+stupeň prípravy'!$A$2:$W$647,2,FALSE)</f>
        <v>MOK - žst. Banská Bystrica (ATÚ) - Banská Bystrica budova Atrakčného obvodu (TO)</v>
      </c>
      <c r="L1588" t="s">
        <v>1267</v>
      </c>
      <c r="M1588" t="s">
        <v>868</v>
      </c>
      <c r="N1588" t="s">
        <v>1670</v>
      </c>
      <c r="Q1588">
        <v>2026</v>
      </c>
      <c r="R1588" t="s">
        <v>2025</v>
      </c>
      <c r="S1588" s="16">
        <v>25000</v>
      </c>
      <c r="U1588" t="s">
        <v>2236</v>
      </c>
      <c r="V1588" s="12" t="s">
        <v>2698</v>
      </c>
    </row>
    <row r="1589" spans="5:22" ht="29" x14ac:dyDescent="0.35">
      <c r="E1589" t="s">
        <v>832</v>
      </c>
      <c r="G1589" s="1" t="str">
        <f>VLOOKUP(E1589,'zoznam+stupeň prípravy'!$A$2:$W$647,2,FALSE)</f>
        <v>ŽST Maťovce, predĺženie koľaje a KR výhybiek s úpravou ŽZ, zab. zar. s TV</v>
      </c>
      <c r="M1589" t="s">
        <v>868</v>
      </c>
      <c r="N1589" t="s">
        <v>860</v>
      </c>
      <c r="Q1589">
        <v>2024</v>
      </c>
      <c r="R1589" t="s">
        <v>2025</v>
      </c>
      <c r="S1589" s="16">
        <v>3200</v>
      </c>
      <c r="U1589" t="s">
        <v>2236</v>
      </c>
      <c r="V1589" s="12" t="s">
        <v>2707</v>
      </c>
    </row>
    <row r="1590" spans="5:22" x14ac:dyDescent="0.35">
      <c r="E1590" t="s">
        <v>2343</v>
      </c>
      <c r="G1590" s="1" t="str">
        <f>VLOOKUP(E1590,'zoznam+stupeň prípravy'!$A$2:$W$647,2,FALSE)</f>
        <v>Dátový sklad diagnostiky</v>
      </c>
      <c r="M1590" t="s">
        <v>868</v>
      </c>
      <c r="N1590" t="s">
        <v>1670</v>
      </c>
      <c r="Q1590">
        <v>2024</v>
      </c>
      <c r="R1590" t="s">
        <v>2025</v>
      </c>
      <c r="S1590" s="16">
        <v>2235000</v>
      </c>
      <c r="U1590" t="s">
        <v>2236</v>
      </c>
      <c r="V1590" s="12" t="s">
        <v>2699</v>
      </c>
    </row>
    <row r="1591" spans="5:22" x14ac:dyDescent="0.35">
      <c r="E1591" t="s">
        <v>968</v>
      </c>
      <c r="G1591" s="1" t="str">
        <f>VLOOKUP(E1591,'zoznam+stupeň prípravy'!$A$2:$W$647,2,FALSE)</f>
        <v xml:space="preserve">Náhrada nadzemného vedenia v úseku Kraľovany - Párnica </v>
      </c>
      <c r="M1591" t="s">
        <v>868</v>
      </c>
      <c r="N1591" t="s">
        <v>50</v>
      </c>
      <c r="Q1591">
        <v>2024</v>
      </c>
      <c r="R1591" t="s">
        <v>2025</v>
      </c>
      <c r="S1591" s="16">
        <v>14566.4</v>
      </c>
      <c r="U1591" t="s">
        <v>2236</v>
      </c>
      <c r="V1591" s="12" t="s">
        <v>2699</v>
      </c>
    </row>
    <row r="1592" spans="5:22" x14ac:dyDescent="0.35">
      <c r="E1592" t="s">
        <v>631</v>
      </c>
      <c r="G1592" s="1" t="str">
        <f>VLOOKUP(E1592,'zoznam+stupeň prípravy'!$A$2:$W$647,2,FALSE)</f>
        <v>SZNR - Nákup meracej techniky pre potreby VVUŽ</v>
      </c>
      <c r="M1592" t="s">
        <v>868</v>
      </c>
      <c r="Q1592">
        <v>2024</v>
      </c>
      <c r="R1592" t="s">
        <v>2025</v>
      </c>
      <c r="S1592" s="16">
        <v>110604</v>
      </c>
      <c r="U1592" t="s">
        <v>2236</v>
      </c>
      <c r="V1592" s="12" t="s">
        <v>2705</v>
      </c>
    </row>
    <row r="1593" spans="5:22" x14ac:dyDescent="0.35">
      <c r="E1593" t="s">
        <v>730</v>
      </c>
      <c r="G1593" s="1" t="str">
        <f>VLOOKUP(E1593,'zoznam+stupeň prípravy'!$A$2:$W$647,2,FALSE)</f>
        <v>ŽSR, Nové Mesto nad Váhom - Púchov, modernizácia trate na v=160 km/h, MPV</v>
      </c>
      <c r="M1593" t="s">
        <v>868</v>
      </c>
      <c r="N1593" t="s">
        <v>50</v>
      </c>
      <c r="Q1593">
        <v>2024</v>
      </c>
      <c r="R1593" t="s">
        <v>2025</v>
      </c>
      <c r="S1593" s="16">
        <v>38311.619999999995</v>
      </c>
      <c r="U1593" t="s">
        <v>2236</v>
      </c>
      <c r="V1593" s="12" t="s">
        <v>2705</v>
      </c>
    </row>
    <row r="1594" spans="5:22" x14ac:dyDescent="0.35">
      <c r="E1594" t="s">
        <v>633</v>
      </c>
      <c r="G1594" s="1" t="str">
        <f>VLOOKUP(E1594,'zoznam+stupeň prípravy'!$A$2:$W$647,2,FALSE)</f>
        <v>Šaštín - Kúty, modernizácia železničného zvršku koľaje č. 1</v>
      </c>
      <c r="M1594" t="s">
        <v>868</v>
      </c>
      <c r="N1594" t="s">
        <v>50</v>
      </c>
      <c r="Q1594">
        <v>2024</v>
      </c>
      <c r="R1594" t="s">
        <v>2025</v>
      </c>
      <c r="S1594" s="16">
        <v>111482.45</v>
      </c>
      <c r="U1594" t="s">
        <v>2236</v>
      </c>
      <c r="V1594" s="12" t="s">
        <v>2699</v>
      </c>
    </row>
    <row r="1595" spans="5:22" x14ac:dyDescent="0.35">
      <c r="E1595" t="s">
        <v>749</v>
      </c>
      <c r="G1595" s="1" t="str">
        <f>VLOOKUP(E1595,'zoznam+stupeň prípravy'!$A$2:$W$647,2,FALSE)</f>
        <v>ŽSR, ŽST Dvory nad Žitavou, rekonštrukcia výhybiek č.  1,2,3,4,5,6, 7,8</v>
      </c>
      <c r="M1595" t="s">
        <v>868</v>
      </c>
      <c r="N1595" t="s">
        <v>2344</v>
      </c>
      <c r="Q1595">
        <v>2024</v>
      </c>
      <c r="R1595" t="s">
        <v>2025</v>
      </c>
      <c r="S1595" s="16">
        <v>22495.99</v>
      </c>
      <c r="U1595" t="s">
        <v>2236</v>
      </c>
      <c r="V1595" s="12" t="s">
        <v>2703</v>
      </c>
    </row>
    <row r="1596" spans="5:22" ht="29" x14ac:dyDescent="0.35">
      <c r="E1596" t="s">
        <v>565</v>
      </c>
      <c r="G1596" s="1" t="str">
        <f>VLOOKUP(E1596,'zoznam+stupeň prípravy'!$A$2:$W$647,2,FALSE)</f>
        <v>Modernizácia železničnej trate Žilina – Košice, úsek Liptovský Mikuláš – Poprad Tatry (mimo), 1.etapa (Poprad - Lučivná)</v>
      </c>
      <c r="M1596" t="s">
        <v>868</v>
      </c>
      <c r="N1596" t="s">
        <v>50</v>
      </c>
      <c r="Q1596">
        <v>2024</v>
      </c>
      <c r="R1596" t="s">
        <v>2025</v>
      </c>
      <c r="S1596" s="16">
        <v>276690.63</v>
      </c>
      <c r="U1596" t="s">
        <v>2236</v>
      </c>
      <c r="V1596" s="12" t="s">
        <v>2699</v>
      </c>
    </row>
    <row r="1597" spans="5:22" ht="29" x14ac:dyDescent="0.35">
      <c r="E1597" t="s">
        <v>753</v>
      </c>
      <c r="G1597" s="1" t="str">
        <f>VLOOKUP(E1597,'zoznam+stupeň prípravy'!$A$2:$W$647,2,FALSE)</f>
        <v>ŽST Alekšince, rekonštrukcia k.1,2,3 a nástupíšť           </v>
      </c>
      <c r="M1597" t="s">
        <v>868</v>
      </c>
      <c r="N1597" t="s">
        <v>2344</v>
      </c>
      <c r="Q1597">
        <v>2024</v>
      </c>
      <c r="R1597" t="s">
        <v>2025</v>
      </c>
      <c r="S1597" s="16">
        <v>1208.7000000000003</v>
      </c>
      <c r="U1597" t="s">
        <v>2236</v>
      </c>
      <c r="V1597" s="12" t="s">
        <v>2707</v>
      </c>
    </row>
    <row r="1598" spans="5:22" x14ac:dyDescent="0.35">
      <c r="E1598" t="s">
        <v>288</v>
      </c>
      <c r="G1598" s="1" t="str">
        <f>VLOOKUP(E1598,'zoznam+stupeň prípravy'!$A$2:$W$647,2,FALSE)</f>
        <v>Geodetický GNSS prijímač</v>
      </c>
      <c r="M1598" t="s">
        <v>868</v>
      </c>
      <c r="Q1598">
        <v>2024</v>
      </c>
      <c r="R1598" t="s">
        <v>2025</v>
      </c>
      <c r="S1598" s="16">
        <v>87450</v>
      </c>
      <c r="U1598" t="s">
        <v>2236</v>
      </c>
      <c r="V1598" s="12" t="s">
        <v>2698</v>
      </c>
    </row>
    <row r="1599" spans="5:22" ht="43.5" x14ac:dyDescent="0.35">
      <c r="E1599" t="s">
        <v>567</v>
      </c>
      <c r="F1599" t="s">
        <v>885</v>
      </c>
      <c r="G1599" s="1" t="str">
        <f>VLOOKUP(E1599,'zoznam+stupeň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599" t="s">
        <v>868</v>
      </c>
      <c r="N1599" t="s">
        <v>26</v>
      </c>
      <c r="Q1599">
        <v>2024</v>
      </c>
      <c r="R1599" t="s">
        <v>2025</v>
      </c>
      <c r="S1599" s="16">
        <v>285904.47000000009</v>
      </c>
      <c r="U1599" t="s">
        <v>2236</v>
      </c>
      <c r="V1599" s="12" t="s">
        <v>2705</v>
      </c>
    </row>
    <row r="1600" spans="5:22" x14ac:dyDescent="0.35">
      <c r="E1600" t="s">
        <v>643</v>
      </c>
      <c r="G1600" s="1" t="str">
        <f>VLOOKUP(E1600,'zoznam+stupeň prípravy'!$A$2:$W$647,2,FALSE)</f>
        <v>Terminál integrovanej osobnej prepravy Trebišov, realizácia</v>
      </c>
      <c r="M1600" t="s">
        <v>868</v>
      </c>
      <c r="N1600" t="s">
        <v>2344</v>
      </c>
      <c r="Q1600">
        <v>2024</v>
      </c>
      <c r="R1600" t="s">
        <v>2025</v>
      </c>
      <c r="S1600" s="16">
        <v>31140</v>
      </c>
      <c r="U1600" t="s">
        <v>2236</v>
      </c>
      <c r="V1600" s="12" t="s">
        <v>2699</v>
      </c>
    </row>
    <row r="1601" spans="5:22" ht="29" x14ac:dyDescent="0.35">
      <c r="E1601" t="s">
        <v>726</v>
      </c>
      <c r="F1601" t="s">
        <v>940</v>
      </c>
      <c r="G1601" s="1" t="str">
        <f>VLOOKUP(E1601,'zoznam+stupeň prípravy'!$A$2:$W$647,2,FALSE)</f>
        <v>ŽSR, Elektrifikácia trate Bánovce nad Ondavou – Humenné, projektová dokumentácia pre stupeň DUR, DSP a DRS a real.</v>
      </c>
      <c r="M1601" t="s">
        <v>868</v>
      </c>
      <c r="N1601" t="s">
        <v>861</v>
      </c>
      <c r="Q1601">
        <v>2024</v>
      </c>
      <c r="R1601" t="s">
        <v>2025</v>
      </c>
      <c r="S1601" s="16">
        <v>180.76</v>
      </c>
      <c r="U1601" t="s">
        <v>2236</v>
      </c>
      <c r="V1601" s="12" t="s">
        <v>2705</v>
      </c>
    </row>
    <row r="1602" spans="5:22" x14ac:dyDescent="0.35">
      <c r="E1602" t="s">
        <v>694</v>
      </c>
      <c r="G1602" s="1" t="str">
        <f>VLOOKUP(E1602,'zoznam+stupeň prípravy'!$A$2:$W$647,2,FALSE)</f>
        <v>Zvýšenie zabezpečenia priecestí,  TÚ Humenné - Stakčín, PZZ v km 16,747</v>
      </c>
      <c r="M1602" t="s">
        <v>868</v>
      </c>
      <c r="Q1602">
        <v>2024</v>
      </c>
      <c r="R1602" t="s">
        <v>2025</v>
      </c>
      <c r="S1602" s="16">
        <v>8325.75</v>
      </c>
      <c r="U1602" t="s">
        <v>2236</v>
      </c>
      <c r="V1602" s="12" t="s">
        <v>2699</v>
      </c>
    </row>
    <row r="1603" spans="5:22" ht="29" x14ac:dyDescent="0.35">
      <c r="E1603" t="s">
        <v>728</v>
      </c>
      <c r="G1603" s="1" t="str">
        <f>VLOOKUP(E1603,'zoznam+stupeň prípravy'!$A$2:$W$647,2,FALSE)</f>
        <v>ŽSR, Modernizácia železničnej trate Púchov - Žilina, pre traťovú rýchlosť do 160 km/hod. –  I. etapa (Púchov - Považská Teplá)</v>
      </c>
      <c r="M1603" t="s">
        <v>868</v>
      </c>
      <c r="N1603" t="s">
        <v>861</v>
      </c>
      <c r="Q1603">
        <v>2024</v>
      </c>
      <c r="R1603" t="s">
        <v>2025</v>
      </c>
      <c r="S1603" s="16">
        <v>62484.21</v>
      </c>
      <c r="U1603" t="s">
        <v>2236</v>
      </c>
      <c r="V1603" s="12" t="s">
        <v>2699</v>
      </c>
    </row>
    <row r="1604" spans="5:22" ht="43.5" x14ac:dyDescent="0.35">
      <c r="E1604" t="s">
        <v>534</v>
      </c>
      <c r="G1604" s="1" t="str">
        <f>VLOOKUP(E1604,'zoznam+stupeň prípravy'!$A$2:$W$647,2,FALSE)</f>
        <v>Modernizácia a elektrifikácia jednokoľajnej trate, úsek Dev. Nová Ves - SR/AT (Marcheg) a Komplexná rekonštrukcia mostného objektu v žkm 37,910 trate št. hr. (Marchegg) -Devínska Nová Ves, TÚ 2805, DÚ 02, št. hr. OBB Devínska Nová Ves</v>
      </c>
      <c r="M1604" t="s">
        <v>868</v>
      </c>
      <c r="N1604" t="s">
        <v>861</v>
      </c>
      <c r="Q1604">
        <v>2024</v>
      </c>
      <c r="R1604" t="s">
        <v>2025</v>
      </c>
      <c r="S1604" s="16">
        <v>45.769999999999996</v>
      </c>
      <c r="U1604" t="s">
        <v>2236</v>
      </c>
      <c r="V1604" s="12" t="s">
        <v>2705</v>
      </c>
    </row>
    <row r="1605" spans="5:22" x14ac:dyDescent="0.35">
      <c r="E1605" t="s">
        <v>556</v>
      </c>
      <c r="G1605" s="1" t="str">
        <f>VLOOKUP(E1605,'zoznam+stupeň prípravy'!$A$2:$W$647,2,FALSE)</f>
        <v xml:space="preserve">Modernizácia železničného úseku Čadca - Svrčinovec - št. hranica ČR/SR </v>
      </c>
      <c r="M1605" t="s">
        <v>868</v>
      </c>
      <c r="N1605" t="s">
        <v>861</v>
      </c>
      <c r="Q1605">
        <v>2024</v>
      </c>
      <c r="R1605" t="s">
        <v>2025</v>
      </c>
      <c r="S1605" s="16">
        <f>139900</f>
        <v>139900</v>
      </c>
      <c r="U1605" t="s">
        <v>2236</v>
      </c>
      <c r="V1605" s="12" t="s">
        <v>2705</v>
      </c>
    </row>
    <row r="1606" spans="5:22" ht="29" x14ac:dyDescent="0.35">
      <c r="E1606" t="s">
        <v>550</v>
      </c>
      <c r="G1606" s="1" t="str">
        <f>VLOOKUP(E1606,'zoznam+stupeň prípravy'!$A$2:$W$647,2,FALSE)</f>
        <v>Modernizácia dvoch úsekov železničnej trate štátna hranica ČR/SR - Devínska Nová Ves (realizácia) + DOZZ, GSMR, ETCS</v>
      </c>
      <c r="M1606" t="s">
        <v>868</v>
      </c>
      <c r="N1606" s="1" t="s">
        <v>860</v>
      </c>
      <c r="Q1606">
        <v>2024</v>
      </c>
      <c r="R1606" t="s">
        <v>2025</v>
      </c>
      <c r="S1606" s="16">
        <v>466674</v>
      </c>
      <c r="U1606" t="s">
        <v>2236</v>
      </c>
      <c r="V1606" s="12" t="s">
        <v>2705</v>
      </c>
    </row>
    <row r="1607" spans="5:22" ht="29" x14ac:dyDescent="0.35">
      <c r="E1607" t="s">
        <v>550</v>
      </c>
      <c r="G1607" s="1" t="str">
        <f>VLOOKUP(E1607,'zoznam+stupeň prípravy'!$A$2:$W$647,2,FALSE)</f>
        <v>Modernizácia dvoch úsekov železničnej trate štátna hranica ČR/SR - Devínska Nová Ves (realizácia) + DOZZ, GSMR, ETCS</v>
      </c>
      <c r="M1607" t="s">
        <v>868</v>
      </c>
      <c r="N1607" s="1" t="s">
        <v>26</v>
      </c>
      <c r="Q1607">
        <v>2024</v>
      </c>
      <c r="R1607" t="s">
        <v>2025</v>
      </c>
      <c r="S1607" s="16">
        <v>322341.22000000003</v>
      </c>
      <c r="U1607" t="s">
        <v>2236</v>
      </c>
      <c r="V1607" s="12" t="s">
        <v>2705</v>
      </c>
    </row>
    <row r="1608" spans="5:22" ht="29" x14ac:dyDescent="0.35">
      <c r="E1608" s="34" t="s">
        <v>550</v>
      </c>
      <c r="G1608" s="1" t="str">
        <f>VLOOKUP(E1608,'zoznam+stupeň prípravy'!$A$2:$W$647,2,FALSE)</f>
        <v>Modernizácia dvoch úsekov železničnej trate štátna hranica ČR/SR - Devínska Nová Ves (realizácia) + DOZZ, GSMR, ETCS</v>
      </c>
      <c r="M1608" t="s">
        <v>868</v>
      </c>
      <c r="N1608" t="s">
        <v>861</v>
      </c>
      <c r="Q1608">
        <v>2024</v>
      </c>
      <c r="R1608" t="s">
        <v>2025</v>
      </c>
      <c r="S1608" s="16">
        <v>369595.55</v>
      </c>
      <c r="U1608" t="s">
        <v>2236</v>
      </c>
      <c r="V1608" s="12" t="s">
        <v>2705</v>
      </c>
    </row>
    <row r="1609" spans="5:22" ht="29" x14ac:dyDescent="0.35">
      <c r="E1609" t="s">
        <v>651</v>
      </c>
      <c r="G1609" s="1" t="str">
        <f>VLOOKUP(E1609,'zoznam+stupeň prípravy'!$A$2:$W$647,2,FALSE)</f>
        <v>Úprava PZZ v žkm 24,544 (Bodza) a PZZ 
v žkm 29,252 (Veľký Meder), TÚ Dunajská Streda – Komárno</v>
      </c>
      <c r="M1609" t="s">
        <v>868</v>
      </c>
      <c r="N1609" t="s">
        <v>861</v>
      </c>
      <c r="Q1609">
        <v>2024</v>
      </c>
      <c r="R1609" t="s">
        <v>2025</v>
      </c>
      <c r="S1609" s="16">
        <v>175.6</v>
      </c>
      <c r="U1609" t="s">
        <v>2236</v>
      </c>
      <c r="V1609" s="12" t="s">
        <v>2705</v>
      </c>
    </row>
    <row r="1610" spans="5:22" ht="29" x14ac:dyDescent="0.35">
      <c r="E1610" t="s">
        <v>1254</v>
      </c>
      <c r="G1610" s="1" t="str">
        <f>VLOOKUP(E1610,'zoznam+stupeň prípravy'!$A$2:$W$647,2,FALSE)</f>
        <v>Rekonštrukcia zabezpečeného priecestia, TÚ PS Čaňa št.hr. – ŽST Barca, PZZ v km 357,712</v>
      </c>
      <c r="M1610" t="s">
        <v>868</v>
      </c>
      <c r="N1610" t="s">
        <v>861</v>
      </c>
      <c r="Q1610">
        <v>2024</v>
      </c>
      <c r="R1610" t="s">
        <v>2025</v>
      </c>
      <c r="S1610" s="16">
        <v>51177.919999999998</v>
      </c>
      <c r="U1610" t="s">
        <v>2236</v>
      </c>
      <c r="V1610" s="12" t="s">
        <v>2708</v>
      </c>
    </row>
    <row r="1611" spans="5:22" x14ac:dyDescent="0.35">
      <c r="E1611" t="s">
        <v>781</v>
      </c>
      <c r="G1611" s="1" t="str">
        <f>VLOOKUP(E1611,'zoznam+stupeň prípravy'!$A$2:$W$647,2,FALSE)</f>
        <v>ŽST Nové Zámky – ŽST Palárikovo, modernizácia koľaje č. 1 a č. 2</v>
      </c>
      <c r="M1611" t="s">
        <v>868</v>
      </c>
      <c r="N1611" t="s">
        <v>2344</v>
      </c>
      <c r="Q1611">
        <v>2024</v>
      </c>
      <c r="R1611" t="s">
        <v>2025</v>
      </c>
      <c r="S1611" s="16">
        <v>192</v>
      </c>
      <c r="U1611" t="s">
        <v>2236</v>
      </c>
      <c r="V1611" s="12" t="s">
        <v>2699</v>
      </c>
    </row>
    <row r="1612" spans="5:22" x14ac:dyDescent="0.35">
      <c r="E1612" t="s">
        <v>657</v>
      </c>
      <c r="G1612" s="1" t="str">
        <f>VLOOKUP(E1612,'zoznam+stupeň prípravy'!$A$2:$W$647,2,FALSE)</f>
        <v>Veľký Horeš – Streda nad Bodrogom, rekonštrukcia  koľaje č. 1, 2</v>
      </c>
      <c r="M1612" t="s">
        <v>868</v>
      </c>
      <c r="N1612" t="s">
        <v>2344</v>
      </c>
      <c r="Q1612">
        <v>2024</v>
      </c>
      <c r="R1612" t="s">
        <v>2025</v>
      </c>
      <c r="S1612" s="16">
        <v>3816</v>
      </c>
      <c r="U1612" t="s">
        <v>2236</v>
      </c>
      <c r="V1612" s="12" t="s">
        <v>2705</v>
      </c>
    </row>
    <row r="1613" spans="5:22" x14ac:dyDescent="0.35">
      <c r="E1613" t="s">
        <v>525</v>
      </c>
      <c r="F1613" t="s">
        <v>927</v>
      </c>
      <c r="G1613" s="1" t="str">
        <f>VLOOKUP(E1613,'zoznam+stupeň prípravy'!$A$2:$W$647,2,FALSE)</f>
        <v>Haniska pri Košiciach - Moldava nad Bodvou, elektrifikácia</v>
      </c>
      <c r="M1613" t="s">
        <v>868</v>
      </c>
      <c r="N1613" t="s">
        <v>861</v>
      </c>
      <c r="Q1613">
        <v>2024</v>
      </c>
      <c r="R1613" t="s">
        <v>2025</v>
      </c>
      <c r="S1613" s="16">
        <v>39424</v>
      </c>
      <c r="U1613" t="s">
        <v>2236</v>
      </c>
      <c r="V1613" s="12" t="s">
        <v>2699</v>
      </c>
    </row>
    <row r="1614" spans="5:22" ht="29" x14ac:dyDescent="0.35">
      <c r="E1614" t="s">
        <v>529</v>
      </c>
      <c r="G1614" s="1" t="str">
        <f>VLOOKUP(E1614,'zoznam+stupeň prípravy'!$A$2:$W$647,2,FALSE)</f>
        <v>Implementácia GSM-R do siete ŽSR, úsek  Varín - Košice - Čierna nad Tisou štátna hranica</v>
      </c>
      <c r="M1614" t="s">
        <v>868</v>
      </c>
      <c r="N1614" t="s">
        <v>861</v>
      </c>
      <c r="Q1614">
        <v>2024</v>
      </c>
      <c r="R1614" t="s">
        <v>2025</v>
      </c>
      <c r="S1614" s="16">
        <v>69495.25</v>
      </c>
      <c r="U1614" t="s">
        <v>2236</v>
      </c>
      <c r="V1614" s="12" t="s">
        <v>2705</v>
      </c>
    </row>
    <row r="1615" spans="5:22" x14ac:dyDescent="0.35">
      <c r="E1615" t="s">
        <v>245</v>
      </c>
      <c r="G1615" s="1" t="str">
        <f>VLOOKUP(E1615,'zoznam+stupeň prípravy'!$A$2:$W$647,2,FALSE)</f>
        <v>Štúdie realizovateľnosti pre potreby projektov ŽSR</v>
      </c>
      <c r="M1615" t="s">
        <v>868</v>
      </c>
      <c r="N1615" t="s">
        <v>2344</v>
      </c>
      <c r="Q1615">
        <v>2024</v>
      </c>
      <c r="R1615" t="s">
        <v>2025</v>
      </c>
      <c r="S1615" s="16">
        <v>886829.5</v>
      </c>
      <c r="U1615" t="s">
        <v>2236</v>
      </c>
      <c r="V1615" s="12" t="s">
        <v>2698</v>
      </c>
    </row>
    <row r="1616" spans="5:22" x14ac:dyDescent="0.35">
      <c r="E1616" t="s">
        <v>249</v>
      </c>
      <c r="G1616" s="1" t="str">
        <f>VLOOKUP(E1616,'zoznam+stupeň prípravy'!$A$2:$W$647,2,FALSE)</f>
        <v>Čierna nad Tisou - Košice, PZS v km 27,013</v>
      </c>
      <c r="K1616">
        <v>0</v>
      </c>
      <c r="L1616" t="s">
        <v>912</v>
      </c>
      <c r="M1616" t="s">
        <v>868</v>
      </c>
      <c r="N1616" t="s">
        <v>50</v>
      </c>
      <c r="Q1616">
        <v>2028</v>
      </c>
      <c r="R1616" t="s">
        <v>2025</v>
      </c>
      <c r="S1616" s="16">
        <v>311875</v>
      </c>
      <c r="U1616" t="s">
        <v>2236</v>
      </c>
      <c r="V1616" s="12" t="s">
        <v>2698</v>
      </c>
    </row>
    <row r="1617" spans="5:22" x14ac:dyDescent="0.35">
      <c r="E1617" t="s">
        <v>617</v>
      </c>
      <c r="G1617" s="1" t="str">
        <f>VLOOKUP(E1617,'zoznam+stupeň prípravy'!$A$2:$W$647,2,FALSE)</f>
        <v xml:space="preserve">Rozvojové moduly OLTIS </v>
      </c>
      <c r="M1617" t="s">
        <v>868</v>
      </c>
      <c r="N1617" t="s">
        <v>1670</v>
      </c>
      <c r="Q1617">
        <v>2024</v>
      </c>
      <c r="R1617" t="s">
        <v>2025</v>
      </c>
      <c r="S1617" s="16">
        <v>36352</v>
      </c>
      <c r="U1617" t="s">
        <v>2236</v>
      </c>
      <c r="V1617" s="12" t="s">
        <v>2708</v>
      </c>
    </row>
    <row r="1618" spans="5:22" x14ac:dyDescent="0.35">
      <c r="E1618" t="s">
        <v>1068</v>
      </c>
      <c r="G1618" s="1" t="str">
        <f>VLOOKUP(E1618,'zoznam+stupeň prípravy'!$A$2:$W$647,2,FALSE)</f>
        <v>KR Stavadlo č. 2 Vrútky nákladná stanica</v>
      </c>
      <c r="M1618" t="s">
        <v>868</v>
      </c>
      <c r="N1618" t="s">
        <v>861</v>
      </c>
      <c r="Q1618">
        <v>2024</v>
      </c>
      <c r="R1618" t="s">
        <v>2025</v>
      </c>
      <c r="S1618" s="16">
        <f>3850-1000</f>
        <v>2850</v>
      </c>
      <c r="U1618" t="s">
        <v>2236</v>
      </c>
      <c r="V1618" s="12" t="s">
        <v>2699</v>
      </c>
    </row>
    <row r="1619" spans="5:22" x14ac:dyDescent="0.35">
      <c r="E1619" t="s">
        <v>700</v>
      </c>
      <c r="G1619" s="1" t="str">
        <f>VLOOKUP(E1619,'zoznam+stupeň prípravy'!$A$2:$W$647,2,FALSE)</f>
        <v>Zvýšenie zabezpečenia priecestí,  TÚ Štúrovo - Levice, PZZ v km 38,537</v>
      </c>
      <c r="M1619" t="s">
        <v>868</v>
      </c>
      <c r="N1619" t="s">
        <v>861</v>
      </c>
      <c r="Q1619">
        <v>2024</v>
      </c>
      <c r="R1619" t="s">
        <v>2025</v>
      </c>
      <c r="S1619" s="16">
        <v>24404.26</v>
      </c>
      <c r="U1619" t="s">
        <v>2236</v>
      </c>
      <c r="V1619" s="12" t="s">
        <v>2705</v>
      </c>
    </row>
    <row r="1620" spans="5:22" x14ac:dyDescent="0.35">
      <c r="E1620" t="s">
        <v>1209</v>
      </c>
      <c r="G1620" s="1" t="str">
        <f>VLOOKUP(E1620,'zoznam+stupeň prípravy'!$A$2:$W$647,2,FALSE)</f>
        <v>Komplexná rekonštrukcia DKS výhybiek  č.13-16 v ŽST Ľubochňa</v>
      </c>
      <c r="M1620" t="s">
        <v>868</v>
      </c>
      <c r="N1620" t="s">
        <v>2344</v>
      </c>
      <c r="Q1620">
        <v>2024</v>
      </c>
      <c r="R1620" t="s">
        <v>2025</v>
      </c>
      <c r="S1620" s="16">
        <v>550</v>
      </c>
      <c r="U1620" t="s">
        <v>2236</v>
      </c>
      <c r="V1620" s="12" t="s">
        <v>2703</v>
      </c>
    </row>
    <row r="1621" spans="5:22" ht="29" x14ac:dyDescent="0.35">
      <c r="E1621" t="s">
        <v>621</v>
      </c>
      <c r="G1621" s="1" t="str">
        <f>VLOOKUP(E1621,'zoznam+stupeň prípravy'!$A$2:$W$647,2,FALSE)</f>
        <v>Modernizácia žel. trate Žilina - Košice, úsek trate Krompachy (mimo) - Kysak, projektová príprava a real + DOZZ, ECTS</v>
      </c>
      <c r="M1621" t="s">
        <v>868</v>
      </c>
      <c r="N1621" t="s">
        <v>2344</v>
      </c>
      <c r="Q1621">
        <v>2024</v>
      </c>
      <c r="R1621" t="s">
        <v>2025</v>
      </c>
      <c r="S1621" s="16">
        <v>116443.33</v>
      </c>
      <c r="U1621" t="s">
        <v>2236</v>
      </c>
      <c r="V1621" s="12" t="s">
        <v>2701</v>
      </c>
    </row>
    <row r="1622" spans="5:22" x14ac:dyDescent="0.35">
      <c r="E1622" t="s">
        <v>2345</v>
      </c>
      <c r="G1622" s="1" t="str">
        <f>VLOOKUP(E1622,'zoznam+stupeň prípravy'!$A$2:$W$647,2,FALSE)</f>
        <v>Rozvoj aplikačno-integračného prostredia</v>
      </c>
      <c r="M1622" t="s">
        <v>868</v>
      </c>
      <c r="N1622" t="s">
        <v>1670</v>
      </c>
      <c r="Q1622">
        <v>2024</v>
      </c>
      <c r="R1622" t="s">
        <v>2025</v>
      </c>
      <c r="S1622" s="16">
        <v>529700</v>
      </c>
      <c r="U1622" t="s">
        <v>2236</v>
      </c>
      <c r="V1622" s="12" t="s">
        <v>2705</v>
      </c>
    </row>
    <row r="1623" spans="5:22" x14ac:dyDescent="0.35">
      <c r="E1623" t="s">
        <v>609</v>
      </c>
      <c r="G1623" s="1" t="str">
        <f>VLOOKUP(E1623,'zoznam+stupeň prípravy'!$A$2:$W$647,2,FALSE)</f>
        <v>Rekonštrukcia ozubnice Štrba – Štrbské Pleso</v>
      </c>
      <c r="M1623" t="s">
        <v>868</v>
      </c>
      <c r="N1623" t="s">
        <v>2344</v>
      </c>
      <c r="Q1623">
        <v>2024</v>
      </c>
      <c r="R1623" t="s">
        <v>2025</v>
      </c>
      <c r="S1623" s="16">
        <v>11200</v>
      </c>
      <c r="U1623" t="s">
        <v>2236</v>
      </c>
      <c r="V1623" s="12" t="s">
        <v>2699</v>
      </c>
    </row>
    <row r="1624" spans="5:22" x14ac:dyDescent="0.35">
      <c r="E1624" t="s">
        <v>1139</v>
      </c>
      <c r="F1624" t="s">
        <v>1141</v>
      </c>
      <c r="G1624" s="1" t="str">
        <f>VLOOKUP(E1624,'zoznam+stupeň prípravy'!$A$2:$W$647,2,FALSE)</f>
        <v>Margecany - Červená Skala, modernizácia železničného zvršku</v>
      </c>
      <c r="M1624" t="s">
        <v>868</v>
      </c>
      <c r="N1624" t="s">
        <v>2344</v>
      </c>
      <c r="Q1624">
        <v>2024</v>
      </c>
      <c r="R1624" t="s">
        <v>2025</v>
      </c>
      <c r="S1624" s="16">
        <v>11000</v>
      </c>
      <c r="U1624" t="s">
        <v>2236</v>
      </c>
      <c r="V1624" s="12" t="s">
        <v>2705</v>
      </c>
    </row>
    <row r="1625" spans="5:22" x14ac:dyDescent="0.35">
      <c r="E1625" t="s">
        <v>1260</v>
      </c>
      <c r="G1625" s="1" t="str">
        <f>VLOOKUP(E1625,'zoznam+stupeň prípravy'!$A$2:$W$647,2,FALSE)</f>
        <v>ŽST Plešivec - zriadenie EOV</v>
      </c>
      <c r="M1625" t="s">
        <v>868</v>
      </c>
      <c r="N1625" t="s">
        <v>2344</v>
      </c>
      <c r="Q1625">
        <v>2024</v>
      </c>
      <c r="R1625" t="s">
        <v>2025</v>
      </c>
      <c r="S1625" s="16">
        <v>112100</v>
      </c>
      <c r="U1625" t="s">
        <v>2236</v>
      </c>
      <c r="V1625" s="12" t="s">
        <v>2711</v>
      </c>
    </row>
    <row r="1626" spans="5:22" x14ac:dyDescent="0.35">
      <c r="E1626" t="s">
        <v>799</v>
      </c>
      <c r="G1626" s="1" t="str">
        <f>VLOOKUP(E1626,'zoznam+stupeň prípravy'!$A$2:$W$647,2,FALSE)</f>
        <v>ŽST Trnovec nad Váhom – ŽST Tvrdošovce, modernizácia koľaje č. 1 a č. 2</v>
      </c>
      <c r="M1626" t="s">
        <v>868</v>
      </c>
      <c r="N1626" t="s">
        <v>861</v>
      </c>
      <c r="Q1626">
        <v>2024</v>
      </c>
      <c r="R1626" t="s">
        <v>2025</v>
      </c>
      <c r="S1626" s="16">
        <v>857107.88</v>
      </c>
      <c r="U1626" t="s">
        <v>2236</v>
      </c>
      <c r="V1626" s="12" t="s">
        <v>2699</v>
      </c>
    </row>
    <row r="1627" spans="5:22" ht="29" x14ac:dyDescent="0.35">
      <c r="E1627" t="s">
        <v>1228</v>
      </c>
      <c r="G1627" s="1" t="str">
        <f>VLOOKUP(E1627,'zoznam+stupeň prípravy'!$A$2:$W$647,2,FALSE)</f>
        <v>Náhrada nadzemných vedení v úseku Čierne nad Topľou - Vranov nad Topľou a Vranov nad Topľou – Nižný Hrabovec</v>
      </c>
      <c r="M1627" t="s">
        <v>868</v>
      </c>
      <c r="N1627" t="s">
        <v>2344</v>
      </c>
      <c r="Q1627">
        <v>2024</v>
      </c>
      <c r="R1627" t="s">
        <v>2025</v>
      </c>
      <c r="S1627" s="16">
        <v>7048.17</v>
      </c>
      <c r="U1627" t="s">
        <v>2236</v>
      </c>
      <c r="V1627" s="12" t="s">
        <v>2703</v>
      </c>
    </row>
    <row r="1628" spans="5:22" x14ac:dyDescent="0.35">
      <c r="E1628" t="s">
        <v>501</v>
      </c>
      <c r="G1628" s="1" t="str">
        <f>VLOOKUP(E1628,'zoznam+stupeň prípravy'!$A$2:$W$647,2,FALSE)</f>
        <v>Cielené investície, ŽST Kuzmice – staničné zabezpečovacie zariadenie</v>
      </c>
      <c r="M1628" t="s">
        <v>868</v>
      </c>
      <c r="N1628" t="s">
        <v>861</v>
      </c>
      <c r="Q1628">
        <v>2024</v>
      </c>
      <c r="R1628" t="s">
        <v>2025</v>
      </c>
      <c r="S1628" s="16">
        <v>10282.530000000001</v>
      </c>
      <c r="U1628" t="s">
        <v>2236</v>
      </c>
      <c r="V1628" s="12" t="s">
        <v>2703</v>
      </c>
    </row>
    <row r="1629" spans="5:22" ht="29" x14ac:dyDescent="0.35">
      <c r="E1629" t="s">
        <v>42</v>
      </c>
      <c r="G1629" s="1" t="str">
        <f>VLOOKUP(E1629,'zoznam+stupeň prípravy'!$A$2:$W$647,2,FALSE)</f>
        <v>Strážske - Prešov,km 38,490-38,520, sanácia žel.spodku</v>
      </c>
      <c r="M1629" t="s">
        <v>868</v>
      </c>
      <c r="N1629" t="s">
        <v>861</v>
      </c>
      <c r="Q1629">
        <v>2024</v>
      </c>
      <c r="R1629" t="s">
        <v>2025</v>
      </c>
      <c r="S1629" s="16">
        <v>2400</v>
      </c>
      <c r="U1629" t="s">
        <v>2236</v>
      </c>
      <c r="V1629" s="12" t="s">
        <v>2707</v>
      </c>
    </row>
    <row r="1630" spans="5:22" ht="29" x14ac:dyDescent="0.35">
      <c r="E1630" s="34" t="s">
        <v>722</v>
      </c>
      <c r="F1630" t="s">
        <v>919</v>
      </c>
      <c r="G1630" s="1" t="str">
        <f>VLOOKUP(E1630,'zoznam+stupeň prípravy'!$A$2:$W$647,2,FALSE)</f>
        <v>ŽSR, dostavba zriaďovacej stanice Žilina Teplička a nadväzujúcej železničnej infraštruktúry v uzle Žilina - projektová dokumentácia DSP, DRS a DVZ a real.</v>
      </c>
      <c r="M1630" t="s">
        <v>868</v>
      </c>
      <c r="N1630" t="s">
        <v>50</v>
      </c>
      <c r="Q1630">
        <v>2024</v>
      </c>
      <c r="R1630" t="s">
        <v>2025</v>
      </c>
      <c r="S1630" s="16">
        <v>6406494.1100000003</v>
      </c>
      <c r="T1630" t="s">
        <v>2348</v>
      </c>
      <c r="U1630" t="s">
        <v>2236</v>
      </c>
      <c r="V1630" s="12" t="s">
        <v>2705</v>
      </c>
    </row>
    <row r="1631" spans="5:22" x14ac:dyDescent="0.35">
      <c r="E1631" t="s">
        <v>761</v>
      </c>
      <c r="G1631" s="1" t="str">
        <f>VLOOKUP(E1631,'zoznam+stupeň prípravy'!$A$2:$W$647,2,FALSE)</f>
        <v>ŽST Dvory nad Žitavou, modernizácia výhybiek č. 14 - 20</v>
      </c>
      <c r="M1631" t="s">
        <v>868</v>
      </c>
      <c r="N1631" t="s">
        <v>861</v>
      </c>
      <c r="Q1631">
        <v>2024</v>
      </c>
      <c r="R1631" t="s">
        <v>2025</v>
      </c>
      <c r="S1631" s="16">
        <v>102370.44</v>
      </c>
      <c r="U1631" t="s">
        <v>2236</v>
      </c>
      <c r="V1631" s="12" t="s">
        <v>2699</v>
      </c>
    </row>
    <row r="1632" spans="5:22" ht="29" x14ac:dyDescent="0.35">
      <c r="E1632" t="s">
        <v>728</v>
      </c>
      <c r="G1632" s="1" t="str">
        <f>VLOOKUP(E1632,'zoznam+stupeň prípravy'!$A$2:$W$647,2,FALSE)</f>
        <v>ŽSR, Modernizácia železničnej trate Púchov - Žilina, pre traťovú rýchlosť do 160 km/hod. –  I. etapa (Púchov - Považská Teplá)</v>
      </c>
      <c r="M1632" t="s">
        <v>868</v>
      </c>
      <c r="N1632" t="s">
        <v>861</v>
      </c>
      <c r="Q1632">
        <v>2024</v>
      </c>
      <c r="R1632" t="s">
        <v>2025</v>
      </c>
      <c r="S1632" s="16">
        <v>8778244.0199999996</v>
      </c>
      <c r="U1632" t="s">
        <v>2236</v>
      </c>
      <c r="V1632" s="12" t="s">
        <v>2699</v>
      </c>
    </row>
    <row r="1633" spans="5:22" x14ac:dyDescent="0.35">
      <c r="E1633" t="s">
        <v>781</v>
      </c>
      <c r="G1633" s="1" t="str">
        <f>VLOOKUP(E1633,'zoznam+stupeň prípravy'!$A$2:$W$647,2,FALSE)</f>
        <v>ŽST Nové Zámky – ŽST Palárikovo, modernizácia koľaje č. 1 a č. 2</v>
      </c>
      <c r="M1633" t="s">
        <v>868</v>
      </c>
      <c r="N1633" t="s">
        <v>861</v>
      </c>
      <c r="Q1633">
        <v>2024</v>
      </c>
      <c r="R1633" t="s">
        <v>2025</v>
      </c>
      <c r="S1633" s="16">
        <v>652736.74</v>
      </c>
      <c r="U1633" t="s">
        <v>2236</v>
      </c>
      <c r="V1633" s="12" t="s">
        <v>2699</v>
      </c>
    </row>
    <row r="1634" spans="5:22" x14ac:dyDescent="0.35">
      <c r="E1634" t="s">
        <v>781</v>
      </c>
      <c r="G1634" s="1" t="str">
        <f>VLOOKUP(E1634,'zoznam+stupeň prípravy'!$A$2:$W$647,2,FALSE)</f>
        <v>ŽST Nové Zámky – ŽST Palárikovo, modernizácia koľaje č. 1 a č. 2</v>
      </c>
      <c r="M1634" t="s">
        <v>868</v>
      </c>
      <c r="N1634" t="s">
        <v>861</v>
      </c>
      <c r="Q1634">
        <v>2024</v>
      </c>
      <c r="R1634" t="s">
        <v>2025</v>
      </c>
      <c r="S1634" s="16">
        <v>2035603.83</v>
      </c>
      <c r="U1634" t="s">
        <v>2236</v>
      </c>
      <c r="V1634" s="12" t="s">
        <v>2699</v>
      </c>
    </row>
    <row r="1635" spans="5:22" x14ac:dyDescent="0.35">
      <c r="E1635" t="s">
        <v>556</v>
      </c>
      <c r="G1635" s="1" t="str">
        <f>VLOOKUP(E1635,'zoznam+stupeň prípravy'!$A$2:$W$647,2,FALSE)</f>
        <v xml:space="preserve">Modernizácia železničného úseku Čadca - Svrčinovec - št. hranica ČR/SR </v>
      </c>
      <c r="M1635" t="s">
        <v>868</v>
      </c>
      <c r="N1635" t="s">
        <v>2344</v>
      </c>
      <c r="Q1635">
        <v>2024</v>
      </c>
      <c r="R1635" t="s">
        <v>2025</v>
      </c>
      <c r="S1635" s="16">
        <v>119374</v>
      </c>
      <c r="U1635" t="s">
        <v>2236</v>
      </c>
      <c r="V1635" s="12" t="s">
        <v>2705</v>
      </c>
    </row>
    <row r="1636" spans="5:22" ht="29" x14ac:dyDescent="0.35">
      <c r="E1636" t="s">
        <v>672</v>
      </c>
      <c r="G1636" s="1" t="str">
        <f>VLOOKUP(E1636,'zoznam+stupeň prípravy'!$A$2:$W$647,2,FALSE)</f>
        <v>Zastávka Nové Košariská – záchytné parkovisko pre IAD , projektová dokumentácia (DÚR, DSPRS) a real.</v>
      </c>
      <c r="M1636" t="s">
        <v>868</v>
      </c>
      <c r="N1636" t="s">
        <v>26</v>
      </c>
      <c r="Q1636">
        <v>2024</v>
      </c>
      <c r="R1636" t="s">
        <v>2025</v>
      </c>
      <c r="S1636" s="16">
        <v>110</v>
      </c>
      <c r="U1636" t="s">
        <v>875</v>
      </c>
      <c r="V1636" s="12" t="s">
        <v>2707</v>
      </c>
    </row>
    <row r="1637" spans="5:22" ht="43.5" x14ac:dyDescent="0.35">
      <c r="E1637" t="s">
        <v>743</v>
      </c>
      <c r="G1637" s="1" t="str">
        <f>VLOOKUP(E1637,'zoznam+stupeň prípravy'!$A$2:$W$647,2,FALSE)</f>
        <v xml:space="preserve">ŽSR, Terminály integrovanej osobnej prepravy v Bratislave, úsek Devínska Nová Ves – Bratislava hlavná stanica – Podunajské Biskupice, TIOP Vrakuňa
</v>
      </c>
      <c r="M1637" t="s">
        <v>868</v>
      </c>
      <c r="N1637" t="s">
        <v>26</v>
      </c>
      <c r="Q1637">
        <v>2024</v>
      </c>
      <c r="R1637" t="s">
        <v>2025</v>
      </c>
      <c r="S1637" s="16">
        <v>173</v>
      </c>
      <c r="U1637" t="s">
        <v>2236</v>
      </c>
      <c r="V1637" s="12" t="s">
        <v>2699</v>
      </c>
    </row>
    <row r="1638" spans="5:22" ht="43.5" x14ac:dyDescent="0.35">
      <c r="E1638" t="s">
        <v>739</v>
      </c>
      <c r="G1638" s="1" t="str">
        <f>VLOOKUP(E1638,'zoznam+stupeň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M1638" t="s">
        <v>868</v>
      </c>
      <c r="N1638" t="s">
        <v>2344</v>
      </c>
      <c r="Q1638">
        <v>2024</v>
      </c>
      <c r="R1638" t="s">
        <v>2025</v>
      </c>
      <c r="S1638" s="16">
        <v>236.24999999999997</v>
      </c>
      <c r="U1638" t="s">
        <v>875</v>
      </c>
      <c r="V1638" s="12" t="s">
        <v>2705</v>
      </c>
    </row>
    <row r="1639" spans="5:22" x14ac:dyDescent="0.35">
      <c r="E1639" t="s">
        <v>713</v>
      </c>
      <c r="G1639" s="1" t="str">
        <f>VLOOKUP(E1639,'zoznam+stupeň prípravy'!$A$2:$W$647,2,FALSE)</f>
        <v>Zvýšenie zabezpečenia priecestí, TÚ Komárno - Nové Zámky, PZZ v km 25,389</v>
      </c>
      <c r="M1639" t="s">
        <v>868</v>
      </c>
      <c r="N1639" t="s">
        <v>2344</v>
      </c>
      <c r="Q1639">
        <v>2024</v>
      </c>
      <c r="R1639" t="s">
        <v>2025</v>
      </c>
      <c r="S1639" s="16">
        <v>30080</v>
      </c>
      <c r="U1639" t="s">
        <v>2236</v>
      </c>
      <c r="V1639" s="12" t="s">
        <v>2705</v>
      </c>
    </row>
    <row r="1640" spans="5:22" x14ac:dyDescent="0.35">
      <c r="E1640" t="s">
        <v>704</v>
      </c>
      <c r="G1640" s="1" t="str">
        <f>VLOOKUP(E1640,'zoznam+stupeň prípravy'!$A$2:$W$647,2,FALSE)</f>
        <v>Zvýšenie zabezpečenia priecestí,  TÚ Žilina - Rajec, PZZ v km 12,880</v>
      </c>
      <c r="M1640" t="s">
        <v>868</v>
      </c>
      <c r="N1640" t="s">
        <v>2344</v>
      </c>
      <c r="Q1640">
        <v>2024</v>
      </c>
      <c r="R1640" t="s">
        <v>2025</v>
      </c>
      <c r="S1640" s="16">
        <v>4715.55</v>
      </c>
      <c r="U1640" t="s">
        <v>2236</v>
      </c>
      <c r="V1640" s="12" t="s">
        <v>2698</v>
      </c>
    </row>
    <row r="1641" spans="5:22" x14ac:dyDescent="0.35">
      <c r="E1641" t="s">
        <v>706</v>
      </c>
      <c r="G1641" s="1" t="str">
        <f>VLOOKUP(E1641,'zoznam+stupeň prípravy'!$A$2:$W$647,2,FALSE)</f>
        <v>Zvýšenie zabezpečenia priecestí,  TÚ Žilina - Rajec, PZZ v km 13,733</v>
      </c>
      <c r="M1641" t="s">
        <v>868</v>
      </c>
      <c r="N1641" t="s">
        <v>2344</v>
      </c>
      <c r="Q1641">
        <v>2024</v>
      </c>
      <c r="R1641" t="s">
        <v>2025</v>
      </c>
      <c r="S1641" s="16">
        <v>4715.5599999999995</v>
      </c>
      <c r="U1641" t="s">
        <v>2236</v>
      </c>
      <c r="V1641" s="12" t="s">
        <v>2698</v>
      </c>
    </row>
    <row r="1642" spans="5:22" ht="29" x14ac:dyDescent="0.35">
      <c r="E1642" s="34" t="s">
        <v>722</v>
      </c>
      <c r="F1642" t="s">
        <v>919</v>
      </c>
      <c r="G1642" s="1" t="str">
        <f>VLOOKUP(E1642,'zoznam+stupeň prípravy'!$A$2:$W$647,2,FALSE)</f>
        <v>ŽSR, dostavba zriaďovacej stanice Žilina Teplička a nadväzujúcej železničnej infraštruktúry v uzle Žilina - projektová dokumentácia DSP, DRS a DVZ a real.</v>
      </c>
      <c r="M1642" t="s">
        <v>868</v>
      </c>
      <c r="N1642" t="s">
        <v>50</v>
      </c>
      <c r="Q1642">
        <v>2024</v>
      </c>
      <c r="R1642" t="s">
        <v>2025</v>
      </c>
      <c r="S1642" s="16">
        <v>320716</v>
      </c>
      <c r="U1642" t="s">
        <v>2236</v>
      </c>
      <c r="V1642" s="12" t="s">
        <v>2705</v>
      </c>
    </row>
    <row r="1643" spans="5:22" ht="29" x14ac:dyDescent="0.35">
      <c r="E1643" t="s">
        <v>711</v>
      </c>
      <c r="G1643" s="1" t="str">
        <f>VLOOKUP(E1643,'zoznam+stupeň prípravy'!$A$2:$W$647,2,FALSE)</f>
        <v>Zvýšenie zabezpečenia priecestí, TU Devínska Nová Ves – Štúrovo št.hr., PZZ v km 84,850</v>
      </c>
      <c r="M1643" t="s">
        <v>868</v>
      </c>
      <c r="N1643" t="s">
        <v>2344</v>
      </c>
      <c r="Q1643">
        <v>2024</v>
      </c>
      <c r="R1643" t="s">
        <v>2025</v>
      </c>
      <c r="S1643" s="16">
        <v>659.28</v>
      </c>
      <c r="U1643" t="s">
        <v>2236</v>
      </c>
      <c r="V1643" s="12" t="s">
        <v>2699</v>
      </c>
    </row>
    <row r="1644" spans="5:22" x14ac:dyDescent="0.35">
      <c r="E1644" t="s">
        <v>2354</v>
      </c>
      <c r="G1644" s="1" t="str">
        <f>VLOOKUP(E1644,'zoznam+stupeň prípravy'!$A$2:$W$647,2,FALSE)</f>
        <v>Optimalizácia riešenia bezpečnostných incidentov</v>
      </c>
      <c r="L1644" t="s">
        <v>1267</v>
      </c>
      <c r="M1644" t="s">
        <v>868</v>
      </c>
      <c r="N1644" t="s">
        <v>1670</v>
      </c>
      <c r="Q1644">
        <v>2025</v>
      </c>
      <c r="R1644" t="s">
        <v>2025</v>
      </c>
      <c r="S1644" s="38">
        <v>500000</v>
      </c>
      <c r="U1644" t="s">
        <v>2236</v>
      </c>
      <c r="V1644" s="12" t="s">
        <v>2698</v>
      </c>
    </row>
    <row r="1645" spans="5:22" x14ac:dyDescent="0.35">
      <c r="E1645" t="s">
        <v>455</v>
      </c>
      <c r="G1645" s="1" t="str">
        <f>VLOOKUP(E1645,'zoznam+stupeň prípravy'!$A$2:$W$647,2,FALSE)</f>
        <v xml:space="preserve">Nástroj na aktívnu ochrana proti DDos útokom </v>
      </c>
      <c r="L1645" t="s">
        <v>1267</v>
      </c>
      <c r="M1645" t="s">
        <v>868</v>
      </c>
      <c r="N1645" t="s">
        <v>1670</v>
      </c>
      <c r="Q1645">
        <v>2025</v>
      </c>
      <c r="R1645" t="s">
        <v>2025</v>
      </c>
      <c r="S1645" s="38">
        <v>230000</v>
      </c>
      <c r="U1645" t="s">
        <v>2236</v>
      </c>
      <c r="V1645" s="12" t="s">
        <v>2698</v>
      </c>
    </row>
    <row r="1646" spans="5:22" x14ac:dyDescent="0.35">
      <c r="E1646" t="s">
        <v>457</v>
      </c>
      <c r="G1646" s="1" t="str">
        <f>VLOOKUP(E1646,'zoznam+stupeň prípravy'!$A$2:$W$647,2,FALSE)</f>
        <v>Nástroj na penetračné testovanie webových aplikácií</v>
      </c>
      <c r="L1646" t="s">
        <v>1267</v>
      </c>
      <c r="M1646" t="s">
        <v>868</v>
      </c>
      <c r="N1646" t="s">
        <v>1670</v>
      </c>
      <c r="Q1646">
        <v>2025</v>
      </c>
      <c r="R1646" t="s">
        <v>2025</v>
      </c>
      <c r="S1646" s="38">
        <v>50000</v>
      </c>
      <c r="U1646" t="s">
        <v>2236</v>
      </c>
      <c r="V1646" s="12" t="s">
        <v>2698</v>
      </c>
    </row>
    <row r="1647" spans="5:22" ht="29" x14ac:dyDescent="0.35">
      <c r="E1647" t="s">
        <v>461</v>
      </c>
      <c r="G1647" s="1" t="str">
        <f>VLOOKUP(E1647,'zoznam+stupeň prípravy'!$A$2:$W$647,2,FALSE)</f>
        <v>Bezpečnostný nástroj eliminovanie rizík kybernetickej bezpečnosti NDR na analýzuu sieťovej prevádzky na báze NDR</v>
      </c>
      <c r="L1647" t="s">
        <v>1267</v>
      </c>
      <c r="M1647" t="s">
        <v>868</v>
      </c>
      <c r="N1647" t="s">
        <v>1670</v>
      </c>
      <c r="Q1647">
        <v>2025</v>
      </c>
      <c r="R1647" t="s">
        <v>2025</v>
      </c>
      <c r="S1647" s="38">
        <v>400000</v>
      </c>
      <c r="U1647" t="s">
        <v>2236</v>
      </c>
      <c r="V1647" s="12" t="s">
        <v>2698</v>
      </c>
    </row>
    <row r="1648" spans="5:22" x14ac:dyDescent="0.35">
      <c r="E1648" t="s">
        <v>459</v>
      </c>
      <c r="G1648" s="1" t="str">
        <f>VLOOKUP(E1648,'zoznam+stupeň prípravy'!$A$2:$W$647,2,FALSE)</f>
        <v xml:space="preserve">HW potrebný pre Bezpečnostný monitoring OT </v>
      </c>
      <c r="L1648" t="s">
        <v>1267</v>
      </c>
      <c r="M1648" t="s">
        <v>868</v>
      </c>
      <c r="N1648" t="s">
        <v>1670</v>
      </c>
      <c r="Q1648">
        <v>2025</v>
      </c>
      <c r="R1648" t="s">
        <v>2025</v>
      </c>
      <c r="S1648" s="38">
        <v>70000</v>
      </c>
      <c r="U1648" t="s">
        <v>2236</v>
      </c>
      <c r="V1648" s="12" t="s">
        <v>2705</v>
      </c>
    </row>
    <row r="1649" spans="5:22" x14ac:dyDescent="0.35">
      <c r="E1649" t="s">
        <v>463</v>
      </c>
      <c r="G1649" s="1" t="str">
        <f>VLOOKUP(E1649,'zoznam+stupeň prípravy'!$A$2:$W$647,2,FALSE)</f>
        <v>Zavedenie metodiky BIA</v>
      </c>
      <c r="L1649" t="s">
        <v>1267</v>
      </c>
      <c r="M1649" t="s">
        <v>868</v>
      </c>
      <c r="N1649" t="s">
        <v>1670</v>
      </c>
      <c r="Q1649">
        <v>2025</v>
      </c>
      <c r="R1649" t="s">
        <v>2025</v>
      </c>
      <c r="S1649" s="38">
        <v>254000</v>
      </c>
      <c r="U1649" t="s">
        <v>2236</v>
      </c>
      <c r="V1649" s="12" t="s">
        <v>2705</v>
      </c>
    </row>
    <row r="1650" spans="5:22" x14ac:dyDescent="0.35">
      <c r="E1650" t="s">
        <v>491</v>
      </c>
      <c r="G1650" s="1" t="str">
        <f>VLOOKUP(E1650,'zoznam+stupeň prípravy'!$A$2:$W$647,2,FALSE)</f>
        <v>Bezpečnostná politika</v>
      </c>
      <c r="L1650" t="s">
        <v>1267</v>
      </c>
      <c r="M1650" t="s">
        <v>868</v>
      </c>
      <c r="N1650" t="s">
        <v>1670</v>
      </c>
      <c r="Q1650">
        <v>2025</v>
      </c>
      <c r="R1650" t="s">
        <v>2025</v>
      </c>
      <c r="S1650" s="38">
        <v>702500</v>
      </c>
      <c r="U1650" t="s">
        <v>2236</v>
      </c>
      <c r="V1650" s="12" t="s">
        <v>2705</v>
      </c>
    </row>
    <row r="1651" spans="5:22" x14ac:dyDescent="0.35">
      <c r="E1651" t="s">
        <v>2357</v>
      </c>
      <c r="G1651" s="1" t="str">
        <f>VLOOKUP(E1651,'zoznam+stupeň prípravy'!$A$2:$W$647,2,FALSE)</f>
        <v>Obnova klimatizácií</v>
      </c>
      <c r="L1651" t="s">
        <v>1267</v>
      </c>
      <c r="M1651" t="s">
        <v>868</v>
      </c>
      <c r="N1651" t="s">
        <v>1670</v>
      </c>
      <c r="Q1651">
        <v>2025</v>
      </c>
      <c r="R1651" t="s">
        <v>2025</v>
      </c>
      <c r="S1651" s="38">
        <v>255000</v>
      </c>
      <c r="U1651" t="s">
        <v>2236</v>
      </c>
      <c r="V1651" s="12" t="s">
        <v>2698</v>
      </c>
    </row>
    <row r="1652" spans="5:22" x14ac:dyDescent="0.35">
      <c r="E1652" t="s">
        <v>491</v>
      </c>
      <c r="G1652" s="1" t="str">
        <f>VLOOKUP(E1652,'zoznam+stupeň prípravy'!$A$2:$W$647,2,FALSE)</f>
        <v>Bezpečnostná politika</v>
      </c>
      <c r="L1652" t="s">
        <v>1267</v>
      </c>
      <c r="M1652" t="s">
        <v>868</v>
      </c>
      <c r="N1652" t="s">
        <v>1670</v>
      </c>
      <c r="Q1652">
        <v>2026</v>
      </c>
      <c r="R1652" t="s">
        <v>2025</v>
      </c>
      <c r="S1652" s="16">
        <v>1500000</v>
      </c>
      <c r="U1652" t="s">
        <v>2236</v>
      </c>
      <c r="V1652" s="12" t="s">
        <v>2705</v>
      </c>
    </row>
    <row r="1653" spans="5:22" ht="29" x14ac:dyDescent="0.35">
      <c r="E1653" t="s">
        <v>722</v>
      </c>
      <c r="F1653" t="s">
        <v>919</v>
      </c>
      <c r="G1653" s="1" t="str">
        <f>VLOOKUP(E1653,'zoznam+stupeň prípravy'!$A$2:$W$647,2,FALSE)</f>
        <v>ŽSR, dostavba zriaďovacej stanice Žilina Teplička a nadväzujúcej železničnej infraštruktúry v uzle Žilina - projektová dokumentácia DSP, DRS a DVZ a real.</v>
      </c>
      <c r="L1653" t="s">
        <v>873</v>
      </c>
      <c r="M1653" t="s">
        <v>868</v>
      </c>
      <c r="N1653" t="s">
        <v>50</v>
      </c>
      <c r="Q1653">
        <v>2026</v>
      </c>
      <c r="R1653" t="s">
        <v>2032</v>
      </c>
      <c r="S1653" s="16">
        <v>23127733.5</v>
      </c>
      <c r="U1653" t="s">
        <v>2236</v>
      </c>
      <c r="V1653" s="12" t="s">
        <v>2705</v>
      </c>
    </row>
    <row r="1654" spans="5:22" ht="29" x14ac:dyDescent="0.35">
      <c r="E1654" t="s">
        <v>722</v>
      </c>
      <c r="F1654" t="s">
        <v>919</v>
      </c>
      <c r="G1654" s="1" t="str">
        <f>VLOOKUP(E1654,'zoznam+stupeň prípravy'!$A$2:$W$647,2,FALSE)</f>
        <v>ŽSR, dostavba zriaďovacej stanice Žilina Teplička a nadväzujúcej železničnej infraštruktúry v uzle Žilina - projektová dokumentácia DSP, DRS a DVZ a real.</v>
      </c>
      <c r="L1654" t="s">
        <v>873</v>
      </c>
      <c r="M1654" t="s">
        <v>868</v>
      </c>
      <c r="N1654" t="s">
        <v>50</v>
      </c>
      <c r="Q1654">
        <v>2026</v>
      </c>
      <c r="R1654" t="s">
        <v>2033</v>
      </c>
      <c r="S1654" s="16">
        <v>4081364.73</v>
      </c>
      <c r="U1654" t="s">
        <v>2236</v>
      </c>
      <c r="V1654" s="12" t="s">
        <v>2705</v>
      </c>
    </row>
    <row r="1655" spans="5:22" ht="29" x14ac:dyDescent="0.35">
      <c r="E1655" t="s">
        <v>722</v>
      </c>
      <c r="F1655" t="s">
        <v>919</v>
      </c>
      <c r="G1655" s="1" t="str">
        <f>VLOOKUP(E1655,'zoznam+stupeň prípravy'!$A$2:$W$647,2,FALSE)</f>
        <v>ŽSR, dostavba zriaďovacej stanice Žilina Teplička a nadväzujúcej železničnej infraštruktúry v uzle Žilina - projektová dokumentácia DSP, DRS a DVZ a real.</v>
      </c>
      <c r="L1655" t="s">
        <v>873</v>
      </c>
      <c r="M1655" t="s">
        <v>868</v>
      </c>
      <c r="N1655" t="s">
        <v>50</v>
      </c>
      <c r="Q1655">
        <v>2026</v>
      </c>
      <c r="R1655" t="s">
        <v>2031</v>
      </c>
      <c r="S1655" s="16">
        <v>15803671.199999999</v>
      </c>
      <c r="U1655" t="s">
        <v>2236</v>
      </c>
      <c r="V1655" s="12" t="s">
        <v>2705</v>
      </c>
    </row>
    <row r="1656" spans="5:22" ht="29" x14ac:dyDescent="0.35">
      <c r="E1656" t="s">
        <v>722</v>
      </c>
      <c r="F1656" t="s">
        <v>919</v>
      </c>
      <c r="G1656" s="1" t="str">
        <f>VLOOKUP(E1656,'zoznam+stupeň prípravy'!$A$2:$W$647,2,FALSE)</f>
        <v>ŽSR, dostavba zriaďovacej stanice Žilina Teplička a nadväzujúcej železničnej infraštruktúry v uzle Žilina - projektová dokumentácia DSP, DRS a DVZ a real.</v>
      </c>
      <c r="L1656" t="s">
        <v>873</v>
      </c>
      <c r="M1656" t="s">
        <v>868</v>
      </c>
      <c r="N1656" t="s">
        <v>50</v>
      </c>
      <c r="Q1656">
        <v>2026</v>
      </c>
      <c r="R1656" t="s">
        <v>1525</v>
      </c>
      <c r="S1656" s="16">
        <v>1485983.17</v>
      </c>
      <c r="U1656" t="s">
        <v>2236</v>
      </c>
      <c r="V1656" s="12" t="s">
        <v>2705</v>
      </c>
    </row>
    <row r="1657" spans="5:22" ht="29" x14ac:dyDescent="0.35">
      <c r="E1657" t="s">
        <v>722</v>
      </c>
      <c r="F1657" t="s">
        <v>919</v>
      </c>
      <c r="G1657" s="1" t="str">
        <f>VLOOKUP(E1657,'zoznam+stupeň prípravy'!$A$2:$W$647,2,FALSE)</f>
        <v>ŽSR, dostavba zriaďovacej stanice Žilina Teplička a nadväzujúcej železničnej infraštruktúry v uzle Žilina - projektová dokumentácia DSP, DRS a DVZ a real.</v>
      </c>
      <c r="L1657" t="s">
        <v>873</v>
      </c>
      <c r="M1657" t="s">
        <v>868</v>
      </c>
      <c r="N1657" t="s">
        <v>50</v>
      </c>
      <c r="Q1657">
        <v>2027</v>
      </c>
      <c r="R1657" t="s">
        <v>2031</v>
      </c>
      <c r="S1657" s="16">
        <v>7800690.5899999999</v>
      </c>
      <c r="U1657" t="s">
        <v>2236</v>
      </c>
      <c r="V1657" s="12" t="s">
        <v>2705</v>
      </c>
    </row>
    <row r="1658" spans="5:22" x14ac:dyDescent="0.35">
      <c r="E1658" t="s">
        <v>556</v>
      </c>
      <c r="F1658" t="s">
        <v>901</v>
      </c>
      <c r="G1658" s="1" t="str">
        <f>VLOOKUP(E1658,'zoznam+stupeň prípravy'!$A$2:$W$647,2,FALSE)</f>
        <v xml:space="preserve">Modernizácia železničného úseku Čadca - Svrčinovec - št. hranica ČR/SR </v>
      </c>
      <c r="K1658">
        <v>0</v>
      </c>
      <c r="L1658" t="s">
        <v>873</v>
      </c>
      <c r="M1658" t="s">
        <v>868</v>
      </c>
      <c r="N1658" t="s">
        <v>861</v>
      </c>
      <c r="Q1658">
        <v>2026</v>
      </c>
      <c r="R1658" t="s">
        <v>2033</v>
      </c>
      <c r="S1658" s="16">
        <v>409301.91</v>
      </c>
      <c r="U1658" t="s">
        <v>2236</v>
      </c>
      <c r="V1658" s="12" t="s">
        <v>2705</v>
      </c>
    </row>
    <row r="1659" spans="5:22" x14ac:dyDescent="0.35">
      <c r="E1659" t="s">
        <v>525</v>
      </c>
      <c r="F1659" t="s">
        <v>927</v>
      </c>
      <c r="G1659" s="1" t="str">
        <f>VLOOKUP(E1659,'zoznam+stupeň prípravy'!$A$2:$W$647,2,FALSE)</f>
        <v>Haniska pri Košiciach - Moldava nad Bodvou, elektrifikácia</v>
      </c>
      <c r="M1659" t="s">
        <v>868</v>
      </c>
      <c r="N1659" t="s">
        <v>861</v>
      </c>
      <c r="Q1659">
        <v>2025</v>
      </c>
      <c r="R1659" t="s">
        <v>2032</v>
      </c>
      <c r="S1659" s="16">
        <v>3990489.46</v>
      </c>
      <c r="U1659" t="s">
        <v>2236</v>
      </c>
      <c r="V1659" s="12" t="s">
        <v>2699</v>
      </c>
    </row>
    <row r="1660" spans="5:22" x14ac:dyDescent="0.35">
      <c r="E1660" t="s">
        <v>525</v>
      </c>
      <c r="F1660" t="s">
        <v>927</v>
      </c>
      <c r="G1660" s="1" t="str">
        <f>VLOOKUP(E1660,'zoznam+stupeň prípravy'!$A$2:$W$647,2,FALSE)</f>
        <v>Haniska pri Košiciach - Moldava nad Bodvou, elektrifikácia</v>
      </c>
      <c r="M1660" t="s">
        <v>868</v>
      </c>
      <c r="N1660" t="s">
        <v>861</v>
      </c>
      <c r="Q1660">
        <v>2025</v>
      </c>
      <c r="R1660" t="s">
        <v>2033</v>
      </c>
      <c r="S1660" s="16">
        <v>704204.02</v>
      </c>
      <c r="U1660" t="s">
        <v>2236</v>
      </c>
      <c r="V1660" s="12" t="s">
        <v>2699</v>
      </c>
    </row>
    <row r="1661" spans="5:22" ht="58" x14ac:dyDescent="0.35">
      <c r="E1661" t="s">
        <v>736</v>
      </c>
      <c r="G1661" s="1" t="str">
        <f>VLOOKUP(E1661,'zoznam+stupeň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M1661" t="s">
        <v>868</v>
      </c>
      <c r="N1661" t="s">
        <v>861</v>
      </c>
      <c r="Q1661">
        <v>2026</v>
      </c>
      <c r="R1661" t="s">
        <v>2049</v>
      </c>
      <c r="S1661" s="16">
        <v>3400000</v>
      </c>
      <c r="T1661" t="s">
        <v>1726</v>
      </c>
      <c r="U1661" t="s">
        <v>2236</v>
      </c>
      <c r="V1661" s="12" t="s">
        <v>2710</v>
      </c>
    </row>
    <row r="1662" spans="5:22" ht="58" x14ac:dyDescent="0.35">
      <c r="E1662" t="s">
        <v>736</v>
      </c>
      <c r="G1662" s="1" t="str">
        <f>VLOOKUP(E1662,'zoznam+stupeň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M1662" t="s">
        <v>868</v>
      </c>
      <c r="N1662" t="s">
        <v>861</v>
      </c>
      <c r="Q1662">
        <v>2026</v>
      </c>
      <c r="R1662" t="s">
        <v>2050</v>
      </c>
      <c r="S1662" s="16">
        <v>600000</v>
      </c>
      <c r="T1662" t="s">
        <v>1726</v>
      </c>
      <c r="U1662" t="s">
        <v>2236</v>
      </c>
      <c r="V1662" s="12" t="s">
        <v>2710</v>
      </c>
    </row>
    <row r="1663" spans="5:22" ht="58" x14ac:dyDescent="0.35">
      <c r="E1663" t="s">
        <v>736</v>
      </c>
      <c r="G1663" s="1" t="str">
        <f>VLOOKUP(E1663,'zoznam+stupeň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M1663" t="s">
        <v>868</v>
      </c>
      <c r="N1663" t="s">
        <v>861</v>
      </c>
      <c r="Q1663">
        <v>2027</v>
      </c>
      <c r="R1663" t="s">
        <v>2049</v>
      </c>
      <c r="S1663" s="16">
        <v>12109100</v>
      </c>
      <c r="T1663" t="s">
        <v>1726</v>
      </c>
      <c r="U1663" t="s">
        <v>2236</v>
      </c>
      <c r="V1663" s="12" t="s">
        <v>2710</v>
      </c>
    </row>
    <row r="1664" spans="5:22" ht="58" x14ac:dyDescent="0.35">
      <c r="E1664" t="s">
        <v>736</v>
      </c>
      <c r="G1664" s="1" t="str">
        <f>VLOOKUP(E1664,'zoznam+stupeň prípravy'!$A$2:$W$647,2,FALSE)</f>
        <v>ŽSR, Terminály integrovanej osobnej prepravy v Bratislave, úsek Devínska Nová Ves – Bratislava hlavná stanica – Podunajské Biskupice, TIOP č.6 Bratislava – Ružinov 
časť TIOP Ružinov – odbočka a zastávka</v>
      </c>
      <c r="M1664" t="s">
        <v>868</v>
      </c>
      <c r="N1664" t="s">
        <v>861</v>
      </c>
      <c r="Q1664">
        <v>2027</v>
      </c>
      <c r="R1664" t="s">
        <v>2050</v>
      </c>
      <c r="S1664" s="16">
        <v>2136900</v>
      </c>
      <c r="T1664" t="s">
        <v>1726</v>
      </c>
      <c r="U1664" t="s">
        <v>2236</v>
      </c>
      <c r="V1664" s="12" t="s">
        <v>2710</v>
      </c>
    </row>
    <row r="1665" spans="5:22" ht="43.5" x14ac:dyDescent="0.35">
      <c r="E1665" t="s">
        <v>743</v>
      </c>
      <c r="G1665" s="1" t="str">
        <f>VLOOKUP(E1665,'zoznam+stupeň prípravy'!$A$2:$W$647,2,FALSE)</f>
        <v xml:space="preserve">ŽSR, Terminály integrovanej osobnej prepravy v Bratislave, úsek Devínska Nová Ves – Bratislava hlavná stanica – Podunajské Biskupice, TIOP Vrakuňa
</v>
      </c>
      <c r="M1665" t="s">
        <v>868</v>
      </c>
      <c r="N1665" t="s">
        <v>861</v>
      </c>
      <c r="Q1665">
        <v>2025</v>
      </c>
      <c r="R1665" t="s">
        <v>2033</v>
      </c>
      <c r="S1665" s="17">
        <v>115602.38</v>
      </c>
      <c r="U1665" t="s">
        <v>874</v>
      </c>
      <c r="V1665" s="12" t="s">
        <v>2699</v>
      </c>
    </row>
    <row r="1666" spans="5:22" ht="43.5" x14ac:dyDescent="0.35">
      <c r="E1666" t="s">
        <v>739</v>
      </c>
      <c r="G1666" s="1" t="str">
        <f>VLOOKUP(E1666,'zoznam+stupeň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M1666" t="s">
        <v>868</v>
      </c>
      <c r="N1666" t="s">
        <v>861</v>
      </c>
      <c r="Q1666">
        <v>2025</v>
      </c>
      <c r="R1666" s="7" t="s">
        <v>2049</v>
      </c>
      <c r="S1666" s="17">
        <v>1818817.85</v>
      </c>
      <c r="U1666" t="s">
        <v>875</v>
      </c>
      <c r="V1666" s="12" t="s">
        <v>2705</v>
      </c>
    </row>
    <row r="1667" spans="5:22" ht="43.5" x14ac:dyDescent="0.35">
      <c r="E1667" t="s">
        <v>739</v>
      </c>
      <c r="G1667" s="1" t="str">
        <f>VLOOKUP(E1667,'zoznam+stupeň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M1667" t="s">
        <v>868</v>
      </c>
      <c r="N1667" t="s">
        <v>861</v>
      </c>
      <c r="Q1667">
        <v>2025</v>
      </c>
      <c r="R1667" t="s">
        <v>2050</v>
      </c>
      <c r="S1667" s="17">
        <v>320967.86</v>
      </c>
      <c r="U1667" t="s">
        <v>875</v>
      </c>
      <c r="V1667" s="12" t="s">
        <v>2705</v>
      </c>
    </row>
    <row r="1668" spans="5:22" ht="43.5" x14ac:dyDescent="0.35">
      <c r="E1668" t="s">
        <v>739</v>
      </c>
      <c r="G1668" s="1" t="str">
        <f>VLOOKUP(E1668,'zoznam+stupeň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M1668" t="s">
        <v>868</v>
      </c>
      <c r="N1668" t="s">
        <v>861</v>
      </c>
      <c r="Q1668">
        <v>2026</v>
      </c>
      <c r="R1668" t="s">
        <v>2049</v>
      </c>
      <c r="S1668" s="17">
        <v>4712309.7</v>
      </c>
      <c r="U1668" t="s">
        <v>875</v>
      </c>
      <c r="V1668" s="12" t="s">
        <v>2705</v>
      </c>
    </row>
    <row r="1669" spans="5:22" ht="43.5" x14ac:dyDescent="0.35">
      <c r="E1669" t="s">
        <v>739</v>
      </c>
      <c r="G1669" s="1" t="str">
        <f>VLOOKUP(E1669,'zoznam+stupeň prípravy'!$A$2:$W$647,2,FALSE)</f>
        <v xml:space="preserve">ŽSR, Terminály integrovanej osobnej prepravy v Bratislave, úsek Devínska Nová Ves – Bratislava hlavná stanica – Podunajské Biskupice, TIOP Lamačská Brána
</v>
      </c>
      <c r="M1669" t="s">
        <v>868</v>
      </c>
      <c r="N1669" t="s">
        <v>861</v>
      </c>
      <c r="Q1669">
        <v>2026</v>
      </c>
      <c r="R1669" t="s">
        <v>2050</v>
      </c>
      <c r="S1669" s="17">
        <v>831584.06</v>
      </c>
      <c r="U1669" t="s">
        <v>875</v>
      </c>
      <c r="V1669" s="12" t="s">
        <v>2705</v>
      </c>
    </row>
    <row r="1670" spans="5:22" ht="43.5" x14ac:dyDescent="0.35">
      <c r="E1670" t="s">
        <v>567</v>
      </c>
      <c r="F1670" t="s">
        <v>885</v>
      </c>
      <c r="G1670" s="1" t="str">
        <f>VLOOKUP(E1670,'zoznam+stupeň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670" t="s">
        <v>868</v>
      </c>
      <c r="N1670" t="s">
        <v>861</v>
      </c>
      <c r="Q1670">
        <v>2028</v>
      </c>
      <c r="R1670" t="s">
        <v>2032</v>
      </c>
      <c r="S1670" s="17">
        <v>14186903.83</v>
      </c>
      <c r="U1670" t="s">
        <v>874</v>
      </c>
      <c r="V1670" s="12" t="s">
        <v>2705</v>
      </c>
    </row>
    <row r="1671" spans="5:22" ht="43.5" x14ac:dyDescent="0.35">
      <c r="E1671" t="s">
        <v>567</v>
      </c>
      <c r="F1671" t="s">
        <v>885</v>
      </c>
      <c r="G1671" s="1" t="str">
        <f>VLOOKUP(E1671,'zoznam+stupeň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671" t="s">
        <v>868</v>
      </c>
      <c r="N1671" t="s">
        <v>861</v>
      </c>
      <c r="Q1671">
        <v>2028</v>
      </c>
      <c r="R1671" t="s">
        <v>2033</v>
      </c>
      <c r="S1671" s="17">
        <v>2503571.2599999998</v>
      </c>
      <c r="U1671" t="s">
        <v>874</v>
      </c>
      <c r="V1671" s="12" t="s">
        <v>2705</v>
      </c>
    </row>
    <row r="1672" spans="5:22" ht="43.5" x14ac:dyDescent="0.35">
      <c r="E1672" t="s">
        <v>567</v>
      </c>
      <c r="F1672" t="s">
        <v>885</v>
      </c>
      <c r="G1672" s="1" t="str">
        <f>VLOOKUP(E1672,'zoznam+stupeň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672" t="s">
        <v>868</v>
      </c>
      <c r="N1672" t="s">
        <v>861</v>
      </c>
      <c r="Q1672">
        <v>2028</v>
      </c>
      <c r="R1672" t="s">
        <v>2031</v>
      </c>
      <c r="S1672" s="17">
        <v>1000000</v>
      </c>
      <c r="U1672" t="s">
        <v>874</v>
      </c>
      <c r="V1672" s="12" t="s">
        <v>2705</v>
      </c>
    </row>
    <row r="1673" spans="5:22" ht="29" x14ac:dyDescent="0.35">
      <c r="E1673" t="s">
        <v>550</v>
      </c>
      <c r="G1673" s="1" t="str">
        <f>VLOOKUP(E1673,'zoznam+stupeň prípravy'!$A$2:$W$647,2,FALSE)</f>
        <v>Modernizácia dvoch úsekov železničnej trate štátna hranica ČR/SR - Devínska Nová Ves (realizácia) + DOZZ, GSMR, ETCS</v>
      </c>
      <c r="K1673">
        <v>0</v>
      </c>
      <c r="L1673" t="s">
        <v>873</v>
      </c>
      <c r="M1673" t="s">
        <v>868</v>
      </c>
      <c r="N1673" t="s">
        <v>861</v>
      </c>
      <c r="Q1673">
        <v>2028</v>
      </c>
      <c r="R1673" t="s">
        <v>1525</v>
      </c>
      <c r="S1673" s="16">
        <v>19763573.84</v>
      </c>
      <c r="U1673" t="s">
        <v>2236</v>
      </c>
      <c r="V1673" s="12" t="s">
        <v>2705</v>
      </c>
    </row>
    <row r="1674" spans="5:22" ht="29" x14ac:dyDescent="0.35">
      <c r="E1674" t="s">
        <v>550</v>
      </c>
      <c r="G1674" s="1" t="str">
        <f>VLOOKUP(E1674,'zoznam+stupeň prípravy'!$A$2:$W$647,2,FALSE)</f>
        <v>Modernizácia dvoch úsekov železničnej trate štátna hranica ČR/SR - Devínska Nová Ves (realizácia) + DOZZ, GSMR, ETCS</v>
      </c>
      <c r="K1674">
        <v>0</v>
      </c>
      <c r="L1674" t="s">
        <v>873</v>
      </c>
      <c r="M1674" t="s">
        <v>868</v>
      </c>
      <c r="N1674" t="s">
        <v>861</v>
      </c>
      <c r="Q1674">
        <v>2026</v>
      </c>
      <c r="R1674" t="s">
        <v>1525</v>
      </c>
      <c r="S1674" s="16">
        <v>2034199.9</v>
      </c>
      <c r="U1674" t="s">
        <v>2236</v>
      </c>
      <c r="V1674" s="12" t="s">
        <v>2705</v>
      </c>
    </row>
    <row r="1675" spans="5:22" ht="29" x14ac:dyDescent="0.35">
      <c r="E1675" t="s">
        <v>550</v>
      </c>
      <c r="G1675" s="1" t="str">
        <f>VLOOKUP(E1675,'zoznam+stupeň prípravy'!$A$2:$W$647,2,FALSE)</f>
        <v>Modernizácia dvoch úsekov železničnej trate štátna hranica ČR/SR - Devínska Nová Ves (realizácia) + DOZZ, GSMR, ETCS</v>
      </c>
      <c r="K1675">
        <v>0</v>
      </c>
      <c r="L1675" t="s">
        <v>873</v>
      </c>
      <c r="M1675" t="s">
        <v>868</v>
      </c>
      <c r="N1675" t="s">
        <v>861</v>
      </c>
      <c r="Q1675">
        <v>2027</v>
      </c>
      <c r="R1675" t="s">
        <v>1525</v>
      </c>
      <c r="S1675" s="16">
        <v>19763573.84</v>
      </c>
      <c r="U1675" t="s">
        <v>2236</v>
      </c>
      <c r="V1675" s="12" t="s">
        <v>2705</v>
      </c>
    </row>
    <row r="1676" spans="5:22" x14ac:dyDescent="0.35">
      <c r="E1676" t="s">
        <v>1131</v>
      </c>
      <c r="G1676" s="1" t="str">
        <f>VLOOKUP(E1676,'zoznam+stupeň prípravy'!$A$2:$W$647,2,FALSE)</f>
        <v>Barca, OV č.21 - 34</v>
      </c>
      <c r="K1676" t="s">
        <v>1133</v>
      </c>
      <c r="L1676" t="s">
        <v>912</v>
      </c>
      <c r="M1676" t="s">
        <v>868</v>
      </c>
      <c r="N1676" t="s">
        <v>861</v>
      </c>
      <c r="Q1676">
        <v>2026</v>
      </c>
      <c r="R1676" t="s">
        <v>2027</v>
      </c>
      <c r="S1676" s="16">
        <v>722500</v>
      </c>
      <c r="U1676" t="s">
        <v>2236</v>
      </c>
      <c r="V1676" s="12" t="s">
        <v>2711</v>
      </c>
    </row>
    <row r="1677" spans="5:22" x14ac:dyDescent="0.35">
      <c r="E1677" t="s">
        <v>1131</v>
      </c>
      <c r="G1677" s="1" t="str">
        <f>VLOOKUP(E1677,'zoznam+stupeň prípravy'!$A$2:$W$647,2,FALSE)</f>
        <v>Barca, OV č.21 - 34</v>
      </c>
      <c r="K1677" t="s">
        <v>1133</v>
      </c>
      <c r="L1677" t="s">
        <v>912</v>
      </c>
      <c r="M1677" t="s">
        <v>868</v>
      </c>
      <c r="N1677" t="s">
        <v>861</v>
      </c>
      <c r="Q1677">
        <v>2026</v>
      </c>
      <c r="R1677" t="s">
        <v>2032</v>
      </c>
      <c r="S1677" s="16">
        <v>7055000</v>
      </c>
      <c r="U1677" t="s">
        <v>2236</v>
      </c>
      <c r="V1677" s="12" t="s">
        <v>2711</v>
      </c>
    </row>
    <row r="1678" spans="5:22" x14ac:dyDescent="0.35">
      <c r="E1678" t="s">
        <v>1131</v>
      </c>
      <c r="G1678" s="1" t="str">
        <f>VLOOKUP(E1678,'zoznam+stupeň prípravy'!$A$2:$W$647,2,FALSE)</f>
        <v>Barca, OV č.21 - 34</v>
      </c>
      <c r="K1678" t="s">
        <v>1133</v>
      </c>
      <c r="L1678" t="s">
        <v>912</v>
      </c>
      <c r="M1678" t="s">
        <v>868</v>
      </c>
      <c r="N1678" t="s">
        <v>861</v>
      </c>
      <c r="Q1678">
        <v>2026</v>
      </c>
      <c r="R1678" t="s">
        <v>2033</v>
      </c>
      <c r="S1678" s="16">
        <v>1245000</v>
      </c>
      <c r="U1678" t="s">
        <v>2236</v>
      </c>
      <c r="V1678" s="12" t="s">
        <v>2711</v>
      </c>
    </row>
    <row r="1679" spans="5:22" x14ac:dyDescent="0.35">
      <c r="E1679" t="s">
        <v>1131</v>
      </c>
      <c r="G1679" s="1" t="str">
        <f>VLOOKUP(E1679,'zoznam+stupeň prípravy'!$A$2:$W$647,2,FALSE)</f>
        <v>Barca, OV č.21 - 34</v>
      </c>
      <c r="K1679" t="s">
        <v>1133</v>
      </c>
      <c r="L1679" t="s">
        <v>912</v>
      </c>
      <c r="M1679" t="s">
        <v>868</v>
      </c>
      <c r="N1679" t="s">
        <v>861</v>
      </c>
      <c r="Q1679">
        <v>2027</v>
      </c>
      <c r="R1679" t="s">
        <v>2033</v>
      </c>
      <c r="S1679" s="16">
        <v>1050000</v>
      </c>
      <c r="U1679" t="s">
        <v>2236</v>
      </c>
      <c r="V1679" s="12" t="s">
        <v>2711</v>
      </c>
    </row>
    <row r="1680" spans="5:22" x14ac:dyDescent="0.35">
      <c r="E1680" t="s">
        <v>1131</v>
      </c>
      <c r="G1680" s="1" t="str">
        <f>VLOOKUP(E1680,'zoznam+stupeň prípravy'!$A$2:$W$647,2,FALSE)</f>
        <v>Barca, OV č.21 - 34</v>
      </c>
      <c r="K1680" t="s">
        <v>1133</v>
      </c>
      <c r="L1680" t="s">
        <v>912</v>
      </c>
      <c r="M1680" t="s">
        <v>868</v>
      </c>
      <c r="N1680" t="s">
        <v>861</v>
      </c>
      <c r="Q1680">
        <v>2027</v>
      </c>
      <c r="R1680" t="s">
        <v>2032</v>
      </c>
      <c r="S1680" s="16">
        <v>5950000</v>
      </c>
      <c r="U1680" t="s">
        <v>2236</v>
      </c>
      <c r="V1680" s="12" t="s">
        <v>2711</v>
      </c>
    </row>
    <row r="1681" spans="5:22" ht="43.5" x14ac:dyDescent="0.35">
      <c r="E1681" t="s">
        <v>635</v>
      </c>
      <c r="G1681" s="1" t="str">
        <f>VLOOKUP(E1681,'zoznam+stupeň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K1681">
        <v>0</v>
      </c>
      <c r="L1681" t="s">
        <v>873</v>
      </c>
      <c r="M1681" t="s">
        <v>868</v>
      </c>
      <c r="N1681" t="s">
        <v>861</v>
      </c>
      <c r="Q1681">
        <v>2029</v>
      </c>
      <c r="R1681" t="s">
        <v>2031</v>
      </c>
      <c r="S1681" s="16">
        <v>4000000</v>
      </c>
      <c r="U1681" t="s">
        <v>2236</v>
      </c>
      <c r="V1681" s="12" t="s">
        <v>2706</v>
      </c>
    </row>
    <row r="1682" spans="5:22" ht="43.5" x14ac:dyDescent="0.35">
      <c r="E1682" t="s">
        <v>635</v>
      </c>
      <c r="G1682" s="1" t="str">
        <f>VLOOKUP(E1682,'zoznam+stupeň prípravy'!$A$2:$W$647,2,FALSE)</f>
        <v>Modernizácia železničnej trate Žilina – Košice, úsek trate Poprad Tatry (mimo) – Krompachy, 1.etapa A2 (Poprad – Spišská Nová Ves), projektová príprava a real. (I. etapa + DOZZ, ETCS)</v>
      </c>
      <c r="K1682">
        <v>0</v>
      </c>
      <c r="L1682" t="s">
        <v>873</v>
      </c>
      <c r="M1682" t="s">
        <v>868</v>
      </c>
      <c r="N1682" t="s">
        <v>861</v>
      </c>
      <c r="Q1682">
        <v>2030</v>
      </c>
      <c r="R1682" t="s">
        <v>2031</v>
      </c>
      <c r="S1682" s="16">
        <v>3000000</v>
      </c>
      <c r="U1682" t="s">
        <v>2236</v>
      </c>
      <c r="V1682" s="12" t="s">
        <v>2706</v>
      </c>
    </row>
    <row r="1683" spans="5:22" ht="29" x14ac:dyDescent="0.35">
      <c r="E1683" t="s">
        <v>561</v>
      </c>
      <c r="G1683" s="1" t="str">
        <f>VLOOKUP(E1683,'zoznam+stupeň prípravy'!$A$2:$W$647,2,FALSE)</f>
        <v xml:space="preserve">Modernizácia železničnej trate Žilina – Košice, úsek  trate Liptovský Mikuláš – Poprad Tatry (mimo) 5. etapa, úsek Paludza - Liptovský Hrádok </v>
      </c>
      <c r="K1683">
        <v>0</v>
      </c>
      <c r="L1683" t="s">
        <v>873</v>
      </c>
      <c r="M1683" t="s">
        <v>868</v>
      </c>
      <c r="N1683" t="s">
        <v>861</v>
      </c>
      <c r="Q1683">
        <v>2026</v>
      </c>
      <c r="R1683" t="s">
        <v>2032</v>
      </c>
      <c r="S1683" s="16">
        <v>21250000</v>
      </c>
      <c r="U1683" t="s">
        <v>2236</v>
      </c>
      <c r="V1683" s="12" t="s">
        <v>2704</v>
      </c>
    </row>
    <row r="1684" spans="5:22" ht="29" x14ac:dyDescent="0.35">
      <c r="E1684" t="s">
        <v>561</v>
      </c>
      <c r="G1684" s="1" t="str">
        <f>VLOOKUP(E1684,'zoznam+stupeň prípravy'!$A$2:$W$647,2,FALSE)</f>
        <v xml:space="preserve">Modernizácia železničnej trate Žilina – Košice, úsek  trate Liptovský Mikuláš – Poprad Tatry (mimo) 5. etapa, úsek Paludza - Liptovský Hrádok </v>
      </c>
      <c r="K1684">
        <v>0</v>
      </c>
      <c r="L1684" t="s">
        <v>873</v>
      </c>
      <c r="M1684" t="s">
        <v>868</v>
      </c>
      <c r="N1684" t="s">
        <v>861</v>
      </c>
      <c r="Q1684">
        <v>2026</v>
      </c>
      <c r="R1684" t="s">
        <v>2033</v>
      </c>
      <c r="S1684" s="16">
        <v>3750000</v>
      </c>
      <c r="U1684" t="s">
        <v>2236</v>
      </c>
      <c r="V1684" s="12" t="s">
        <v>2704</v>
      </c>
    </row>
    <row r="1685" spans="5:22" ht="29" x14ac:dyDescent="0.35">
      <c r="E1685" t="s">
        <v>561</v>
      </c>
      <c r="G1685" s="1" t="str">
        <f>VLOOKUP(E1685,'zoznam+stupeň prípravy'!$A$2:$W$647,2,FALSE)</f>
        <v xml:space="preserve">Modernizácia železničnej trate Žilina – Košice, úsek  trate Liptovský Mikuláš – Poprad Tatry (mimo) 5. etapa, úsek Paludza - Liptovský Hrádok </v>
      </c>
      <c r="K1685">
        <v>0</v>
      </c>
      <c r="L1685" t="s">
        <v>873</v>
      </c>
      <c r="M1685" t="s">
        <v>868</v>
      </c>
      <c r="N1685" t="s">
        <v>861</v>
      </c>
      <c r="Q1685">
        <v>2030</v>
      </c>
      <c r="R1685" t="s">
        <v>2032</v>
      </c>
      <c r="S1685" s="16">
        <v>125142859.02</v>
      </c>
      <c r="U1685" t="s">
        <v>2236</v>
      </c>
      <c r="V1685" s="12" t="s">
        <v>2704</v>
      </c>
    </row>
    <row r="1686" spans="5:22" ht="29" x14ac:dyDescent="0.35">
      <c r="E1686" t="s">
        <v>561</v>
      </c>
      <c r="G1686" s="1" t="str">
        <f>VLOOKUP(E1686,'zoznam+stupeň prípravy'!$A$2:$W$647,2,FALSE)</f>
        <v xml:space="preserve">Modernizácia železničnej trate Žilina – Košice, úsek  trate Liptovský Mikuláš – Poprad Tatry (mimo) 5. etapa, úsek Paludza - Liptovský Hrádok </v>
      </c>
      <c r="K1686">
        <v>0</v>
      </c>
      <c r="L1686" t="s">
        <v>873</v>
      </c>
      <c r="M1686" t="s">
        <v>868</v>
      </c>
      <c r="N1686" t="s">
        <v>861</v>
      </c>
      <c r="Q1686">
        <v>2030</v>
      </c>
      <c r="R1686" s="7" t="s">
        <v>2033</v>
      </c>
      <c r="S1686" s="16">
        <v>22084033.940000001</v>
      </c>
      <c r="U1686" t="s">
        <v>2236</v>
      </c>
      <c r="V1686" s="12" t="s">
        <v>2704</v>
      </c>
    </row>
    <row r="1687" spans="5:22" x14ac:dyDescent="0.35">
      <c r="E1687" s="43" t="s">
        <v>971</v>
      </c>
      <c r="G1687" s="1" t="str">
        <f>VLOOKUP(E1687,'zoznam+stupeň prípravy'!$A$2:$W$647,2,FALSE)</f>
        <v>Ruskov TM, rekonštrukcia</v>
      </c>
      <c r="K1687" t="s">
        <v>975</v>
      </c>
      <c r="L1687" t="s">
        <v>912</v>
      </c>
      <c r="M1687" t="s">
        <v>868</v>
      </c>
      <c r="N1687" t="s">
        <v>861</v>
      </c>
      <c r="Q1687">
        <v>2027</v>
      </c>
      <c r="R1687" s="7" t="s">
        <v>2028</v>
      </c>
      <c r="S1687" s="16">
        <v>2890000</v>
      </c>
      <c r="U1687" t="s">
        <v>2236</v>
      </c>
      <c r="V1687" s="12" t="s">
        <v>2708</v>
      </c>
    </row>
    <row r="1688" spans="5:22" x14ac:dyDescent="0.35">
      <c r="E1688" s="43" t="s">
        <v>971</v>
      </c>
      <c r="G1688" s="1" t="str">
        <f>VLOOKUP(E1688,'zoznam+stupeň prípravy'!$A$2:$W$647,2,FALSE)</f>
        <v>Ruskov TM, rekonštrukcia</v>
      </c>
      <c r="K1688" t="s">
        <v>975</v>
      </c>
      <c r="L1688" t="s">
        <v>912</v>
      </c>
      <c r="M1688" t="s">
        <v>868</v>
      </c>
      <c r="N1688" t="s">
        <v>861</v>
      </c>
      <c r="Q1688">
        <v>2027</v>
      </c>
      <c r="R1688" s="7" t="s">
        <v>1524</v>
      </c>
      <c r="S1688" s="16">
        <v>1260000</v>
      </c>
      <c r="U1688" t="s">
        <v>2236</v>
      </c>
      <c r="V1688" s="12" t="s">
        <v>2708</v>
      </c>
    </row>
    <row r="1689" spans="5:22" x14ac:dyDescent="0.35">
      <c r="E1689" s="43" t="s">
        <v>971</v>
      </c>
      <c r="G1689" s="1" t="str">
        <f>VLOOKUP(E1689,'zoznam+stupeň prípravy'!$A$2:$W$647,2,FALSE)</f>
        <v>Ruskov TM, rekonštrukcia</v>
      </c>
      <c r="K1689" t="s">
        <v>975</v>
      </c>
      <c r="L1689" t="s">
        <v>912</v>
      </c>
      <c r="M1689" t="s">
        <v>868</v>
      </c>
      <c r="N1689" t="s">
        <v>861</v>
      </c>
      <c r="Q1689">
        <v>2028</v>
      </c>
      <c r="R1689" s="7" t="s">
        <v>1524</v>
      </c>
      <c r="S1689" s="16">
        <v>660000</v>
      </c>
      <c r="U1689" t="s">
        <v>2236</v>
      </c>
      <c r="V1689" s="12" t="s">
        <v>2708</v>
      </c>
    </row>
    <row r="1690" spans="5:22" x14ac:dyDescent="0.35">
      <c r="E1690" s="43" t="s">
        <v>971</v>
      </c>
      <c r="G1690" s="1" t="str">
        <f>VLOOKUP(E1690,'zoznam+stupeň prípravy'!$A$2:$W$647,2,FALSE)</f>
        <v>Ruskov TM, rekonštrukcia</v>
      </c>
      <c r="K1690" t="s">
        <v>975</v>
      </c>
      <c r="L1690" t="s">
        <v>912</v>
      </c>
      <c r="M1690" t="s">
        <v>868</v>
      </c>
      <c r="N1690" t="s">
        <v>861</v>
      </c>
      <c r="Q1690">
        <v>2028</v>
      </c>
      <c r="R1690" s="7" t="s">
        <v>2027</v>
      </c>
      <c r="S1690" s="16">
        <v>3740000</v>
      </c>
      <c r="U1690" t="s">
        <v>2236</v>
      </c>
      <c r="V1690" s="12" t="s">
        <v>2708</v>
      </c>
    </row>
    <row r="1691" spans="5:22" x14ac:dyDescent="0.35">
      <c r="E1691" s="43" t="s">
        <v>1042</v>
      </c>
      <c r="G1691" s="1" t="str">
        <f>VLOOKUP(E1691,'zoznam+stupeň prípravy'!$A$2:$W$647,2,FALSE)</f>
        <v>ŽST Čierna nad Tisou, rekonštrukcia prijímacej budovy</v>
      </c>
      <c r="L1691" t="s">
        <v>1000</v>
      </c>
      <c r="M1691" t="s">
        <v>868</v>
      </c>
      <c r="N1691" t="s">
        <v>861</v>
      </c>
      <c r="Q1691">
        <v>2026</v>
      </c>
      <c r="R1691" s="7" t="s">
        <v>2028</v>
      </c>
      <c r="S1691" s="16">
        <v>1827500</v>
      </c>
      <c r="U1691" t="s">
        <v>2236</v>
      </c>
      <c r="V1691" s="12" t="s">
        <v>2708</v>
      </c>
    </row>
    <row r="1692" spans="5:22" x14ac:dyDescent="0.35">
      <c r="E1692" s="43" t="s">
        <v>1042</v>
      </c>
      <c r="G1692" s="1" t="str">
        <f>VLOOKUP(E1692,'zoznam+stupeň prípravy'!$A$2:$W$647,2,FALSE)</f>
        <v>ŽST Čierna nad Tisou, rekonštrukcia prijímacej budovy</v>
      </c>
      <c r="L1692" t="s">
        <v>1000</v>
      </c>
      <c r="M1692" t="s">
        <v>868</v>
      </c>
      <c r="N1692" t="s">
        <v>861</v>
      </c>
      <c r="Q1692">
        <v>2026</v>
      </c>
      <c r="R1692" t="s">
        <v>2027</v>
      </c>
      <c r="S1692" s="16">
        <v>467500</v>
      </c>
      <c r="U1692" t="s">
        <v>2236</v>
      </c>
      <c r="V1692" s="12" t="s">
        <v>2708</v>
      </c>
    </row>
    <row r="1693" spans="5:22" x14ac:dyDescent="0.35">
      <c r="E1693" s="43" t="s">
        <v>1042</v>
      </c>
      <c r="G1693" s="1" t="str">
        <f>VLOOKUP(E1693,'zoznam+stupeň prípravy'!$A$2:$W$647,2,FALSE)</f>
        <v>ŽST Čierna nad Tisou, rekonštrukcia prijímacej budovy</v>
      </c>
      <c r="L1693" t="s">
        <v>1000</v>
      </c>
      <c r="M1693" t="s">
        <v>868</v>
      </c>
      <c r="N1693" t="s">
        <v>861</v>
      </c>
      <c r="Q1693">
        <v>2026</v>
      </c>
      <c r="R1693" t="s">
        <v>1524</v>
      </c>
      <c r="S1693" s="16">
        <v>405000</v>
      </c>
      <c r="U1693" t="s">
        <v>2236</v>
      </c>
      <c r="V1693" s="12" t="s">
        <v>2708</v>
      </c>
    </row>
    <row r="1694" spans="5:22" x14ac:dyDescent="0.35">
      <c r="E1694" s="43" t="s">
        <v>1042</v>
      </c>
      <c r="G1694" s="1" t="str">
        <f>VLOOKUP(E1694,'zoznam+stupeň prípravy'!$A$2:$W$647,2,FALSE)</f>
        <v>ŽST Čierna nad Tisou, rekonštrukcia prijímacej budovy</v>
      </c>
      <c r="L1694" t="s">
        <v>1000</v>
      </c>
      <c r="M1694" t="s">
        <v>868</v>
      </c>
      <c r="N1694" t="s">
        <v>861</v>
      </c>
      <c r="Q1694">
        <v>2027</v>
      </c>
      <c r="R1694" s="7" t="s">
        <v>2027</v>
      </c>
      <c r="S1694" s="16">
        <v>1360000</v>
      </c>
      <c r="U1694" t="s">
        <v>2236</v>
      </c>
      <c r="V1694" s="12" t="s">
        <v>2708</v>
      </c>
    </row>
    <row r="1695" spans="5:22" x14ac:dyDescent="0.35">
      <c r="E1695" s="43" t="s">
        <v>1042</v>
      </c>
      <c r="G1695" s="1" t="str">
        <f>VLOOKUP(E1695,'zoznam+stupeň prípravy'!$A$2:$W$647,2,FALSE)</f>
        <v>ŽST Čierna nad Tisou, rekonštrukcia prijímacej budovy</v>
      </c>
      <c r="L1695" t="s">
        <v>1000</v>
      </c>
      <c r="M1695" t="s">
        <v>868</v>
      </c>
      <c r="N1695" t="s">
        <v>861</v>
      </c>
      <c r="Q1695">
        <v>2027</v>
      </c>
      <c r="R1695" s="7" t="s">
        <v>1524</v>
      </c>
      <c r="S1695" s="16">
        <v>240000</v>
      </c>
      <c r="U1695" t="s">
        <v>2236</v>
      </c>
      <c r="V1695" s="12" t="s">
        <v>2708</v>
      </c>
    </row>
    <row r="1696" spans="5:22" x14ac:dyDescent="0.35">
      <c r="E1696" s="43" t="s">
        <v>2353</v>
      </c>
      <c r="G1696" s="1" t="str">
        <f>VLOOKUP(E1696,'zoznam+stupeň prípravy'!$A$2:$W$647,2,FALSE)</f>
        <v>Košice - Čierna nad Tisou, projektová dokumentácia</v>
      </c>
      <c r="L1696" t="s">
        <v>873</v>
      </c>
      <c r="M1696" t="s">
        <v>868</v>
      </c>
      <c r="N1696" t="s">
        <v>2344</v>
      </c>
      <c r="Q1696">
        <v>2027</v>
      </c>
      <c r="R1696" s="7" t="s">
        <v>2028</v>
      </c>
      <c r="S1696" s="16">
        <v>5865000</v>
      </c>
      <c r="U1696" t="s">
        <v>2236</v>
      </c>
      <c r="V1696" s="12" t="s">
        <v>2698</v>
      </c>
    </row>
    <row r="1697" spans="5:22" x14ac:dyDescent="0.35">
      <c r="E1697" s="43" t="s">
        <v>2353</v>
      </c>
      <c r="G1697" s="1" t="str">
        <f>VLOOKUP(E1697,'zoznam+stupeň prípravy'!$A$2:$W$647,2,FALSE)</f>
        <v>Košice - Čierna nad Tisou, projektová dokumentácia</v>
      </c>
      <c r="L1697" t="s">
        <v>873</v>
      </c>
      <c r="M1697" t="s">
        <v>868</v>
      </c>
      <c r="N1697" t="s">
        <v>2344</v>
      </c>
      <c r="Q1697">
        <v>2027</v>
      </c>
      <c r="R1697" s="7" t="s">
        <v>1524</v>
      </c>
      <c r="S1697" s="16">
        <v>1035000</v>
      </c>
      <c r="U1697" t="s">
        <v>2236</v>
      </c>
      <c r="V1697" s="12" t="s">
        <v>2698</v>
      </c>
    </row>
    <row r="1698" spans="5:22" x14ac:dyDescent="0.35">
      <c r="E1698" s="43" t="s">
        <v>2353</v>
      </c>
      <c r="G1698" s="1" t="str">
        <f>VLOOKUP(E1698,'zoznam+stupeň prípravy'!$A$2:$W$647,2,FALSE)</f>
        <v>Košice - Čierna nad Tisou, projektová dokumentácia</v>
      </c>
      <c r="L1698" t="s">
        <v>873</v>
      </c>
      <c r="M1698" t="s">
        <v>868</v>
      </c>
      <c r="N1698" t="s">
        <v>2344</v>
      </c>
      <c r="Q1698">
        <v>2028</v>
      </c>
      <c r="R1698" s="7" t="s">
        <v>1524</v>
      </c>
      <c r="S1698" s="16">
        <v>1035000</v>
      </c>
      <c r="U1698" t="s">
        <v>2236</v>
      </c>
      <c r="V1698" s="12" t="s">
        <v>2698</v>
      </c>
    </row>
    <row r="1699" spans="5:22" x14ac:dyDescent="0.35">
      <c r="E1699" s="43" t="s">
        <v>2353</v>
      </c>
      <c r="G1699" s="1" t="str">
        <f>VLOOKUP(E1699,'zoznam+stupeň prípravy'!$A$2:$W$647,2,FALSE)</f>
        <v>Košice - Čierna nad Tisou, projektová dokumentácia</v>
      </c>
      <c r="L1699" t="s">
        <v>873</v>
      </c>
      <c r="M1699" t="s">
        <v>868</v>
      </c>
      <c r="N1699" t="s">
        <v>2344</v>
      </c>
      <c r="Q1699">
        <v>2028</v>
      </c>
      <c r="R1699" s="7" t="s">
        <v>2028</v>
      </c>
      <c r="S1699" s="16">
        <v>3910000</v>
      </c>
      <c r="U1699" t="s">
        <v>2236</v>
      </c>
      <c r="V1699" s="12" t="s">
        <v>2698</v>
      </c>
    </row>
    <row r="1700" spans="5:22" x14ac:dyDescent="0.35">
      <c r="E1700" s="43" t="s">
        <v>2353</v>
      </c>
      <c r="G1700" s="1" t="str">
        <f>VLOOKUP(E1700,'zoznam+stupeň prípravy'!$A$2:$W$647,2,FALSE)</f>
        <v>Košice - Čierna nad Tisou, projektová dokumentácia</v>
      </c>
      <c r="L1700" t="s">
        <v>873</v>
      </c>
      <c r="M1700" t="s">
        <v>868</v>
      </c>
      <c r="N1700" t="s">
        <v>2344</v>
      </c>
      <c r="Q1700">
        <v>2028</v>
      </c>
      <c r="R1700" s="7" t="s">
        <v>2027</v>
      </c>
      <c r="S1700" s="16">
        <v>1955000</v>
      </c>
      <c r="U1700" t="s">
        <v>2236</v>
      </c>
      <c r="V1700" s="12" t="s">
        <v>2698</v>
      </c>
    </row>
    <row r="1701" spans="5:22" x14ac:dyDescent="0.35">
      <c r="E1701" s="43" t="s">
        <v>2353</v>
      </c>
      <c r="G1701" s="1" t="str">
        <f>VLOOKUP(E1701,'zoznam+stupeň prípravy'!$A$2:$W$647,2,FALSE)</f>
        <v>Košice - Čierna nad Tisou, projektová dokumentácia</v>
      </c>
      <c r="L1701" t="s">
        <v>873</v>
      </c>
      <c r="M1701" t="s">
        <v>868</v>
      </c>
      <c r="N1701" t="s">
        <v>2344</v>
      </c>
      <c r="Q1701">
        <v>2029</v>
      </c>
      <c r="R1701" s="7" t="s">
        <v>2027</v>
      </c>
      <c r="S1701" s="16">
        <v>7820000</v>
      </c>
      <c r="U1701" t="s">
        <v>2236</v>
      </c>
      <c r="V1701" s="12" t="s">
        <v>2698</v>
      </c>
    </row>
    <row r="1702" spans="5:22" x14ac:dyDescent="0.35">
      <c r="E1702" s="43" t="s">
        <v>2353</v>
      </c>
      <c r="G1702" s="1" t="str">
        <f>VLOOKUP(E1702,'zoznam+stupeň prípravy'!$A$2:$W$647,2,FALSE)</f>
        <v>Košice - Čierna nad Tisou, projektová dokumentácia</v>
      </c>
      <c r="L1702" t="s">
        <v>873</v>
      </c>
      <c r="M1702" t="s">
        <v>868</v>
      </c>
      <c r="N1702" t="s">
        <v>2344</v>
      </c>
      <c r="Q1702">
        <v>2029</v>
      </c>
      <c r="R1702" s="7" t="s">
        <v>1524</v>
      </c>
      <c r="S1702" s="16">
        <v>1380000</v>
      </c>
      <c r="U1702" t="s">
        <v>2236</v>
      </c>
      <c r="V1702" s="12" t="s">
        <v>2698</v>
      </c>
    </row>
    <row r="1703" spans="5:22" x14ac:dyDescent="0.35">
      <c r="E1703" t="s">
        <v>838</v>
      </c>
      <c r="G1703" s="1" t="str">
        <f>VLOOKUP(E1703,'zoznam+stupeň prípravy'!$A$2:$W$647,2,FALSE)</f>
        <v>ŽST Slovenská Ľupča, ŽST Medzibrod, zabezpečovacie zariadenie</v>
      </c>
      <c r="K1703">
        <v>0</v>
      </c>
      <c r="L1703" t="s">
        <v>912</v>
      </c>
      <c r="M1703" t="s">
        <v>868</v>
      </c>
      <c r="N1703" t="s">
        <v>861</v>
      </c>
      <c r="Q1703">
        <v>2026</v>
      </c>
      <c r="R1703" t="s">
        <v>1558</v>
      </c>
      <c r="S1703" s="16">
        <v>5200687.3600000003</v>
      </c>
      <c r="U1703" t="s">
        <v>2236</v>
      </c>
      <c r="V1703" s="12" t="s">
        <v>2703</v>
      </c>
    </row>
    <row r="1704" spans="5:22" ht="29" x14ac:dyDescent="0.35">
      <c r="E1704" t="s">
        <v>672</v>
      </c>
      <c r="G1704" s="1" t="str">
        <f>VLOOKUP(E1704,'zoznam+stupeň prípravy'!$A$2:$W$647,2,FALSE)</f>
        <v>Zastávka Nové Košariská – záchytné parkovisko pre IAD , projektová dokumentácia (DÚR, DSPRS) a real.</v>
      </c>
      <c r="M1704" t="s">
        <v>868</v>
      </c>
      <c r="N1704" t="s">
        <v>861</v>
      </c>
      <c r="Q1704">
        <v>2026</v>
      </c>
      <c r="R1704" t="s">
        <v>2033</v>
      </c>
      <c r="S1704" s="16">
        <v>504457.5</v>
      </c>
      <c r="U1704" t="s">
        <v>875</v>
      </c>
      <c r="V1704" s="12" t="s">
        <v>2707</v>
      </c>
    </row>
    <row r="1705" spans="5:22" ht="29" x14ac:dyDescent="0.35">
      <c r="E1705" t="s">
        <v>529</v>
      </c>
      <c r="G1705" s="1" t="str">
        <f>VLOOKUP(E1705,'zoznam+stupeň prípravy'!$A$2:$W$647,2,FALSE)</f>
        <v>Implementácia GSM-R do siete ŽSR, úsek  Varín - Košice - Čierna nad Tisou štátna hranica</v>
      </c>
      <c r="K1705">
        <v>0</v>
      </c>
      <c r="L1705" t="s">
        <v>873</v>
      </c>
      <c r="M1705" t="s">
        <v>868</v>
      </c>
      <c r="N1705" t="s">
        <v>860</v>
      </c>
      <c r="Q1705">
        <v>2023</v>
      </c>
      <c r="R1705" t="s">
        <v>1525</v>
      </c>
      <c r="S1705" s="16">
        <v>11742.18</v>
      </c>
      <c r="U1705" t="s">
        <v>2236</v>
      </c>
      <c r="V1705" s="12" t="s">
        <v>2705</v>
      </c>
    </row>
    <row r="1706" spans="5:22" ht="29" x14ac:dyDescent="0.35">
      <c r="E1706" t="s">
        <v>529</v>
      </c>
      <c r="G1706" s="1" t="str">
        <f>VLOOKUP(E1706,'zoznam+stupeň prípravy'!$A$2:$W$647,2,FALSE)</f>
        <v>Implementácia GSM-R do siete ŽSR, úsek  Varín - Košice - Čierna nad Tisou štátna hranica</v>
      </c>
      <c r="K1706">
        <v>0</v>
      </c>
      <c r="L1706" t="s">
        <v>873</v>
      </c>
      <c r="M1706" t="s">
        <v>868</v>
      </c>
      <c r="N1706" t="s">
        <v>860</v>
      </c>
      <c r="Q1706">
        <v>2023</v>
      </c>
      <c r="R1706" t="s">
        <v>1525</v>
      </c>
      <c r="S1706" s="16">
        <v>17850</v>
      </c>
      <c r="U1706" t="s">
        <v>2236</v>
      </c>
      <c r="V1706" s="12" t="s">
        <v>2705</v>
      </c>
    </row>
    <row r="1707" spans="5:22" x14ac:dyDescent="0.35">
      <c r="E1707" t="s">
        <v>525</v>
      </c>
      <c r="F1707" t="s">
        <v>927</v>
      </c>
      <c r="G1707" s="1" t="str">
        <f>VLOOKUP(E1707,'zoznam+stupeň prípravy'!$A$2:$W$647,2,FALSE)</f>
        <v>Haniska pri Košiciach - Moldava nad Bodvou, elektrifikácia</v>
      </c>
      <c r="K1707">
        <v>1.2</v>
      </c>
      <c r="L1707" t="s">
        <v>873</v>
      </c>
      <c r="M1707" t="s">
        <v>868</v>
      </c>
      <c r="N1707" t="s">
        <v>861</v>
      </c>
      <c r="Q1707">
        <v>2023</v>
      </c>
      <c r="R1707" t="s">
        <v>1542</v>
      </c>
      <c r="S1707" s="16">
        <v>11654.03</v>
      </c>
      <c r="U1707" t="s">
        <v>2236</v>
      </c>
      <c r="V1707" s="12" t="s">
        <v>2699</v>
      </c>
    </row>
    <row r="1708" spans="5:22" x14ac:dyDescent="0.35">
      <c r="E1708" t="s">
        <v>643</v>
      </c>
      <c r="G1708" s="1" t="str">
        <f>VLOOKUP(E1708,'zoznam+stupeň prípravy'!$A$2:$W$647,2,FALSE)</f>
        <v>Terminál integrovanej osobnej prepravy Trebišov, realizácia</v>
      </c>
      <c r="K1708">
        <v>0</v>
      </c>
      <c r="L1708" t="s">
        <v>912</v>
      </c>
      <c r="M1708" t="s">
        <v>868</v>
      </c>
      <c r="N1708" t="s">
        <v>861</v>
      </c>
      <c r="Q1708">
        <v>2023</v>
      </c>
      <c r="R1708" t="s">
        <v>1542</v>
      </c>
      <c r="S1708" s="16">
        <v>1977325.08</v>
      </c>
      <c r="U1708" t="s">
        <v>2236</v>
      </c>
      <c r="V1708" s="12" t="s">
        <v>2699</v>
      </c>
    </row>
    <row r="1709" spans="5:22" ht="29" x14ac:dyDescent="0.35">
      <c r="E1709" t="s">
        <v>876</v>
      </c>
      <c r="G1709" s="1" t="str">
        <f>VLOOKUP(E1709,'zoznam+stupeň prípravy'!$A$2:$W$647,2,FALSE)</f>
        <v>Modernizácia železničnej trate Žilina – Košice, úsek  trate Liptovský Mikuláš – Poprad Tatry (mimo) PD</v>
      </c>
      <c r="M1709" t="s">
        <v>868</v>
      </c>
      <c r="N1709" t="s">
        <v>2344</v>
      </c>
      <c r="Q1709">
        <v>2024</v>
      </c>
      <c r="R1709" t="s">
        <v>2264</v>
      </c>
      <c r="S1709" s="16">
        <v>155342.34</v>
      </c>
      <c r="U1709" t="s">
        <v>2236</v>
      </c>
      <c r="V1709" s="12" t="s">
        <v>2704</v>
      </c>
    </row>
    <row r="1710" spans="5:22" ht="43.5" x14ac:dyDescent="0.35">
      <c r="E1710" t="s">
        <v>567</v>
      </c>
      <c r="F1710" t="s">
        <v>885</v>
      </c>
      <c r="G1710" s="1" t="str">
        <f>VLOOKUP(E1710,'zoznam+stupeň prípravy'!$A$2:$W$647,2,FALSE)</f>
        <v>Modernizácia železničnej trate Žilina – Košice, úsek trate Poprad Tatry (mimo) – Krompachy, 1.etapa A1 (Poprad – Spišská Nová Ves), projektová príprava a real. (I. etapa + DOZZ, ETCS)</v>
      </c>
      <c r="M1710" t="s">
        <v>868</v>
      </c>
      <c r="N1710" t="s">
        <v>2344</v>
      </c>
      <c r="Q1710">
        <v>2024</v>
      </c>
      <c r="R1710" t="s">
        <v>2264</v>
      </c>
      <c r="S1710" s="16">
        <v>92415.700000000012</v>
      </c>
      <c r="U1710" t="s">
        <v>2236</v>
      </c>
      <c r="V1710" s="12" t="s">
        <v>2705</v>
      </c>
    </row>
    <row r="1711" spans="5:22" x14ac:dyDescent="0.35">
      <c r="E1711" t="s">
        <v>799</v>
      </c>
      <c r="G1711" s="1" t="str">
        <f>VLOOKUP(E1711,'zoznam+stupeň prípravy'!$A$2:$W$647,2,FALSE)</f>
        <v>ŽST Trnovec nad Váhom – ŽST Tvrdošovce, modernizácia koľaje č. 1 a č. 2</v>
      </c>
      <c r="M1711" t="s">
        <v>868</v>
      </c>
      <c r="N1711" t="s">
        <v>2344</v>
      </c>
      <c r="Q1711">
        <v>2024</v>
      </c>
      <c r="R1711" t="s">
        <v>2025</v>
      </c>
      <c r="S1711" s="16">
        <f>18800</f>
        <v>18800</v>
      </c>
      <c r="U1711" t="s">
        <v>2236</v>
      </c>
      <c r="V1711" s="12" t="s">
        <v>2699</v>
      </c>
    </row>
    <row r="1712" spans="5:22" x14ac:dyDescent="0.35">
      <c r="E1712" t="s">
        <v>734</v>
      </c>
      <c r="G1712" s="1" t="str">
        <f>VLOOKUP(E1712,'zoznam+stupeň prípravy'!$A$2:$W$647,2,FALSE)</f>
        <v>ŽSR, rekonštrukcia výhybiek č. 1 a 2 v ŽST Veľké Uherce</v>
      </c>
      <c r="M1712" t="s">
        <v>868</v>
      </c>
      <c r="N1712" t="s">
        <v>861</v>
      </c>
      <c r="Q1712">
        <v>2024</v>
      </c>
      <c r="R1712" t="s">
        <v>2264</v>
      </c>
      <c r="S1712" s="16">
        <v>-20050.879999999997</v>
      </c>
      <c r="U1712" t="s">
        <v>2236</v>
      </c>
      <c r="V1712" s="12" t="s">
        <v>2699</v>
      </c>
    </row>
    <row r="1713" spans="5:22" ht="29" x14ac:dyDescent="0.35">
      <c r="E1713" t="s">
        <v>668</v>
      </c>
      <c r="G1713" s="1" t="str">
        <f>VLOOKUP(E1713,'zoznam+stupeň prípravy'!$A$2:$W$647,2,FALSE)</f>
        <v>Výstavba automatického informačného zariadenia pre cestujúcu verejnosť na TEŽ vrátane optickej kabelizácie</v>
      </c>
      <c r="M1713" t="s">
        <v>868</v>
      </c>
      <c r="N1713" t="s">
        <v>2344</v>
      </c>
      <c r="Q1713">
        <v>2024</v>
      </c>
      <c r="R1713" t="s">
        <v>2264</v>
      </c>
      <c r="S1713" s="16">
        <v>1511.67</v>
      </c>
      <c r="U1713" t="s">
        <v>2236</v>
      </c>
      <c r="V1713" s="12" t="s">
        <v>2708</v>
      </c>
    </row>
    <row r="1714" spans="5:22" x14ac:dyDescent="0.35">
      <c r="E1714" t="s">
        <v>643</v>
      </c>
      <c r="G1714" s="1" t="str">
        <f>VLOOKUP(E1714,'zoznam+stupeň prípravy'!$A$2:$W$647,2,FALSE)</f>
        <v>Terminál integrovanej osobnej prepravy Trebišov, realizácia</v>
      </c>
      <c r="M1714" t="s">
        <v>868</v>
      </c>
      <c r="N1714" t="s">
        <v>861</v>
      </c>
      <c r="Q1714">
        <v>2024</v>
      </c>
      <c r="R1714" t="s">
        <v>2025</v>
      </c>
      <c r="S1714" s="16">
        <v>39165</v>
      </c>
      <c r="U1714" t="s">
        <v>2236</v>
      </c>
      <c r="V1714" s="12" t="s">
        <v>2699</v>
      </c>
    </row>
    <row r="1715" spans="5:22" ht="29" x14ac:dyDescent="0.35">
      <c r="E1715" t="s">
        <v>1009</v>
      </c>
      <c r="G1715" s="1" t="str">
        <f>VLOOKUP(E1715,'zoznam+stupeň prípravy'!$A$2:$W$647,2,FALSE)</f>
        <v xml:space="preserve">Štandardy železničných tratí a stavieb - OR Trnava - ŽST Nové Zámky, rekonštrukcia VB a prislúchajúcich objektov  </v>
      </c>
      <c r="M1715" t="s">
        <v>868</v>
      </c>
      <c r="N1715" t="s">
        <v>26</v>
      </c>
      <c r="Q1715">
        <v>2024</v>
      </c>
      <c r="R1715" t="s">
        <v>2025</v>
      </c>
      <c r="S1715" s="16">
        <v>4930.8500000000004</v>
      </c>
      <c r="U1715" t="s">
        <v>2236</v>
      </c>
      <c r="V1715" s="12" t="s">
        <v>2707</v>
      </c>
    </row>
    <row r="1716" spans="5:22" ht="29" x14ac:dyDescent="0.35">
      <c r="E1716" t="s">
        <v>1009</v>
      </c>
      <c r="G1716" s="1" t="str">
        <f>VLOOKUP(E1716,'zoznam+stupeň prípravy'!$A$2:$W$647,2,FALSE)</f>
        <v xml:space="preserve">Štandardy železničných tratí a stavieb - OR Trnava - ŽST Nové Zámky, rekonštrukcia VB a prislúchajúcich objektov  </v>
      </c>
      <c r="M1716" t="s">
        <v>868</v>
      </c>
      <c r="N1716" t="s">
        <v>2344</v>
      </c>
      <c r="Q1716">
        <v>2024</v>
      </c>
      <c r="R1716" t="s">
        <v>2025</v>
      </c>
      <c r="S1716" s="16">
        <v>12030.45</v>
      </c>
      <c r="U1716" t="s">
        <v>2236</v>
      </c>
      <c r="V1716" s="12" t="s">
        <v>2707</v>
      </c>
    </row>
    <row r="1717" spans="5:22" x14ac:dyDescent="0.35">
      <c r="E1717" t="s">
        <v>661</v>
      </c>
      <c r="G1717" s="1" t="str">
        <f>VLOOKUP(E1717,'zoznam+stupeň prípravy'!$A$2:$W$647,2,FALSE)</f>
        <v>Vybudovanie stojanov pre napätie 400 V pre DMJ r. 861 vo vybraných ŽST</v>
      </c>
      <c r="M1717" t="s">
        <v>868</v>
      </c>
      <c r="N1717" t="s">
        <v>2344</v>
      </c>
      <c r="Q1717">
        <v>2024</v>
      </c>
      <c r="R1717" t="s">
        <v>2025</v>
      </c>
      <c r="S1717" s="16">
        <v>12974.6</v>
      </c>
      <c r="U1717" t="s">
        <v>875</v>
      </c>
      <c r="V1717" s="12" t="s">
        <v>2703</v>
      </c>
    </row>
    <row r="1718" spans="5:22" x14ac:dyDescent="0.35">
      <c r="E1718" t="s">
        <v>1043</v>
      </c>
      <c r="G1718" s="1" t="str">
        <f>VLOOKUP(E1718,'zoznam+stupeň prípravy'!$A$2:$W$647,2,FALSE)</f>
        <v>ŽST Kežmarok, KR strechy a bleskozvodu</v>
      </c>
      <c r="M1718" t="s">
        <v>868</v>
      </c>
      <c r="N1718" t="s">
        <v>2344</v>
      </c>
      <c r="Q1718">
        <v>2024</v>
      </c>
      <c r="R1718" t="s">
        <v>2025</v>
      </c>
      <c r="S1718" s="16">
        <v>3724.6</v>
      </c>
      <c r="U1718" t="s">
        <v>2236</v>
      </c>
      <c r="V1718" s="12" t="s">
        <v>2705</v>
      </c>
    </row>
    <row r="1719" spans="5:22" x14ac:dyDescent="0.35">
      <c r="E1719" t="s">
        <v>1043</v>
      </c>
      <c r="G1719" s="1" t="str">
        <f>VLOOKUP(E1719,'zoznam+stupeň prípravy'!$A$2:$W$647,2,FALSE)</f>
        <v>ŽST Kežmarok, KR strechy a bleskozvodu</v>
      </c>
      <c r="M1719" t="s">
        <v>868</v>
      </c>
      <c r="N1719" t="s">
        <v>50</v>
      </c>
      <c r="Q1719">
        <v>2024</v>
      </c>
      <c r="R1719" t="s">
        <v>2025</v>
      </c>
      <c r="S1719" s="16">
        <v>209051.89</v>
      </c>
      <c r="U1719" t="s">
        <v>2236</v>
      </c>
      <c r="V1719" s="12" t="s">
        <v>2705</v>
      </c>
    </row>
    <row r="1720" spans="5:22" x14ac:dyDescent="0.35">
      <c r="E1720" t="s">
        <v>527</v>
      </c>
      <c r="G1720" s="1" t="str">
        <f>VLOOKUP(E1720,'zoznam+stupeň prípravy'!$A$2:$W$647,2,FALSE)</f>
        <v>Hul – Úľany, sanácia zemného telesa v km 34,850 – 35,050</v>
      </c>
      <c r="M1720" t="s">
        <v>868</v>
      </c>
      <c r="N1720" t="s">
        <v>50</v>
      </c>
      <c r="Q1720">
        <v>2024</v>
      </c>
      <c r="R1720" t="s">
        <v>2025</v>
      </c>
      <c r="S1720" s="16">
        <v>-1500</v>
      </c>
      <c r="U1720" t="s">
        <v>2236</v>
      </c>
      <c r="V1720" s="12" t="s">
        <v>2699</v>
      </c>
    </row>
    <row r="1721" spans="5:22" x14ac:dyDescent="0.35">
      <c r="E1721" t="s">
        <v>1066</v>
      </c>
      <c r="G1721" s="1" t="str">
        <f>VLOOKUP(E1721,'zoznam+stupeň prípravy'!$A$2:$W$647,2,FALSE)</f>
        <v>ŽST Trenčín, rekonštrukcia strechy Admin. budovy v parku</v>
      </c>
      <c r="M1721" t="s">
        <v>868</v>
      </c>
      <c r="N1721" t="s">
        <v>2344</v>
      </c>
      <c r="Q1721">
        <v>2024</v>
      </c>
      <c r="R1721" t="s">
        <v>2025</v>
      </c>
      <c r="S1721" s="16">
        <v>300</v>
      </c>
      <c r="U1721" t="s">
        <v>2236</v>
      </c>
      <c r="V1721" s="12" t="s">
        <v>2708</v>
      </c>
    </row>
    <row r="1722" spans="5:22" x14ac:dyDescent="0.35">
      <c r="E1722" t="s">
        <v>1068</v>
      </c>
      <c r="G1722" s="1" t="str">
        <f>VLOOKUP(E1722,'zoznam+stupeň prípravy'!$A$2:$W$647,2,FALSE)</f>
        <v>KR Stavadlo č. 2 Vrútky nákladná stanica</v>
      </c>
      <c r="M1722" t="s">
        <v>868</v>
      </c>
      <c r="N1722" t="s">
        <v>2344</v>
      </c>
      <c r="Q1722">
        <v>2024</v>
      </c>
      <c r="R1722" t="s">
        <v>2025</v>
      </c>
      <c r="S1722" s="16">
        <v>1000</v>
      </c>
      <c r="U1722" t="s">
        <v>2236</v>
      </c>
      <c r="V1722" s="12" t="s">
        <v>2699</v>
      </c>
    </row>
    <row r="1723" spans="5:22" x14ac:dyDescent="0.35">
      <c r="E1723" t="s">
        <v>613</v>
      </c>
      <c r="G1723" s="1" t="str">
        <f>VLOOKUP(E1723,'zoznam+stupeň prípravy'!$A$2:$W$647,2,FALSE)</f>
        <v>Rekonštrukcia strechy ŽST Nemšová Traťový obvod</v>
      </c>
      <c r="M1723" t="s">
        <v>868</v>
      </c>
      <c r="N1723" t="s">
        <v>2344</v>
      </c>
      <c r="Q1723">
        <v>2024</v>
      </c>
      <c r="R1723" t="s">
        <v>2025</v>
      </c>
      <c r="S1723" s="16">
        <v>1500</v>
      </c>
      <c r="U1723" t="s">
        <v>2236</v>
      </c>
      <c r="V1723" s="12" t="s">
        <v>2699</v>
      </c>
    </row>
    <row r="1724" spans="5:22" x14ac:dyDescent="0.35">
      <c r="E1724" t="s">
        <v>633</v>
      </c>
      <c r="G1724" s="1" t="str">
        <f>VLOOKUP(E1724,'zoznam+stupeň prípravy'!$A$2:$W$647,2,FALSE)</f>
        <v>Šaštín - Kúty, modernizácia železničného zvršku koľaje č. 1</v>
      </c>
      <c r="M1724" t="s">
        <v>868</v>
      </c>
      <c r="N1724" t="s">
        <v>2344</v>
      </c>
      <c r="Q1724">
        <v>2024</v>
      </c>
      <c r="R1724" t="s">
        <v>2025</v>
      </c>
      <c r="S1724" s="16">
        <v>22339.82</v>
      </c>
      <c r="U1724" t="s">
        <v>2236</v>
      </c>
      <c r="V1724" s="12" t="s">
        <v>2699</v>
      </c>
    </row>
    <row r="1725" spans="5:22" x14ac:dyDescent="0.35">
      <c r="E1725" t="s">
        <v>633</v>
      </c>
      <c r="G1725" s="1" t="str">
        <f>VLOOKUP(E1725,'zoznam+stupeň prípravy'!$A$2:$W$647,2,FALSE)</f>
        <v>Šaštín - Kúty, modernizácia železničného zvršku koľaje č. 1</v>
      </c>
      <c r="M1725" t="s">
        <v>868</v>
      </c>
      <c r="N1725" t="s">
        <v>26</v>
      </c>
      <c r="Q1725">
        <v>2024</v>
      </c>
      <c r="R1725" t="s">
        <v>2025</v>
      </c>
      <c r="S1725" s="16">
        <v>28.45</v>
      </c>
      <c r="U1725" t="s">
        <v>2236</v>
      </c>
      <c r="V1725" s="12" t="s">
        <v>2699</v>
      </c>
    </row>
    <row r="1726" spans="5:22" x14ac:dyDescent="0.35">
      <c r="E1726" t="s">
        <v>1108</v>
      </c>
      <c r="G1726" s="1" t="str">
        <f>VLOOKUP(E1726,'zoznam+stupeň prípravy'!$A$2:$W$647,2,FALSE)</f>
        <v xml:space="preserve">Zlatno - Kokava nad Rimavicou - Utekáč, KRŽZ </v>
      </c>
      <c r="M1726" t="s">
        <v>868</v>
      </c>
      <c r="N1726" t="s">
        <v>2344</v>
      </c>
      <c r="Q1726">
        <v>2024</v>
      </c>
      <c r="R1726" t="s">
        <v>2025</v>
      </c>
      <c r="S1726" s="16">
        <v>150</v>
      </c>
      <c r="U1726" t="s">
        <v>2236</v>
      </c>
      <c r="V1726" s="12" t="s">
        <v>2709</v>
      </c>
    </row>
    <row r="1727" spans="5:22" x14ac:dyDescent="0.35">
      <c r="E1727" t="s">
        <v>495</v>
      </c>
      <c r="G1727" s="1" t="str">
        <f>VLOOKUP(E1727,'zoznam+stupeň prípravy'!$A$2:$W$647,2,FALSE)</f>
        <v>Bratislava - Nové Mesto – Bratislava ÚNS, KRŽZ koľ. č. 1, 2</v>
      </c>
      <c r="M1727" t="s">
        <v>868</v>
      </c>
      <c r="N1727" t="s">
        <v>26</v>
      </c>
      <c r="Q1727">
        <v>2024</v>
      </c>
      <c r="R1727" t="s">
        <v>2025</v>
      </c>
      <c r="S1727" s="16">
        <v>6506</v>
      </c>
      <c r="U1727" t="s">
        <v>2236</v>
      </c>
      <c r="V1727" s="12" t="s">
        <v>2705</v>
      </c>
    </row>
    <row r="1728" spans="5:22" x14ac:dyDescent="0.35">
      <c r="E1728" t="s">
        <v>1146</v>
      </c>
      <c r="G1728" s="1" t="str">
        <f>VLOOKUP(E1728,'zoznam+stupeň prípravy'!$A$2:$W$647,2,FALSE)</f>
        <v>Prístrešky pre bicykle Klemensova 8</v>
      </c>
      <c r="M1728" t="s">
        <v>868</v>
      </c>
      <c r="N1728" t="s">
        <v>2344</v>
      </c>
      <c r="Q1728">
        <v>2024</v>
      </c>
      <c r="R1728" t="s">
        <v>2025</v>
      </c>
      <c r="S1728" s="16">
        <v>290</v>
      </c>
      <c r="U1728" t="s">
        <v>2236</v>
      </c>
      <c r="V1728" s="12" t="s">
        <v>2708</v>
      </c>
    </row>
    <row r="1729" spans="5:22" x14ac:dyDescent="0.35">
      <c r="E1729" t="s">
        <v>499</v>
      </c>
      <c r="G1729" s="1" t="str">
        <f>VLOOKUP(E1729,'zoznam+stupeň prípravy'!$A$2:$W$647,2,FALSE)</f>
        <v>Bzovík zast., priecestné zabezpečovacie zariadenie  v km 37,952</v>
      </c>
      <c r="M1729" t="s">
        <v>868</v>
      </c>
      <c r="N1729" t="s">
        <v>50</v>
      </c>
      <c r="Q1729">
        <v>2024</v>
      </c>
      <c r="R1729" t="s">
        <v>2025</v>
      </c>
      <c r="S1729" s="16">
        <v>1870</v>
      </c>
      <c r="U1729" t="s">
        <v>2236</v>
      </c>
      <c r="V1729" s="12" t="s">
        <v>2705</v>
      </c>
    </row>
    <row r="1730" spans="5:22" ht="29" x14ac:dyDescent="0.35">
      <c r="E1730" t="s">
        <v>529</v>
      </c>
      <c r="G1730" s="1" t="str">
        <f>VLOOKUP(E1730,'zoznam+stupeň prípravy'!$A$2:$W$647,2,FALSE)</f>
        <v>Implementácia GSM-R do siete ŽSR, úsek  Varín - Košice - Čierna nad Tisou štátna hranica</v>
      </c>
      <c r="M1730" t="s">
        <v>868</v>
      </c>
      <c r="N1730" t="s">
        <v>2344</v>
      </c>
      <c r="Q1730">
        <v>2024</v>
      </c>
      <c r="R1730" t="s">
        <v>2025</v>
      </c>
      <c r="S1730" s="16">
        <v>25200</v>
      </c>
      <c r="U1730" t="s">
        <v>2236</v>
      </c>
      <c r="V1730" s="12" t="s">
        <v>2705</v>
      </c>
    </row>
    <row r="1731" spans="5:22" x14ac:dyDescent="0.35">
      <c r="E1731" t="s">
        <v>2364</v>
      </c>
      <c r="G1731" s="1" t="str">
        <f>VLOOKUP(E1731,'zoznam+stupeň prípravy'!$A$2:$W$647,2,FALSE)</f>
        <v>Meranie spotreby EOV napájaného z TV</v>
      </c>
      <c r="M1731" t="s">
        <v>868</v>
      </c>
      <c r="N1731" t="s">
        <v>2344</v>
      </c>
      <c r="Q1731">
        <v>2024</v>
      </c>
      <c r="R1731" t="s">
        <v>2025</v>
      </c>
      <c r="S1731" s="16">
        <v>2700</v>
      </c>
      <c r="U1731" t="s">
        <v>2236</v>
      </c>
      <c r="V1731" s="12" t="s">
        <v>2700</v>
      </c>
    </row>
    <row r="1732" spans="5:22" x14ac:dyDescent="0.35">
      <c r="E1732" t="s">
        <v>237</v>
      </c>
      <c r="G1732" s="1" t="str">
        <f>VLOOKUP(E1732,'zoznam+stupeň prípravy'!$A$2:$W$647,2,FALSE)</f>
        <v>ŽST Trenčín, KR budovy</v>
      </c>
      <c r="M1732" t="s">
        <v>868</v>
      </c>
      <c r="N1732" t="s">
        <v>2344</v>
      </c>
      <c r="Q1732">
        <v>2024</v>
      </c>
      <c r="R1732" t="s">
        <v>2025</v>
      </c>
      <c r="S1732" s="16">
        <v>5800</v>
      </c>
      <c r="U1732" t="s">
        <v>2236</v>
      </c>
      <c r="V1732" s="12" t="s">
        <v>2711</v>
      </c>
    </row>
    <row r="1733" spans="5:22" x14ac:dyDescent="0.35">
      <c r="E1733" t="s">
        <v>803</v>
      </c>
      <c r="G1733" s="1" t="str">
        <f>VLOOKUP(E1733,'zoznam+stupeň prípravy'!$A$2:$W$647,2,FALSE)</f>
        <v>ŽST Zvolen, rekonštrukcia striech s vonkajšej kanalizácie výpravnej budovy</v>
      </c>
      <c r="M1733" t="s">
        <v>868</v>
      </c>
      <c r="N1733" t="s">
        <v>2344</v>
      </c>
      <c r="Q1733">
        <v>2024</v>
      </c>
      <c r="R1733" t="s">
        <v>2025</v>
      </c>
      <c r="S1733" s="16">
        <v>16054</v>
      </c>
      <c r="U1733" t="s">
        <v>2236</v>
      </c>
      <c r="V1733" s="12" t="s">
        <v>2699</v>
      </c>
    </row>
    <row r="1734" spans="5:22" x14ac:dyDescent="0.35">
      <c r="E1734" t="s">
        <v>803</v>
      </c>
      <c r="G1734" s="1" t="str">
        <f>VLOOKUP(E1734,'zoznam+stupeň prípravy'!$A$2:$W$647,2,FALSE)</f>
        <v>ŽST Zvolen, rekonštrukcia striech s vonkajšej kanalizácie výpravnej budovy</v>
      </c>
      <c r="M1734" t="s">
        <v>868</v>
      </c>
      <c r="N1734" t="s">
        <v>26</v>
      </c>
      <c r="Q1734">
        <v>2024</v>
      </c>
      <c r="R1734" t="s">
        <v>2025</v>
      </c>
      <c r="S1734" s="16">
        <v>1928.48</v>
      </c>
      <c r="U1734" t="s">
        <v>2236</v>
      </c>
      <c r="V1734" s="12" t="s">
        <v>2699</v>
      </c>
    </row>
    <row r="1735" spans="5:22" x14ac:dyDescent="0.35">
      <c r="E1735" t="s">
        <v>803</v>
      </c>
      <c r="G1735" s="1" t="str">
        <f>VLOOKUP(E1735,'zoznam+stupeň prípravy'!$A$2:$W$647,2,FALSE)</f>
        <v>ŽST Zvolen, rekonštrukcia striech s vonkajšej kanalizácie výpravnej budovy</v>
      </c>
      <c r="M1735" t="s">
        <v>868</v>
      </c>
      <c r="N1735" t="s">
        <v>50</v>
      </c>
      <c r="Q1735">
        <v>2024</v>
      </c>
      <c r="R1735" t="s">
        <v>2025</v>
      </c>
      <c r="S1735" s="16">
        <v>3777.6</v>
      </c>
      <c r="U1735" t="s">
        <v>2236</v>
      </c>
      <c r="V1735" s="12" t="s">
        <v>2699</v>
      </c>
    </row>
    <row r="1736" spans="5:22" x14ac:dyDescent="0.35">
      <c r="E1736" t="s">
        <v>2366</v>
      </c>
      <c r="G1736" s="1" t="str">
        <f>VLOOKUP(E1736,'zoznam+stupeň prípravy'!$A$2:$W$647,2,FALSE)</f>
        <v>ŽST Žilina - Architektonicko stavebný zámer</v>
      </c>
      <c r="M1736" t="s">
        <v>868</v>
      </c>
      <c r="N1736" t="s">
        <v>2344</v>
      </c>
      <c r="Q1736">
        <v>2024</v>
      </c>
      <c r="R1736" t="s">
        <v>2025</v>
      </c>
      <c r="S1736" s="16">
        <v>73000</v>
      </c>
      <c r="U1736" t="s">
        <v>2236</v>
      </c>
      <c r="V1736" s="12" t="s">
        <v>2710</v>
      </c>
    </row>
    <row r="1737" spans="5:22" x14ac:dyDescent="0.35">
      <c r="E1737" t="s">
        <v>249</v>
      </c>
      <c r="G1737" s="1" t="str">
        <f>VLOOKUP(E1737,'zoznam+stupeň prípravy'!$A$2:$W$647,2,FALSE)</f>
        <v>Čierna nad Tisou - Košice, PZS v km 27,013</v>
      </c>
      <c r="M1737" t="s">
        <v>868</v>
      </c>
      <c r="N1737" t="s">
        <v>50</v>
      </c>
      <c r="Q1737">
        <v>2024</v>
      </c>
      <c r="R1737" t="s">
        <v>2025</v>
      </c>
      <c r="S1737" s="16">
        <v>311875</v>
      </c>
      <c r="U1737" t="s">
        <v>2236</v>
      </c>
      <c r="V1737" s="12" t="s">
        <v>2698</v>
      </c>
    </row>
    <row r="1738" spans="5:22" x14ac:dyDescent="0.35">
      <c r="E1738" t="s">
        <v>253</v>
      </c>
      <c r="F1738">
        <v>0</v>
      </c>
      <c r="G1738" s="1" t="str">
        <f>VLOOKUP(E1738,'zoznam+stupeň prípravy'!$A$2:$W$647,2,FALSE)</f>
        <v>Čierna nad Tisou - Úprava trakčného vedenia na Obecnej rampe (koľaj 102a)</v>
      </c>
      <c r="M1738" t="s">
        <v>868</v>
      </c>
      <c r="N1738" t="s">
        <v>2253</v>
      </c>
      <c r="Q1738">
        <v>2024</v>
      </c>
      <c r="R1738" t="s">
        <v>2025</v>
      </c>
      <c r="S1738" s="16">
        <v>886.5</v>
      </c>
      <c r="U1738" t="s">
        <v>2236</v>
      </c>
      <c r="V1738" s="12" t="s">
        <v>2698</v>
      </c>
    </row>
    <row r="1739" spans="5:22" ht="29" x14ac:dyDescent="0.35">
      <c r="E1739" t="s">
        <v>722</v>
      </c>
      <c r="F1739" t="s">
        <v>919</v>
      </c>
      <c r="G1739" s="1" t="str">
        <f>VLOOKUP(E1739,'zoznam+stupeň prípravy'!$A$2:$W$647,2,FALSE)</f>
        <v>ŽSR, dostavba zriaďovacej stanice Žilina Teplička a nadväzujúcej železničnej infraštruktúry v uzle Žilina - projektová dokumentácia DSP, DRS a DVZ a real.</v>
      </c>
      <c r="M1739" t="s">
        <v>868</v>
      </c>
      <c r="N1739" t="s">
        <v>50</v>
      </c>
      <c r="Q1739">
        <v>2024</v>
      </c>
      <c r="R1739" t="s">
        <v>2489</v>
      </c>
      <c r="S1739" s="16">
        <v>477325.85</v>
      </c>
      <c r="U1739" t="s">
        <v>2236</v>
      </c>
      <c r="V1739" s="12" t="s">
        <v>2705</v>
      </c>
    </row>
    <row r="1740" spans="5:22" ht="29" x14ac:dyDescent="0.35">
      <c r="E1740" t="s">
        <v>2368</v>
      </c>
      <c r="G1740" s="1" t="str">
        <f>VLOOKUP(E1740,'zoznam+stupeň prípravy'!$A$2:$W$647,2,FALSE)</f>
        <v>Rekonštrukcia vybraných výpravných budov a prevádzkových budov za účelom energetických úspor – Veľký Meder- výpravná budova</v>
      </c>
      <c r="M1740" t="s">
        <v>868</v>
      </c>
      <c r="N1740" t="s">
        <v>860</v>
      </c>
      <c r="Q1740">
        <v>2024</v>
      </c>
      <c r="R1740" t="s">
        <v>2025</v>
      </c>
      <c r="S1740" s="16">
        <v>64300</v>
      </c>
      <c r="U1740" t="s">
        <v>2236</v>
      </c>
      <c r="V1740" s="12" t="s">
        <v>2707</v>
      </c>
    </row>
    <row r="1741" spans="5:22" ht="29" x14ac:dyDescent="0.35">
      <c r="E1741" t="s">
        <v>2369</v>
      </c>
      <c r="G1741" s="1" t="str">
        <f>VLOOKUP(E1741,'zoznam+stupeň prípravy'!$A$2:$W$647,2,FALSE)</f>
        <v>Energet.úspora, OSMTT, BA Petržalka, AB</v>
      </c>
      <c r="M1741" t="s">
        <v>868</v>
      </c>
      <c r="N1741" t="s">
        <v>860</v>
      </c>
      <c r="Q1741">
        <v>2024</v>
      </c>
      <c r="R1741" t="s">
        <v>2025</v>
      </c>
      <c r="S1741" s="16">
        <v>26050</v>
      </c>
      <c r="U1741" t="s">
        <v>2236</v>
      </c>
      <c r="V1741" s="12" t="s">
        <v>2707</v>
      </c>
    </row>
    <row r="1742" spans="5:22" ht="29" x14ac:dyDescent="0.35">
      <c r="E1742" t="s">
        <v>2371</v>
      </c>
      <c r="G1742" s="1" t="str">
        <f>VLOOKUP(E1742,'zoznam+stupeň prípravy'!$A$2:$W$647,2,FALSE)</f>
        <v>Rekonštrukcia vybraných výpravných budov a prevádzkových budov za účelom energetických úspor – Nové Zámky – admin. budova EaE</v>
      </c>
      <c r="M1742" t="s">
        <v>868</v>
      </c>
      <c r="N1742" t="s">
        <v>860</v>
      </c>
      <c r="Q1742">
        <v>2024</v>
      </c>
      <c r="R1742" t="s">
        <v>2025</v>
      </c>
      <c r="S1742" s="16">
        <v>42891.199999999997</v>
      </c>
      <c r="U1742" t="s">
        <v>2236</v>
      </c>
      <c r="V1742" s="12" t="s">
        <v>2707</v>
      </c>
    </row>
    <row r="1743" spans="5:22" ht="29" x14ac:dyDescent="0.35">
      <c r="E1743" t="s">
        <v>2372</v>
      </c>
      <c r="G1743" s="1" t="str">
        <f>VLOOKUP(E1743,'zoznam+stupeň prípravy'!$A$2:$W$647,2,FALSE)</f>
        <v>Rekonštrukcia vybraných výpravných budov a prevádzkových budov za účelom energetických úspor – Fiľakovo - nová výpravná budova</v>
      </c>
      <c r="M1743" t="s">
        <v>868</v>
      </c>
      <c r="N1743" t="s">
        <v>860</v>
      </c>
      <c r="Q1743">
        <v>2024</v>
      </c>
      <c r="R1743" t="s">
        <v>2025</v>
      </c>
      <c r="S1743" s="16">
        <v>35585</v>
      </c>
      <c r="U1743" t="s">
        <v>2236</v>
      </c>
      <c r="V1743" s="12" t="s">
        <v>2707</v>
      </c>
    </row>
    <row r="1744" spans="5:22" ht="29" x14ac:dyDescent="0.35">
      <c r="E1744" t="s">
        <v>2373</v>
      </c>
      <c r="G1744" s="1" t="str">
        <f>VLOOKUP(E1744,'zoznam+stupeň prípravy'!$A$2:$W$647,2,FALSE)</f>
        <v xml:space="preserve">Rekonštrukcia vybraných výpravných budov a prevádzkových budov za účelom energetických úspor – Levice - TO SMSÚ administratívna budova </v>
      </c>
      <c r="M1744" t="s">
        <v>868</v>
      </c>
      <c r="N1744" t="s">
        <v>860</v>
      </c>
      <c r="Q1744">
        <v>2024</v>
      </c>
      <c r="R1744" t="s">
        <v>2025</v>
      </c>
      <c r="S1744" s="16">
        <v>42790</v>
      </c>
      <c r="U1744" t="s">
        <v>2236</v>
      </c>
      <c r="V1744" s="12" t="s">
        <v>2707</v>
      </c>
    </row>
    <row r="1745" spans="5:22" ht="29" x14ac:dyDescent="0.35">
      <c r="E1745" t="s">
        <v>2374</v>
      </c>
      <c r="G1745" s="1" t="str">
        <f>VLOOKUP(E1745,'zoznam+stupeň prípravy'!$A$2:$W$647,2,FALSE)</f>
        <v>Rekonštrukcia vybraných výpravných budov a prevádzkových budov za účelom energetických úspor – Levice - výpravná budova</v>
      </c>
      <c r="M1745" t="s">
        <v>868</v>
      </c>
      <c r="N1745" t="s">
        <v>860</v>
      </c>
      <c r="Q1745">
        <v>2024</v>
      </c>
      <c r="R1745" t="s">
        <v>2025</v>
      </c>
      <c r="S1745" s="16">
        <v>47520</v>
      </c>
      <c r="U1745" t="s">
        <v>2236</v>
      </c>
      <c r="V1745" s="12" t="s">
        <v>2707</v>
      </c>
    </row>
    <row r="1746" spans="5:22" ht="29" x14ac:dyDescent="0.35">
      <c r="E1746" t="s">
        <v>2375</v>
      </c>
      <c r="G1746" s="1" t="str">
        <f>VLOOKUP(E1746,'zoznam+stupeň prípravy'!$A$2:$W$647,2,FALSE)</f>
        <v>Rekonštrukcia vybraných výpravných budov a prevádzkových budov za účelom energetických úspor – Plešivec - výpravná budova</v>
      </c>
      <c r="M1746" t="s">
        <v>868</v>
      </c>
      <c r="N1746" t="s">
        <v>860</v>
      </c>
      <c r="Q1746">
        <v>2024</v>
      </c>
      <c r="R1746" t="s">
        <v>2025</v>
      </c>
      <c r="S1746" s="16">
        <v>1200</v>
      </c>
      <c r="U1746" t="s">
        <v>2236</v>
      </c>
      <c r="V1746" s="12" t="s">
        <v>2707</v>
      </c>
    </row>
    <row r="1747" spans="5:22" ht="29" x14ac:dyDescent="0.35">
      <c r="E1747" t="s">
        <v>2376</v>
      </c>
      <c r="G1747" s="1" t="str">
        <f>VLOOKUP(E1747,'zoznam+stupeň prípravy'!$A$2:$W$647,2,FALSE)</f>
        <v>Rekonštrukcia vybraných výpravných budov a prevádzkových budov za účelom energetických úspor – SMSÚ TO Mníšek nad Hnilcom</v>
      </c>
      <c r="M1747" t="s">
        <v>868</v>
      </c>
      <c r="N1747" t="s">
        <v>860</v>
      </c>
      <c r="Q1747">
        <v>2024</v>
      </c>
      <c r="R1747" t="s">
        <v>2025</v>
      </c>
      <c r="S1747" s="16">
        <v>48274</v>
      </c>
      <c r="U1747" t="s">
        <v>2236</v>
      </c>
      <c r="V1747" s="12" t="s">
        <v>2707</v>
      </c>
    </row>
    <row r="1748" spans="5:22" ht="29" x14ac:dyDescent="0.35">
      <c r="E1748" t="s">
        <v>255</v>
      </c>
      <c r="G1748" s="1" t="str">
        <f>VLOOKUP(E1748,'zoznam+stupeň prípravy'!$A$2:$W$647,2,FALSE)</f>
        <v>Rekonštrukcia vybraných výpravných budov a prevádzkových budov za účelom energetických úspor – Tatranská Lomnica</v>
      </c>
      <c r="M1748" t="s">
        <v>868</v>
      </c>
      <c r="N1748" t="s">
        <v>860</v>
      </c>
      <c r="Q1748">
        <v>2024</v>
      </c>
      <c r="R1748" t="s">
        <v>2025</v>
      </c>
      <c r="S1748" s="16">
        <v>59589</v>
      </c>
      <c r="U1748" t="s">
        <v>2236</v>
      </c>
      <c r="V1748" s="12" t="s">
        <v>2708</v>
      </c>
    </row>
    <row r="1749" spans="5:22" ht="29" x14ac:dyDescent="0.35">
      <c r="E1749" t="s">
        <v>2377</v>
      </c>
      <c r="G1749" s="1" t="str">
        <f>VLOOKUP(E1749,'zoznam+stupeň prípravy'!$A$2:$W$647,2,FALSE)</f>
        <v>Rekonštrukcia vybraných výpravných budov a prevádzkových budov za účelom energetických úspor – Vyšné Hágy</v>
      </c>
      <c r="M1749" t="s">
        <v>868</v>
      </c>
      <c r="N1749" t="s">
        <v>860</v>
      </c>
      <c r="Q1749">
        <v>2024</v>
      </c>
      <c r="R1749" t="s">
        <v>2025</v>
      </c>
      <c r="S1749" s="16">
        <v>36960</v>
      </c>
      <c r="U1749" t="s">
        <v>2236</v>
      </c>
      <c r="V1749" s="12" t="s">
        <v>2707</v>
      </c>
    </row>
    <row r="1750" spans="5:22" x14ac:dyDescent="0.35">
      <c r="E1750" t="s">
        <v>2378</v>
      </c>
      <c r="G1750" s="1" t="str">
        <f>VLOOKUP(E1750,'zoznam+stupeň prípravy'!$A$2:$W$647,2,FALSE)</f>
        <v>KR optiky návest. za LED OR</v>
      </c>
      <c r="M1750" t="s">
        <v>868</v>
      </c>
      <c r="N1750" t="s">
        <v>50</v>
      </c>
      <c r="Q1750">
        <v>2024</v>
      </c>
      <c r="R1750" t="s">
        <v>2025</v>
      </c>
      <c r="S1750" s="16">
        <v>377558</v>
      </c>
      <c r="U1750" t="s">
        <v>2236</v>
      </c>
      <c r="V1750" s="12" t="s">
        <v>2699</v>
      </c>
    </row>
    <row r="1751" spans="5:22" ht="29" x14ac:dyDescent="0.35">
      <c r="E1751" t="s">
        <v>2380</v>
      </c>
      <c r="G1751" s="1" t="str">
        <f>VLOOKUP(E1751,'zoznam+stupeň prípravy'!$A$2:$W$647,2,FALSE)</f>
        <v>PP Tatry-Š.PlesoTEŽ;KR priepust km25,053</v>
      </c>
      <c r="M1751" t="s">
        <v>868</v>
      </c>
      <c r="N1751" t="s">
        <v>50</v>
      </c>
      <c r="Q1751">
        <v>2024</v>
      </c>
      <c r="R1751" t="s">
        <v>2025</v>
      </c>
      <c r="S1751" s="16">
        <v>1600</v>
      </c>
      <c r="U1751" t="s">
        <v>2236</v>
      </c>
      <c r="V1751" s="12" t="s">
        <v>2707</v>
      </c>
    </row>
    <row r="1752" spans="5:22" x14ac:dyDescent="0.35">
      <c r="E1752" t="s">
        <v>2351</v>
      </c>
      <c r="G1752" s="1" t="str">
        <f>VLOOKUP(E1752,'zoznam+stupeň prípravy'!$A$2:$W$647,2,FALSE)</f>
        <v xml:space="preserve">Obstaranie identity management systém (IDM) </v>
      </c>
      <c r="M1752" t="s">
        <v>868</v>
      </c>
      <c r="N1752" t="s">
        <v>1670</v>
      </c>
      <c r="Q1752">
        <v>2025</v>
      </c>
      <c r="R1752" t="s">
        <v>2025</v>
      </c>
      <c r="S1752" s="38">
        <v>297500</v>
      </c>
      <c r="U1752" t="s">
        <v>2236</v>
      </c>
      <c r="V1752" s="12" t="s">
        <v>2705</v>
      </c>
    </row>
    <row r="1753" spans="5:22" x14ac:dyDescent="0.35">
      <c r="E1753" t="s">
        <v>2363</v>
      </c>
      <c r="G1753" s="1" t="str">
        <f>VLOOKUP(E1753,'zoznam+stupeň prípravy'!$A$2:$W$647,2,FALSE)</f>
        <v xml:space="preserve">Digitalizácia agendy ľudských zdrojov </v>
      </c>
      <c r="M1753" t="s">
        <v>868</v>
      </c>
      <c r="N1753" t="s">
        <v>1670</v>
      </c>
      <c r="Q1753">
        <v>2025</v>
      </c>
      <c r="R1753" t="s">
        <v>2025</v>
      </c>
      <c r="S1753" s="38">
        <v>289000</v>
      </c>
      <c r="U1753" t="s">
        <v>2236</v>
      </c>
      <c r="V1753" s="12" t="s">
        <v>2706</v>
      </c>
    </row>
    <row r="1754" spans="5:22" x14ac:dyDescent="0.35">
      <c r="E1754" t="s">
        <v>245</v>
      </c>
      <c r="G1754" s="1" t="str">
        <f>VLOOKUP(E1754,'zoznam+stupeň prípravy'!$A$2:$W$647,2,FALSE)</f>
        <v>Štúdie realizovateľnosti pre potreby projektov ŽSR</v>
      </c>
      <c r="M1754" t="s">
        <v>868</v>
      </c>
      <c r="N1754" t="s">
        <v>2344</v>
      </c>
      <c r="Q1754">
        <v>2025</v>
      </c>
      <c r="R1754" t="s">
        <v>2025</v>
      </c>
      <c r="S1754" s="16">
        <v>500000</v>
      </c>
      <c r="U1754" t="s">
        <v>2236</v>
      </c>
      <c r="V1754" s="12" t="s">
        <v>2698</v>
      </c>
    </row>
    <row r="1755" spans="5:22" x14ac:dyDescent="0.35">
      <c r="E1755" t="s">
        <v>2384</v>
      </c>
      <c r="G1755" s="1" t="str">
        <f>VLOOKUP(E1755,'zoznam+stupeň prípravy'!$A$2:$W$647,2,FALSE)</f>
        <v>Integrácia hlasových služieb do VDS, EDD</v>
      </c>
      <c r="M1755" t="s">
        <v>868</v>
      </c>
      <c r="N1755" t="s">
        <v>50</v>
      </c>
      <c r="Q1755">
        <v>2025</v>
      </c>
      <c r="R1755" t="s">
        <v>2025</v>
      </c>
      <c r="S1755" s="16">
        <v>350000</v>
      </c>
      <c r="U1755" t="s">
        <v>2236</v>
      </c>
      <c r="V1755" s="12" t="s">
        <v>2698</v>
      </c>
    </row>
    <row r="1756" spans="5:22" x14ac:dyDescent="0.35">
      <c r="E1756" t="s">
        <v>2386</v>
      </c>
      <c r="G1756" s="1" t="str">
        <f>VLOOKUP(E1756,'zoznam+stupeň prípravy'!$A$2:$W$647,2,FALSE)</f>
        <v xml:space="preserve">Verejná interaktívna mapa </v>
      </c>
      <c r="M1756" t="s">
        <v>868</v>
      </c>
      <c r="N1756" t="s">
        <v>50</v>
      </c>
      <c r="Q1756">
        <v>2025</v>
      </c>
      <c r="R1756" t="s">
        <v>2025</v>
      </c>
      <c r="S1756" s="16">
        <v>230000</v>
      </c>
      <c r="U1756" t="s">
        <v>2236</v>
      </c>
      <c r="V1756" s="12" t="s">
        <v>2698</v>
      </c>
    </row>
    <row r="1757" spans="5:22" ht="29" x14ac:dyDescent="0.35">
      <c r="E1757" t="s">
        <v>2388</v>
      </c>
      <c r="G1757" s="1" t="str">
        <f>VLOOKUP(E1757,'zoznam+stupeň prípravy'!$A$2:$W$647,2,FALSE)</f>
        <v>Rozvoj VDS Kontrola času vlakového výkonu rušňovodiča (PHZ 330 000,00 eur) (O410)</v>
      </c>
      <c r="M1757" t="s">
        <v>868</v>
      </c>
      <c r="N1757" t="s">
        <v>50</v>
      </c>
      <c r="Q1757">
        <v>2025</v>
      </c>
      <c r="R1757" t="s">
        <v>2025</v>
      </c>
      <c r="S1757" s="16">
        <v>330000</v>
      </c>
      <c r="U1757" t="s">
        <v>2236</v>
      </c>
      <c r="V1757" s="12" t="s">
        <v>2698</v>
      </c>
    </row>
    <row r="1758" spans="5:22" x14ac:dyDescent="0.35">
      <c r="E1758" t="s">
        <v>2389</v>
      </c>
      <c r="G1758" s="1" t="str">
        <f>VLOOKUP(E1758,'zoznam+stupeň prípravy'!$A$2:$W$647,2,FALSE)</f>
        <v>Simulátor</v>
      </c>
      <c r="M1758" t="s">
        <v>868</v>
      </c>
      <c r="N1758" t="s">
        <v>50</v>
      </c>
      <c r="Q1758">
        <v>2025</v>
      </c>
      <c r="R1758" t="s">
        <v>2025</v>
      </c>
      <c r="S1758" s="16">
        <v>150000</v>
      </c>
      <c r="U1758" t="s">
        <v>2236</v>
      </c>
      <c r="V1758" s="12" t="s">
        <v>2698</v>
      </c>
    </row>
    <row r="1759" spans="5:22" x14ac:dyDescent="0.35">
      <c r="E1759" t="s">
        <v>2391</v>
      </c>
      <c r="G1759" s="1" t="str">
        <f>VLOOKUP(E1759,'zoznam+stupeň prípravy'!$A$2:$W$647,2,FALSE)</f>
        <v>ŽST Prešov, výpravná budova - Komplexná rekonštrucia objektu, vypracovanie PD</v>
      </c>
      <c r="M1759" t="s">
        <v>868</v>
      </c>
      <c r="N1759" t="s">
        <v>2344</v>
      </c>
      <c r="Q1759">
        <v>2025</v>
      </c>
      <c r="R1759" t="s">
        <v>2025</v>
      </c>
      <c r="S1759" s="16">
        <v>10000</v>
      </c>
      <c r="U1759" t="s">
        <v>2236</v>
      </c>
      <c r="V1759" s="12" t="s">
        <v>2251</v>
      </c>
    </row>
    <row r="1760" spans="5:22" x14ac:dyDescent="0.35">
      <c r="E1760" t="s">
        <v>2394</v>
      </c>
      <c r="G1760" s="1" t="str">
        <f>VLOOKUP(E1760,'zoznam+stupeň prípravy'!$A$2:$W$647,2,FALSE)</f>
        <v>Bratislava hl. stanica rekonštrukcia budovy ŽST</v>
      </c>
      <c r="M1760" t="s">
        <v>868</v>
      </c>
      <c r="N1760" t="s">
        <v>2344</v>
      </c>
      <c r="Q1760">
        <v>2025</v>
      </c>
      <c r="R1760" t="s">
        <v>2025</v>
      </c>
      <c r="S1760" s="16">
        <v>2400000</v>
      </c>
      <c r="U1760" t="s">
        <v>2236</v>
      </c>
      <c r="V1760" s="12" t="s">
        <v>2698</v>
      </c>
    </row>
    <row r="1761" spans="5:22" x14ac:dyDescent="0.35">
      <c r="E1761" t="s">
        <v>2402</v>
      </c>
      <c r="G1761" s="1" t="str">
        <f>VLOOKUP(E1761,'zoznam+stupeň prípravy'!$A$2:$W$647,2,FALSE)</f>
        <v>Bratislava hl. st., žilinské zhlavie - jednoduchá reprodukcia výhybiek</v>
      </c>
      <c r="M1761" t="s">
        <v>868</v>
      </c>
      <c r="N1761" t="s">
        <v>2344</v>
      </c>
      <c r="Q1761">
        <v>2025</v>
      </c>
      <c r="R1761" t="s">
        <v>2025</v>
      </c>
      <c r="S1761" s="16">
        <v>3974930</v>
      </c>
      <c r="U1761" t="s">
        <v>2236</v>
      </c>
      <c r="V1761" s="12" t="s">
        <v>2705</v>
      </c>
    </row>
    <row r="1762" spans="5:22" x14ac:dyDescent="0.35">
      <c r="E1762" t="s">
        <v>2403</v>
      </c>
      <c r="G1762" s="1" t="str">
        <f>VLOOKUP(E1762,'zoznam+stupeň prípravy'!$A$2:$W$647,2,FALSE)</f>
        <v>ŽST Nové Zámky, reprodukcia výhybiek č. 48, 49, 52, 53, 54 a 55</v>
      </c>
      <c r="M1762" t="s">
        <v>868</v>
      </c>
      <c r="N1762" t="s">
        <v>2344</v>
      </c>
      <c r="Q1762">
        <v>2025</v>
      </c>
      <c r="R1762" t="s">
        <v>2025</v>
      </c>
      <c r="S1762" s="16">
        <v>1976460</v>
      </c>
      <c r="U1762" t="s">
        <v>2236</v>
      </c>
      <c r="V1762" s="12" t="s">
        <v>2700</v>
      </c>
    </row>
    <row r="1763" spans="5:22" x14ac:dyDescent="0.35">
      <c r="E1763" t="s">
        <v>2404</v>
      </c>
      <c r="G1763" s="1" t="str">
        <f>VLOOKUP(E1763,'zoznam+stupeň prípravy'!$A$2:$W$647,2,FALSE)</f>
        <v>JR ŽST Tvrdošovce, k.č.1,2</v>
      </c>
      <c r="M1763" t="s">
        <v>868</v>
      </c>
      <c r="N1763" t="s">
        <v>2344</v>
      </c>
      <c r="Q1763">
        <v>2025</v>
      </c>
      <c r="R1763" t="s">
        <v>2025</v>
      </c>
      <c r="S1763" s="16">
        <v>4432230</v>
      </c>
      <c r="U1763" t="s">
        <v>2236</v>
      </c>
      <c r="V1763" s="12" t="s">
        <v>2700</v>
      </c>
    </row>
    <row r="1764" spans="5:22" x14ac:dyDescent="0.35">
      <c r="E1764" t="s">
        <v>2405</v>
      </c>
      <c r="G1764" s="1" t="str">
        <f>VLOOKUP(E1764,'zoznam+stupeň prípravy'!$A$2:$W$647,2,FALSE)</f>
        <v>JR ŽST Tvrdošovce-ŽST Palárikovo - prvky OZT</v>
      </c>
      <c r="M1764" t="s">
        <v>868</v>
      </c>
      <c r="N1764" t="s">
        <v>2344</v>
      </c>
      <c r="Q1764">
        <v>2025</v>
      </c>
      <c r="R1764" t="s">
        <v>2025</v>
      </c>
      <c r="S1764" s="16">
        <v>2192360</v>
      </c>
      <c r="U1764" t="s">
        <v>2236</v>
      </c>
      <c r="V1764" s="12" t="s">
        <v>2700</v>
      </c>
    </row>
    <row r="1765" spans="5:22" x14ac:dyDescent="0.35">
      <c r="E1765" t="s">
        <v>2406</v>
      </c>
      <c r="G1765" s="1" t="str">
        <f>VLOOKUP(E1765,'zoznam+stupeň prípravy'!$A$2:$W$647,2,FALSE)</f>
        <v>JR ŽST Palárikovo k. č.1,2, výh.č. 3,5, stred DKS, 21,22,24,25,26,27</v>
      </c>
      <c r="M1765" t="s">
        <v>868</v>
      </c>
      <c r="N1765" t="s">
        <v>2344</v>
      </c>
      <c r="Q1765">
        <v>2025</v>
      </c>
      <c r="R1765" t="s">
        <v>2025</v>
      </c>
      <c r="S1765" s="16">
        <v>4999710</v>
      </c>
      <c r="U1765" t="s">
        <v>2236</v>
      </c>
      <c r="V1765" s="12" t="s">
        <v>2700</v>
      </c>
    </row>
    <row r="1766" spans="5:22" x14ac:dyDescent="0.35">
      <c r="E1766" t="s">
        <v>2407</v>
      </c>
      <c r="G1766" s="1" t="str">
        <f>VLOOKUP(E1766,'zoznam+stupeň prípravy'!$A$2:$W$647,2,FALSE)</f>
        <v>ŽST Bratislava Nové Mesto - OKLK a OKLV koľají a výhybiek</v>
      </c>
      <c r="M1766" t="s">
        <v>868</v>
      </c>
      <c r="N1766" t="s">
        <v>2344</v>
      </c>
      <c r="Q1766">
        <v>2025</v>
      </c>
      <c r="R1766" t="s">
        <v>2025</v>
      </c>
      <c r="S1766" s="16">
        <v>4574130</v>
      </c>
      <c r="U1766" t="s">
        <v>2236</v>
      </c>
      <c r="V1766" s="12" t="s">
        <v>2700</v>
      </c>
    </row>
    <row r="1767" spans="5:22" x14ac:dyDescent="0.35">
      <c r="E1767" t="s">
        <v>2408</v>
      </c>
      <c r="G1767" s="1" t="str">
        <f>VLOOKUP(E1767,'zoznam+stupeň prípravy'!$A$2:$W$647,2,FALSE)</f>
        <v>Hlohovec - Alekšince rekonštrukčné práce na zlepšenie dynamiky jazdy</v>
      </c>
      <c r="M1767" t="s">
        <v>868</v>
      </c>
      <c r="N1767" t="s">
        <v>2344</v>
      </c>
      <c r="Q1767">
        <v>2025</v>
      </c>
      <c r="R1767" t="s">
        <v>2025</v>
      </c>
      <c r="S1767" s="16">
        <f>140970+75000+187200</f>
        <v>403170</v>
      </c>
      <c r="U1767" t="s">
        <v>2236</v>
      </c>
      <c r="V1767" s="12" t="s">
        <v>2700</v>
      </c>
    </row>
    <row r="1768" spans="5:22" x14ac:dyDescent="0.35">
      <c r="E1768" t="s">
        <v>2409</v>
      </c>
      <c r="G1768" s="1" t="str">
        <f>VLOOKUP(E1768,'zoznam+stupeň prípravy'!$A$2:$W$647,2,FALSE)</f>
        <v>Odstránenie nedostatočnej šuntovej citlivosti KO v úseku Diviaky - Príbovce - Rakovo</v>
      </c>
      <c r="M1768" t="s">
        <v>868</v>
      </c>
      <c r="N1768" t="s">
        <v>2344</v>
      </c>
      <c r="Q1768">
        <v>2025</v>
      </c>
      <c r="R1768" t="s">
        <v>2025</v>
      </c>
      <c r="S1768" s="16">
        <v>49000</v>
      </c>
      <c r="U1768" t="s">
        <v>2236</v>
      </c>
      <c r="V1768" s="12" t="s">
        <v>2250</v>
      </c>
    </row>
    <row r="1769" spans="5:22" x14ac:dyDescent="0.35">
      <c r="E1769" t="s">
        <v>2413</v>
      </c>
      <c r="G1769" s="1" t="str">
        <f>VLOOKUP(E1769,'zoznam+stupeň prípravy'!$A$2:$W$647,2,FALSE)</f>
        <v>ŽST Uľanka, vybudovanie nového NZE</v>
      </c>
      <c r="M1769" t="s">
        <v>868</v>
      </c>
      <c r="N1769" t="s">
        <v>2344</v>
      </c>
      <c r="Q1769">
        <v>2025</v>
      </c>
      <c r="R1769" t="s">
        <v>2025</v>
      </c>
      <c r="S1769" s="16">
        <v>200000</v>
      </c>
      <c r="U1769" t="s">
        <v>2236</v>
      </c>
      <c r="V1769" s="12" t="s">
        <v>2708</v>
      </c>
    </row>
    <row r="1770" spans="5:22" x14ac:dyDescent="0.35">
      <c r="E1770" t="s">
        <v>2414</v>
      </c>
      <c r="G1770" s="1" t="str">
        <f>VLOOKUP(E1770,'zoznam+stupeň prípravy'!$A$2:$W$650,2,FALSE)</f>
        <v>ŽST Lučenec, ŽST Radvaň. (jednoduchá reprodukcia výhybiek)</v>
      </c>
      <c r="M1770" t="s">
        <v>868</v>
      </c>
      <c r="N1770" t="s">
        <v>2344</v>
      </c>
      <c r="Q1770">
        <v>2025</v>
      </c>
      <c r="R1770" t="s">
        <v>2025</v>
      </c>
      <c r="S1770" s="16">
        <v>1869780</v>
      </c>
      <c r="U1770" t="s">
        <v>2236</v>
      </c>
      <c r="V1770" s="12" t="s">
        <v>2705</v>
      </c>
    </row>
    <row r="1771" spans="5:22" x14ac:dyDescent="0.35">
      <c r="E1771" t="s">
        <v>2417</v>
      </c>
      <c r="G1771" s="1" t="str">
        <f>VLOOKUP(E1771,'zoznam+stupeň prípravy'!$A$2:$W$650,2,FALSE)</f>
        <v>ŽST Žilina, KR výhybiek 15, 20N, 21N a koľají č. 7b, 9a a 11a</v>
      </c>
      <c r="M1771" t="s">
        <v>868</v>
      </c>
      <c r="N1771" t="s">
        <v>2344</v>
      </c>
      <c r="Q1771">
        <v>2025</v>
      </c>
      <c r="R1771" t="s">
        <v>2025</v>
      </c>
      <c r="S1771" s="16">
        <v>1357000</v>
      </c>
      <c r="U1771" t="s">
        <v>2236</v>
      </c>
      <c r="V1771" s="12" t="s">
        <v>2705</v>
      </c>
    </row>
    <row r="1772" spans="5:22" ht="29" x14ac:dyDescent="0.35">
      <c r="E1772" t="s">
        <v>2418</v>
      </c>
      <c r="G1772" s="1" t="str">
        <f>VLOOKUP(E1772,'zoznam+stupeň prípravy'!$A$2:$W$650,2,FALSE)</f>
        <v>ŽST Liptovský Hrádok, jednoduchá reprodukcia výhybiek 12, 13, 14, 15, 16, 17 a prípojných polí.</v>
      </c>
      <c r="M1772" t="s">
        <v>868</v>
      </c>
      <c r="N1772" t="s">
        <v>2344</v>
      </c>
      <c r="Q1772">
        <v>2025</v>
      </c>
      <c r="R1772" t="s">
        <v>2025</v>
      </c>
      <c r="S1772" s="16">
        <v>2214740</v>
      </c>
      <c r="U1772" t="s">
        <v>2236</v>
      </c>
      <c r="V1772" s="12" t="s">
        <v>2700</v>
      </c>
    </row>
    <row r="1773" spans="5:22" x14ac:dyDescent="0.35">
      <c r="E1773" t="s">
        <v>2572</v>
      </c>
      <c r="G1773" s="1" t="str">
        <f>VLOOKUP(E1773,'zoznam+stupeň prípravy'!$A$2:$W$650,2,FALSE)</f>
        <v>ŽST Valaliky, kontajnerova trakčná meniareň</v>
      </c>
      <c r="M1773" t="s">
        <v>868</v>
      </c>
      <c r="N1773" t="s">
        <v>2344</v>
      </c>
      <c r="Q1773">
        <v>2025</v>
      </c>
      <c r="R1773" t="s">
        <v>2025</v>
      </c>
      <c r="S1773" s="16">
        <v>100000</v>
      </c>
      <c r="U1773" t="s">
        <v>2236</v>
      </c>
      <c r="V1773" s="12" t="s">
        <v>2708</v>
      </c>
    </row>
    <row r="1774" spans="5:22" x14ac:dyDescent="0.35">
      <c r="E1774" t="s">
        <v>2563</v>
      </c>
      <c r="G1774" s="1" t="str">
        <f>VLOOKUP(E1774,'zoznam+stupeň prípravy'!$A$2:$W$650,2,FALSE)</f>
        <v xml:space="preserve">Výhybňa Lučivná - doplnenie infraštruktúry </v>
      </c>
      <c r="M1774" t="s">
        <v>868</v>
      </c>
      <c r="N1774" t="s">
        <v>2344</v>
      </c>
      <c r="Q1774">
        <v>2025</v>
      </c>
      <c r="R1774" t="s">
        <v>2025</v>
      </c>
      <c r="S1774" s="16">
        <v>1000</v>
      </c>
      <c r="U1774" t="s">
        <v>2236</v>
      </c>
      <c r="V1774" s="12" t="s">
        <v>2708</v>
      </c>
    </row>
    <row r="1775" spans="5:22" x14ac:dyDescent="0.35">
      <c r="E1775" t="s">
        <v>2564</v>
      </c>
      <c r="G1775" s="1" t="str">
        <f>VLOOKUP(E1775,'zoznam+stupeň prípravy'!$A$2:$W$650,2,FALSE)</f>
        <v>ŽST Štrba - jednoduchá reprodukcia výhybiek výhybiek.</v>
      </c>
      <c r="M1775" t="s">
        <v>868</v>
      </c>
      <c r="N1775" t="s">
        <v>2344</v>
      </c>
      <c r="Q1775">
        <v>2025</v>
      </c>
      <c r="R1775" t="s">
        <v>2025</v>
      </c>
      <c r="S1775" s="16">
        <v>1906000</v>
      </c>
      <c r="U1775" t="s">
        <v>2236</v>
      </c>
      <c r="V1775" s="12" t="s">
        <v>2705</v>
      </c>
    </row>
    <row r="1776" spans="5:22" x14ac:dyDescent="0.35">
      <c r="E1776" t="s">
        <v>2423</v>
      </c>
      <c r="G1776" s="1" t="str">
        <f>VLOOKUP(E1776,'zoznam+stupeň prípravy'!$A$2:$W$650,2,FALSE)</f>
        <v xml:space="preserve">Komplexná rekonštrukcia napájania výstražných svetiel na PZZ typu AŽD 71 - OR </v>
      </c>
      <c r="M1776" t="s">
        <v>868</v>
      </c>
      <c r="N1776" t="s">
        <v>50</v>
      </c>
      <c r="Q1776">
        <v>2025</v>
      </c>
      <c r="R1776" t="s">
        <v>2025</v>
      </c>
      <c r="S1776" s="16">
        <v>1000000</v>
      </c>
      <c r="U1776" t="s">
        <v>2236</v>
      </c>
      <c r="V1776" s="12" t="s">
        <v>2700</v>
      </c>
    </row>
    <row r="1777" spans="5:22" x14ac:dyDescent="0.35">
      <c r="E1777" t="s">
        <v>546</v>
      </c>
      <c r="G1777" s="1" t="str">
        <f>VLOOKUP(E1777,'zoznam+stupeň prípravy'!$A$2:$W$650,2,FALSE)</f>
        <v>Elektrické predkurovacie zariadenia (EPZ) vo vybraných ŽST</v>
      </c>
      <c r="M1777" t="s">
        <v>868</v>
      </c>
      <c r="N1777" t="s">
        <v>2344</v>
      </c>
      <c r="Q1777">
        <v>2025</v>
      </c>
      <c r="R1777" t="s">
        <v>2025</v>
      </c>
      <c r="S1777" s="16">
        <v>1200</v>
      </c>
      <c r="U1777" t="s">
        <v>875</v>
      </c>
      <c r="V1777" s="12" t="s">
        <v>2705</v>
      </c>
    </row>
    <row r="1778" spans="5:22" x14ac:dyDescent="0.35">
      <c r="E1778" t="s">
        <v>661</v>
      </c>
      <c r="G1778" s="1" t="str">
        <f>VLOOKUP(E1778,'zoznam+stupeň prípravy'!$A$2:$W$650,2,FALSE)</f>
        <v>Vybudovanie stojanov pre napätie 400 V pre DMJ r. 861 vo vybraných ŽST</v>
      </c>
      <c r="M1778" t="s">
        <v>868</v>
      </c>
      <c r="N1778" t="s">
        <v>2344</v>
      </c>
      <c r="Q1778">
        <v>2025</v>
      </c>
      <c r="R1778" t="s">
        <v>2025</v>
      </c>
      <c r="S1778" s="16">
        <v>1180</v>
      </c>
      <c r="U1778" t="s">
        <v>875</v>
      </c>
      <c r="V1778" s="12" t="s">
        <v>2703</v>
      </c>
    </row>
    <row r="1779" spans="5:22" x14ac:dyDescent="0.35">
      <c r="E1779" t="s">
        <v>4</v>
      </c>
      <c r="G1779" s="1" t="str">
        <f>VLOOKUP(E1779,'zoznam+stupeň prípravy'!$A$2:$W$650,2,FALSE)</f>
        <v>Rekonštrukcie zariadení EPS v sieti ŽSR</v>
      </c>
      <c r="M1779" t="s">
        <v>868</v>
      </c>
      <c r="N1779" t="s">
        <v>50</v>
      </c>
      <c r="Q1779">
        <v>2025</v>
      </c>
      <c r="R1779" t="s">
        <v>2025</v>
      </c>
      <c r="S1779" s="16">
        <v>100000</v>
      </c>
      <c r="U1779" t="s">
        <v>2236</v>
      </c>
      <c r="V1779" s="12" t="s">
        <v>2705</v>
      </c>
    </row>
    <row r="1780" spans="5:22" x14ac:dyDescent="0.35">
      <c r="E1780" t="s">
        <v>288</v>
      </c>
      <c r="G1780" s="1" t="str">
        <f>VLOOKUP(E1780,'zoznam+stupeň prípravy'!$A$2:$W$650,2,FALSE)</f>
        <v>Geodetický GNSS prijímač</v>
      </c>
      <c r="M1780" t="s">
        <v>868</v>
      </c>
      <c r="N1780" t="s">
        <v>1670</v>
      </c>
      <c r="Q1780">
        <v>2025</v>
      </c>
      <c r="R1780" t="s">
        <v>2025</v>
      </c>
      <c r="S1780" s="16">
        <v>119400</v>
      </c>
      <c r="U1780" t="s">
        <v>2236</v>
      </c>
      <c r="V1780" s="12" t="s">
        <v>2698</v>
      </c>
    </row>
    <row r="1781" spans="5:22" x14ac:dyDescent="0.35">
      <c r="E1781" t="s">
        <v>516</v>
      </c>
      <c r="G1781" s="1" t="str">
        <f>VLOOKUP(E1781,'zoznam+stupeň prípravy'!$A$2:$W$650,2,FALSE)</f>
        <v>Diagnostické vozidlo pre meranie geometrickej polohy koľaje</v>
      </c>
      <c r="M1781" t="s">
        <v>868</v>
      </c>
      <c r="N1781" t="s">
        <v>2425</v>
      </c>
      <c r="Q1781">
        <v>2025</v>
      </c>
      <c r="R1781" t="s">
        <v>2048</v>
      </c>
      <c r="S1781" s="16">
        <v>3161800</v>
      </c>
      <c r="U1781" t="s">
        <v>2236</v>
      </c>
      <c r="V1781" s="12" t="s">
        <v>2705</v>
      </c>
    </row>
    <row r="1782" spans="5:22" x14ac:dyDescent="0.35">
      <c r="E1782" t="s">
        <v>631</v>
      </c>
      <c r="G1782" s="1" t="str">
        <f>VLOOKUP(E1782,'zoznam+stupeň prípravy'!$A$2:$W$650,2,FALSE)</f>
        <v>SZNR - Nákup meracej techniky pre potreby VVUŽ</v>
      </c>
      <c r="M1782" t="s">
        <v>868</v>
      </c>
      <c r="N1782" t="s">
        <v>2425</v>
      </c>
      <c r="Q1782">
        <v>2025</v>
      </c>
      <c r="R1782" t="s">
        <v>2025</v>
      </c>
      <c r="S1782" s="16">
        <v>386010</v>
      </c>
      <c r="U1782" t="s">
        <v>2236</v>
      </c>
      <c r="V1782" s="12" t="s">
        <v>2705</v>
      </c>
    </row>
    <row r="1783" spans="5:22" ht="29" x14ac:dyDescent="0.35">
      <c r="E1783" t="s">
        <v>1264</v>
      </c>
      <c r="G1783" s="1" t="str">
        <f>VLOOKUP(E1783,'zoznam+stupeň prípravy'!$A$2:$W$650,2,FALSE)</f>
        <v>Dobudovanie oddeľovacieho transformátora pre skúšobňu vvn vo Vrútkach</v>
      </c>
      <c r="M1783" t="s">
        <v>868</v>
      </c>
      <c r="N1783" t="s">
        <v>2344</v>
      </c>
      <c r="Q1783">
        <v>2025</v>
      </c>
      <c r="R1783" t="s">
        <v>2025</v>
      </c>
      <c r="S1783" s="16">
        <v>300000</v>
      </c>
      <c r="U1783" t="s">
        <v>2236</v>
      </c>
      <c r="V1783" s="12" t="s">
        <v>2707</v>
      </c>
    </row>
    <row r="1784" spans="5:22" x14ac:dyDescent="0.35">
      <c r="E1784" t="s">
        <v>2426</v>
      </c>
      <c r="G1784" s="1" t="str">
        <f>VLOOKUP(E1784,'zoznam+stupeň prípravy'!$A$2:$W$650,2,FALSE)</f>
        <v xml:space="preserve">Spevnená plocha pre pätkové zdviháky na zdvíhanie a váženie dráhových vozidiel </v>
      </c>
      <c r="M1784" t="s">
        <v>868</v>
      </c>
      <c r="N1784" t="s">
        <v>50</v>
      </c>
      <c r="Q1784">
        <v>2025</v>
      </c>
      <c r="R1784" t="s">
        <v>2025</v>
      </c>
      <c r="S1784" s="16">
        <f>426000+26100</f>
        <v>452100</v>
      </c>
      <c r="U1784" t="s">
        <v>2236</v>
      </c>
      <c r="V1784" s="12" t="s">
        <v>2705</v>
      </c>
    </row>
    <row r="1785" spans="5:22" ht="29" x14ac:dyDescent="0.35">
      <c r="E1785" t="s">
        <v>523</v>
      </c>
      <c r="G1785" s="1" t="str">
        <f>VLOOKUP(E1785,'zoznam+stupeň prípravy'!$A$2:$W$650,2,FALSE)</f>
        <v>Dodávka a montáž merania spotreby elektrickej trakcie na výstupnej strane 38 ks trakčných napájacích staníc a trakčných meniarní - PD</v>
      </c>
      <c r="M1785" t="s">
        <v>868</v>
      </c>
      <c r="N1785" t="s">
        <v>50</v>
      </c>
      <c r="Q1785">
        <v>2025</v>
      </c>
      <c r="R1785" t="s">
        <v>2025</v>
      </c>
      <c r="S1785" s="16">
        <v>2000000</v>
      </c>
      <c r="U1785" t="s">
        <v>2236</v>
      </c>
      <c r="V1785" s="12" t="s">
        <v>2707</v>
      </c>
    </row>
    <row r="1786" spans="5:22" ht="29" x14ac:dyDescent="0.35">
      <c r="E1786" t="s">
        <v>542</v>
      </c>
      <c r="G1786" s="1" t="str">
        <f>VLOOKUP(E1786,'zoznam+stupeň prípravy'!$A$2:$W$650,2,FALSE)</f>
        <v>Dodávka a montáž merania spotreby na hraničných bodoch distribučnej sústavy ŽSR</v>
      </c>
      <c r="M1786" t="s">
        <v>868</v>
      </c>
      <c r="N1786" t="s">
        <v>2344</v>
      </c>
      <c r="Q1786">
        <v>2025</v>
      </c>
      <c r="R1786" t="s">
        <v>2025</v>
      </c>
      <c r="S1786" s="16">
        <v>300000</v>
      </c>
      <c r="U1786" t="s">
        <v>2236</v>
      </c>
      <c r="V1786" s="12" t="s">
        <v>2707</v>
      </c>
    </row>
    <row r="1787" spans="5:22" ht="29" x14ac:dyDescent="0.35">
      <c r="E1787" t="s">
        <v>659</v>
      </c>
      <c r="G1787" s="1" t="str">
        <f>VLOOKUP(E1787,'zoznam+stupeň prípravy'!$A$2:$W$650,2,FALSE)</f>
        <v>Vybudovanie identifikácie dopravcu a vstupného merania EPZ - realizácia</v>
      </c>
      <c r="M1787" t="s">
        <v>868</v>
      </c>
      <c r="N1787" t="s">
        <v>50</v>
      </c>
      <c r="Q1787">
        <v>2025</v>
      </c>
      <c r="R1787" t="s">
        <v>2025</v>
      </c>
      <c r="S1787" s="16">
        <v>140400</v>
      </c>
      <c r="U1787" t="s">
        <v>2236</v>
      </c>
      <c r="V1787" s="12" t="s">
        <v>2707</v>
      </c>
    </row>
    <row r="1788" spans="5:22" x14ac:dyDescent="0.35">
      <c r="E1788" t="s">
        <v>607</v>
      </c>
      <c r="G1788" s="1" t="str">
        <f>VLOOKUP(E1788,'zoznam+stupeň prípravy'!$A$2:$W$650,2,FALSE)</f>
        <v>Rekonštrukcia objektu VB v ŽST Ružomberok</v>
      </c>
      <c r="M1788" t="s">
        <v>868</v>
      </c>
      <c r="N1788" t="s">
        <v>2344</v>
      </c>
      <c r="Q1788">
        <v>2025</v>
      </c>
      <c r="R1788" t="s">
        <v>2025</v>
      </c>
      <c r="S1788" s="16">
        <v>921800</v>
      </c>
      <c r="U1788" t="s">
        <v>2236</v>
      </c>
      <c r="V1788" s="12" t="s">
        <v>2708</v>
      </c>
    </row>
    <row r="1789" spans="5:22" ht="29" x14ac:dyDescent="0.35">
      <c r="E1789" t="s">
        <v>840</v>
      </c>
      <c r="G1789" s="1" t="str">
        <f>VLOOKUP(E1789,'zoznam+stupeň prípravy'!$A$2:$W$650,2,FALSE)</f>
        <v>ŽST Vrútky rekonštrukcia VB, nástupíšť a informačného systému pre cestujúcich“ - I. ETAPA - rekonštrukcia VB a nový  informačný systém pre cestujúcich (HAVIS)</v>
      </c>
      <c r="M1789" t="s">
        <v>868</v>
      </c>
      <c r="N1789" t="s">
        <v>2344</v>
      </c>
      <c r="Q1789">
        <v>2025</v>
      </c>
      <c r="R1789" t="s">
        <v>2025</v>
      </c>
      <c r="S1789" s="16">
        <v>1000000</v>
      </c>
      <c r="U1789" t="s">
        <v>2236</v>
      </c>
      <c r="V1789" s="12" t="s">
        <v>2708</v>
      </c>
    </row>
    <row r="1790" spans="5:22" ht="29" x14ac:dyDescent="0.35">
      <c r="E1790" t="s">
        <v>629</v>
      </c>
      <c r="G1790" s="1" t="str">
        <f>VLOOKUP(E1790,'zoznam+stupeň prípravy'!$A$2:$W$650,2,FALSE)</f>
        <v>Statické posúdenie, vypracovanie projektovej dokumentácie a rekonštrukcia budovy MDC Bratislava - východné</v>
      </c>
      <c r="M1790" t="s">
        <v>868</v>
      </c>
      <c r="N1790" t="s">
        <v>2344</v>
      </c>
      <c r="Q1790">
        <v>2025</v>
      </c>
      <c r="R1790" t="s">
        <v>2025</v>
      </c>
      <c r="S1790" s="16">
        <v>4000</v>
      </c>
      <c r="U1790" t="s">
        <v>2236</v>
      </c>
      <c r="V1790" s="12" t="s">
        <v>2703</v>
      </c>
    </row>
    <row r="1791" spans="5:22" x14ac:dyDescent="0.35">
      <c r="E1791" t="s">
        <v>819</v>
      </c>
      <c r="G1791" s="1" t="str">
        <f>VLOOKUP(E1791,'zoznam+stupeň prípravy'!$A$2:$W$650,2,FALSE)</f>
        <v>ŽST Čierna nad Tisou, rekonštrukcia ČOV</v>
      </c>
      <c r="M1791" t="s">
        <v>868</v>
      </c>
      <c r="N1791" t="s">
        <v>2344</v>
      </c>
      <c r="Q1791">
        <v>2025</v>
      </c>
      <c r="R1791" t="s">
        <v>2025</v>
      </c>
      <c r="S1791" s="16">
        <v>18000</v>
      </c>
      <c r="U1791" t="s">
        <v>2236</v>
      </c>
      <c r="V1791" s="12" t="s">
        <v>2711</v>
      </c>
    </row>
    <row r="1792" spans="5:22" x14ac:dyDescent="0.35">
      <c r="E1792" t="s">
        <v>777</v>
      </c>
      <c r="G1792" s="1" t="str">
        <f>VLOOKUP(E1792,'zoznam+stupeň prípravy'!$A$2:$W$650,2,FALSE)</f>
        <v>ŽST Maťovce, rekonštrukcia ČOV</v>
      </c>
      <c r="M1792" t="s">
        <v>868</v>
      </c>
      <c r="N1792" t="s">
        <v>2344</v>
      </c>
      <c r="Q1792">
        <v>2025</v>
      </c>
      <c r="R1792" t="s">
        <v>2025</v>
      </c>
      <c r="S1792" s="16">
        <v>13000</v>
      </c>
      <c r="U1792" t="s">
        <v>2236</v>
      </c>
      <c r="V1792" s="12" t="s">
        <v>2703</v>
      </c>
    </row>
    <row r="1793" spans="5:22" ht="29" x14ac:dyDescent="0.35">
      <c r="E1793" t="s">
        <v>627</v>
      </c>
      <c r="G1793" s="1" t="str">
        <f>VLOOKUP(E1793,'zoznam+stupeň prípravy'!$A$2:$W$650,2,FALSE)</f>
        <v>Stankovany, rekonštrukcia budovy zastávky</v>
      </c>
      <c r="M1793" t="s">
        <v>868</v>
      </c>
      <c r="N1793" t="s">
        <v>2344</v>
      </c>
      <c r="Q1793">
        <v>2025</v>
      </c>
      <c r="R1793" t="s">
        <v>2025</v>
      </c>
      <c r="S1793" s="16">
        <v>400000</v>
      </c>
      <c r="U1793" t="s">
        <v>2236</v>
      </c>
      <c r="V1793" s="12" t="s">
        <v>2707</v>
      </c>
    </row>
    <row r="1794" spans="5:22" ht="29" x14ac:dyDescent="0.35">
      <c r="E1794" t="s">
        <v>795</v>
      </c>
      <c r="G1794" s="1" t="str">
        <f>VLOOKUP(E1794,'zoznam+stupeň prípravy'!$A$2:$W$650,2,FALSE)</f>
        <v xml:space="preserve">ŽST Trenčín - Architektonicko stavebný zámer, projektová príprava </v>
      </c>
      <c r="M1794" t="s">
        <v>868</v>
      </c>
      <c r="N1794" t="s">
        <v>2344</v>
      </c>
      <c r="Q1794">
        <v>2025</v>
      </c>
      <c r="R1794" t="s">
        <v>2025</v>
      </c>
      <c r="S1794" s="16">
        <v>217900</v>
      </c>
      <c r="U1794" t="s">
        <v>2236</v>
      </c>
      <c r="V1794" s="12" t="s">
        <v>2707</v>
      </c>
    </row>
    <row r="1795" spans="5:22" x14ac:dyDescent="0.35">
      <c r="E1795" t="s">
        <v>649</v>
      </c>
      <c r="G1795" s="1" t="str">
        <f>VLOOKUP(E1795,'zoznam+stupeň prípravy'!$A$2:$W$650,2,FALSE)</f>
        <v>Trnava – KR Sociálno-prevádzková budova</v>
      </c>
      <c r="M1795" t="s">
        <v>868</v>
      </c>
      <c r="N1795" t="s">
        <v>2344</v>
      </c>
      <c r="Q1795">
        <v>2025</v>
      </c>
      <c r="R1795" t="s">
        <v>2025</v>
      </c>
      <c r="S1795" s="16">
        <v>500000</v>
      </c>
      <c r="U1795" t="s">
        <v>2236</v>
      </c>
      <c r="V1795" s="12" t="s">
        <v>2708</v>
      </c>
    </row>
    <row r="1796" spans="5:22" ht="29" x14ac:dyDescent="0.35">
      <c r="E1796" t="s">
        <v>2374</v>
      </c>
      <c r="G1796" s="1" t="str">
        <f>VLOOKUP(E1796,'zoznam+stupeň prípravy'!$A$2:$W$650,2,FALSE)</f>
        <v>Rekonštrukcia vybraných výpravných budov a prevádzkových budov za účelom energetických úspor – Levice - výpravná budova</v>
      </c>
      <c r="M1796" t="s">
        <v>868</v>
      </c>
      <c r="N1796" t="s">
        <v>2344</v>
      </c>
      <c r="Q1796">
        <v>2025</v>
      </c>
      <c r="R1796" t="s">
        <v>2025</v>
      </c>
      <c r="S1796" s="16">
        <v>6210</v>
      </c>
      <c r="U1796" t="s">
        <v>2236</v>
      </c>
      <c r="V1796" s="12" t="s">
        <v>2707</v>
      </c>
    </row>
    <row r="1797" spans="5:22" ht="29" x14ac:dyDescent="0.35">
      <c r="E1797" t="s">
        <v>2428</v>
      </c>
      <c r="G1797" s="1" t="str">
        <f>VLOOKUP(E1797,'zoznam+stupeň prípravy'!$A$2:$W$650,2,FALSE)</f>
        <v>Rekonštrukcia vybraných výpravných budov a prevádzkových budov za účelom energetických úspor – Studený Potok</v>
      </c>
      <c r="M1797" t="s">
        <v>868</v>
      </c>
      <c r="N1797" t="s">
        <v>2344</v>
      </c>
      <c r="Q1797">
        <v>2025</v>
      </c>
      <c r="R1797" t="s">
        <v>2025</v>
      </c>
      <c r="S1797" s="16">
        <v>52430</v>
      </c>
      <c r="U1797" t="s">
        <v>2236</v>
      </c>
      <c r="V1797" s="12" t="s">
        <v>2707</v>
      </c>
    </row>
    <row r="1798" spans="5:22" ht="29" x14ac:dyDescent="0.35">
      <c r="E1798" t="s">
        <v>2429</v>
      </c>
      <c r="G1798" s="1" t="str">
        <f>VLOOKUP(E1798,'zoznam+stupeň prípravy'!$A$2:$W$650,2,FALSE)</f>
        <v>Rekonštrukcia vybraných výpravných budov a prevádzkových budov za účelom energetických úspor – Matejovce pri Poprade</v>
      </c>
      <c r="M1798" t="s">
        <v>868</v>
      </c>
      <c r="N1798" t="s">
        <v>2344</v>
      </c>
      <c r="Q1798">
        <v>2025</v>
      </c>
      <c r="R1798" t="s">
        <v>2025</v>
      </c>
      <c r="S1798" s="16">
        <v>63450</v>
      </c>
      <c r="U1798" t="s">
        <v>2236</v>
      </c>
      <c r="V1798" s="12" t="s">
        <v>2707</v>
      </c>
    </row>
    <row r="1799" spans="5:22" ht="29" x14ac:dyDescent="0.35">
      <c r="E1799" t="s">
        <v>2375</v>
      </c>
      <c r="G1799" s="1" t="str">
        <f>VLOOKUP(E1799,'zoznam+stupeň prípravy'!$A$2:$W$650,2,FALSE)</f>
        <v>Rekonštrukcia vybraných výpravných budov a prevádzkových budov za účelom energetických úspor – Plešivec - výpravná budova</v>
      </c>
      <c r="M1799" t="s">
        <v>868</v>
      </c>
      <c r="N1799" t="s">
        <v>2344</v>
      </c>
      <c r="Q1799">
        <v>2025</v>
      </c>
      <c r="R1799" t="s">
        <v>2025</v>
      </c>
      <c r="S1799" s="16">
        <v>72480</v>
      </c>
      <c r="U1799" t="s">
        <v>2236</v>
      </c>
      <c r="V1799" s="12" t="s">
        <v>2707</v>
      </c>
    </row>
    <row r="1800" spans="5:22" ht="29" x14ac:dyDescent="0.35">
      <c r="E1800" t="s">
        <v>2430</v>
      </c>
      <c r="G1800" s="1" t="str">
        <f>VLOOKUP(E1800,'zoznam+stupeň prípravy'!$A$2:$W$650,2,FALSE)</f>
        <v>Rekonštrukcia vybraných výpravných budov a prevádzkových budov za účelom energetických úspor – Stará Ľubovňa - Výpravná budova žst.</v>
      </c>
      <c r="M1800" t="s">
        <v>868</v>
      </c>
      <c r="N1800" t="s">
        <v>2344</v>
      </c>
      <c r="Q1800">
        <v>2025</v>
      </c>
      <c r="R1800" t="s">
        <v>2025</v>
      </c>
      <c r="S1800" s="16">
        <v>144030</v>
      </c>
      <c r="U1800" t="s">
        <v>2236</v>
      </c>
      <c r="V1800" s="12" t="s">
        <v>2707</v>
      </c>
    </row>
    <row r="1801" spans="5:22" ht="29" x14ac:dyDescent="0.35">
      <c r="E1801" t="s">
        <v>2431</v>
      </c>
      <c r="G1801" s="1" t="str">
        <f>VLOOKUP(E1801,'zoznam+stupeň prípravy'!$A$2:$W$650,2,FALSE)</f>
        <v>Rekonštrukcia vybraných výpravných budov a prevádzkových budov za účelom energetických úspor – SMSÚ TO Krompachy kancelárie a sklady TO</v>
      </c>
      <c r="M1801" t="s">
        <v>868</v>
      </c>
      <c r="N1801" t="s">
        <v>2344</v>
      </c>
      <c r="Q1801">
        <v>2025</v>
      </c>
      <c r="R1801" t="s">
        <v>2025</v>
      </c>
      <c r="S1801" s="16">
        <v>93150</v>
      </c>
      <c r="U1801" t="s">
        <v>2236</v>
      </c>
      <c r="V1801" s="12" t="s">
        <v>2707</v>
      </c>
    </row>
    <row r="1802" spans="5:22" ht="29" x14ac:dyDescent="0.35">
      <c r="E1802" t="s">
        <v>2368</v>
      </c>
      <c r="G1802" s="1" t="str">
        <f>VLOOKUP(E1802,'zoznam+stupeň prípravy'!$A$2:$W$650,2,FALSE)</f>
        <v>Rekonštrukcia vybraných výpravných budov a prevádzkových budov za účelom energetických úspor – Veľký Meder- výpravná budova</v>
      </c>
      <c r="M1802" t="s">
        <v>868</v>
      </c>
      <c r="N1802" t="s">
        <v>2344</v>
      </c>
      <c r="Q1802">
        <v>2025</v>
      </c>
      <c r="R1802" t="s">
        <v>2025</v>
      </c>
      <c r="S1802" s="16">
        <v>100000</v>
      </c>
      <c r="U1802" t="s">
        <v>2236</v>
      </c>
      <c r="V1802" s="12" t="s">
        <v>2707</v>
      </c>
    </row>
    <row r="1803" spans="5:22" ht="29" x14ac:dyDescent="0.35">
      <c r="E1803" t="s">
        <v>2432</v>
      </c>
      <c r="G1803" s="1" t="str">
        <f>VLOOKUP(E1803,'zoznam+stupeň prípravy'!$A$2:$W$650,2,FALSE)</f>
        <v>Rekonštrukcia vybraných výpravných budov a prevádzkových budov za účelom energetických úspor – Bratislava východ - adm. bud. ŽST,soc.prev.bud. St. II</v>
      </c>
      <c r="M1803" t="s">
        <v>868</v>
      </c>
      <c r="N1803" t="s">
        <v>2344</v>
      </c>
      <c r="Q1803">
        <v>2025</v>
      </c>
      <c r="R1803" t="s">
        <v>2025</v>
      </c>
      <c r="S1803" s="16">
        <v>143970</v>
      </c>
      <c r="U1803" t="s">
        <v>2236</v>
      </c>
      <c r="V1803" s="12" t="s">
        <v>2707</v>
      </c>
    </row>
    <row r="1804" spans="5:22" ht="29" x14ac:dyDescent="0.35">
      <c r="E1804" t="s">
        <v>2377</v>
      </c>
      <c r="G1804" s="1" t="str">
        <f>VLOOKUP(E1804,'zoznam+stupeň prípravy'!$A$2:$W$650,2,FALSE)</f>
        <v>Rekonštrukcia vybraných výpravných budov a prevádzkových budov za účelom energetických úspor – Vyšné Hágy</v>
      </c>
      <c r="M1804" t="s">
        <v>868</v>
      </c>
      <c r="N1804" t="s">
        <v>2344</v>
      </c>
      <c r="Q1804">
        <v>2025</v>
      </c>
      <c r="R1804" t="s">
        <v>2025</v>
      </c>
      <c r="S1804" s="16">
        <v>10080</v>
      </c>
      <c r="U1804" t="s">
        <v>2236</v>
      </c>
      <c r="V1804" s="12" t="s">
        <v>2707</v>
      </c>
    </row>
    <row r="1805" spans="5:22" ht="29" x14ac:dyDescent="0.35">
      <c r="E1805" t="s">
        <v>2433</v>
      </c>
      <c r="G1805" s="1" t="str">
        <f>VLOOKUP(E1805,'zoznam+stupeň prípravy'!$A$2:$W$650,2,FALSE)</f>
        <v>Rekonštrukcia vybraných výpravných budov a prevádzkových budov za účelom energetických úspor – Štrbské Pleso</v>
      </c>
      <c r="M1805" t="s">
        <v>868</v>
      </c>
      <c r="N1805" t="s">
        <v>2344</v>
      </c>
      <c r="Q1805">
        <v>2025</v>
      </c>
      <c r="R1805" t="s">
        <v>2025</v>
      </c>
      <c r="S1805" s="16">
        <v>146740</v>
      </c>
      <c r="U1805" t="s">
        <v>2236</v>
      </c>
      <c r="V1805" s="12" t="s">
        <v>2707</v>
      </c>
    </row>
    <row r="1806" spans="5:22" ht="29" x14ac:dyDescent="0.35">
      <c r="E1806" t="s">
        <v>2372</v>
      </c>
      <c r="G1806" s="1" t="str">
        <f>VLOOKUP(E1806,'zoznam+stupeň prípravy'!$A$2:$W$650,2,FALSE)</f>
        <v>Rekonštrukcia vybraných výpravných budov a prevádzkových budov za účelom energetických úspor – Fiľakovo - nová výpravná budova</v>
      </c>
      <c r="M1806" t="s">
        <v>868</v>
      </c>
      <c r="N1806" t="s">
        <v>2344</v>
      </c>
      <c r="Q1806">
        <v>2025</v>
      </c>
      <c r="R1806" t="s">
        <v>2025</v>
      </c>
      <c r="S1806" s="16">
        <v>5600</v>
      </c>
      <c r="U1806" t="s">
        <v>2236</v>
      </c>
      <c r="V1806" s="12" t="s">
        <v>2707</v>
      </c>
    </row>
    <row r="1807" spans="5:22" ht="29" x14ac:dyDescent="0.35">
      <c r="E1807" t="s">
        <v>2376</v>
      </c>
      <c r="G1807" s="1" t="str">
        <f>VLOOKUP(E1807,'zoznam+stupeň prípravy'!$A$2:$W$650,2,FALSE)</f>
        <v>Rekonštrukcia vybraných výpravných budov a prevádzkových budov za účelom energetických úspor – SMSÚ TO Mníšek nad Hnilcom</v>
      </c>
      <c r="M1807" t="s">
        <v>868</v>
      </c>
      <c r="N1807" t="s">
        <v>2344</v>
      </c>
      <c r="Q1807">
        <v>2025</v>
      </c>
      <c r="R1807" t="s">
        <v>2025</v>
      </c>
      <c r="S1807" s="16">
        <v>61440</v>
      </c>
      <c r="U1807" t="s">
        <v>2236</v>
      </c>
      <c r="V1807" s="12" t="s">
        <v>2707</v>
      </c>
    </row>
    <row r="1808" spans="5:22" ht="29" x14ac:dyDescent="0.35">
      <c r="E1808" t="s">
        <v>2434</v>
      </c>
      <c r="G1808" s="1" t="str">
        <f>VLOOKUP(E1808,'zoznam+stupeň prípravy'!$A$2:$W$650,2,FALSE)</f>
        <v>Rekonštrukcia vybraných výpravných budov a prevádzkových budov za účelom energetických úspor – Slovenské Nové Mesto - výpravná budova</v>
      </c>
      <c r="M1808" t="s">
        <v>868</v>
      </c>
      <c r="N1808" t="s">
        <v>2344</v>
      </c>
      <c r="Q1808">
        <v>2025</v>
      </c>
      <c r="R1808" t="s">
        <v>2025</v>
      </c>
      <c r="S1808" s="16">
        <v>107900</v>
      </c>
      <c r="U1808" t="s">
        <v>2236</v>
      </c>
      <c r="V1808" s="12" t="s">
        <v>2707</v>
      </c>
    </row>
    <row r="1809" spans="5:22" ht="29" x14ac:dyDescent="0.35">
      <c r="E1809" t="s">
        <v>255</v>
      </c>
      <c r="G1809" s="1" t="str">
        <f>VLOOKUP(E1809,'zoznam+stupeň prípravy'!$A$2:$W$650,2,FALSE)</f>
        <v>Rekonštrukcia vybraných výpravných budov a prevádzkových budov za účelom energetických úspor – Tatranská Lomnica</v>
      </c>
      <c r="M1809" t="s">
        <v>868</v>
      </c>
      <c r="N1809" t="s">
        <v>2344</v>
      </c>
      <c r="Q1809">
        <v>2025</v>
      </c>
      <c r="R1809" t="s">
        <v>2025</v>
      </c>
      <c r="S1809" s="16">
        <v>14950</v>
      </c>
      <c r="U1809" t="s">
        <v>2236</v>
      </c>
      <c r="V1809" s="12" t="s">
        <v>2708</v>
      </c>
    </row>
    <row r="1810" spans="5:22" ht="29" x14ac:dyDescent="0.35">
      <c r="E1810" t="s">
        <v>2373</v>
      </c>
      <c r="G1810" s="1" t="str">
        <f>VLOOKUP(E1810,'zoznam+stupeň prípravy'!$A$2:$W$650,2,FALSE)</f>
        <v xml:space="preserve">Rekonštrukcia vybraných výpravných budov a prevádzkových budov za účelom energetických úspor – Levice - TO SMSÚ administratívna budova </v>
      </c>
      <c r="M1810" t="s">
        <v>868</v>
      </c>
      <c r="N1810" t="s">
        <v>2344</v>
      </c>
      <c r="Q1810">
        <v>2025</v>
      </c>
      <c r="R1810" t="s">
        <v>2025</v>
      </c>
      <c r="S1810" s="16">
        <v>7590</v>
      </c>
      <c r="U1810" t="s">
        <v>2236</v>
      </c>
      <c r="V1810" s="12" t="s">
        <v>2707</v>
      </c>
    </row>
    <row r="1811" spans="5:22" ht="29" x14ac:dyDescent="0.35">
      <c r="E1811" t="s">
        <v>2435</v>
      </c>
      <c r="G1811" s="1" t="str">
        <f>VLOOKUP(E1811,'zoznam+stupeň prípravy'!$A$2:$W$650,2,FALSE)</f>
        <v>Rekonštrukcia vybraných výpravných budov a prevádzkových budov za účelom energetických úspor – OTV Margecany</v>
      </c>
      <c r="M1811" t="s">
        <v>868</v>
      </c>
      <c r="N1811" t="s">
        <v>2344</v>
      </c>
      <c r="Q1811">
        <v>2025</v>
      </c>
      <c r="R1811" t="s">
        <v>2025</v>
      </c>
      <c r="S1811" s="16">
        <v>60930</v>
      </c>
      <c r="U1811" t="s">
        <v>2236</v>
      </c>
      <c r="V1811" s="12" t="s">
        <v>2707</v>
      </c>
    </row>
    <row r="1812" spans="5:22" ht="29" x14ac:dyDescent="0.35">
      <c r="E1812" t="s">
        <v>2436</v>
      </c>
      <c r="G1812" s="1" t="str">
        <f>VLOOKUP(E1812,'zoznam+stupeň prípravy'!$A$2:$W$650,2,FALSE)</f>
        <v>Rekonštrukcia vybraných výpravných budov a prevádzkových budov za účelom energetických úspor – Trnava - budovný obvod, sklad+kancelárie</v>
      </c>
      <c r="M1812" t="s">
        <v>868</v>
      </c>
      <c r="N1812" t="s">
        <v>2344</v>
      </c>
      <c r="Q1812">
        <v>2025</v>
      </c>
      <c r="R1812" t="s">
        <v>2025</v>
      </c>
      <c r="S1812" s="16">
        <v>74050</v>
      </c>
      <c r="U1812" t="s">
        <v>2236</v>
      </c>
      <c r="V1812" s="12" t="s">
        <v>2707</v>
      </c>
    </row>
    <row r="1813" spans="5:22" ht="29" x14ac:dyDescent="0.35">
      <c r="E1813" t="s">
        <v>2371</v>
      </c>
      <c r="G1813" s="1" t="str">
        <f>VLOOKUP(E1813,'zoznam+stupeň prípravy'!$A$2:$W$650,2,FALSE)</f>
        <v>Rekonštrukcia vybraných výpravných budov a prevádzkových budov za účelom energetických úspor – Nové Zámky – admin. budova EaE</v>
      </c>
      <c r="M1813" t="s">
        <v>868</v>
      </c>
      <c r="N1813" t="s">
        <v>2344</v>
      </c>
      <c r="Q1813">
        <v>2025</v>
      </c>
      <c r="R1813" t="s">
        <v>2025</v>
      </c>
      <c r="S1813" s="16">
        <v>5500</v>
      </c>
      <c r="U1813" t="s">
        <v>2236</v>
      </c>
      <c r="V1813" s="12" t="s">
        <v>2707</v>
      </c>
    </row>
    <row r="1814" spans="5:22" x14ac:dyDescent="0.35">
      <c r="E1814" t="s">
        <v>789</v>
      </c>
      <c r="G1814" s="1" t="str">
        <f>VLOOKUP(E1814,'zoznam+stupeň prípravy'!$A$2:$W$650,2,FALSE)</f>
        <v>ŽST Svit, komplexná rekonštrukcia výpravnej budovy</v>
      </c>
      <c r="M1814" t="s">
        <v>868</v>
      </c>
      <c r="N1814" t="s">
        <v>50</v>
      </c>
      <c r="Q1814">
        <v>2025</v>
      </c>
      <c r="R1814" t="s">
        <v>2025</v>
      </c>
      <c r="S1814" s="16">
        <v>140000</v>
      </c>
      <c r="U1814" t="s">
        <v>2236</v>
      </c>
      <c r="V1814" s="12" t="s">
        <v>2699</v>
      </c>
    </row>
    <row r="1815" spans="5:22" x14ac:dyDescent="0.35">
      <c r="E1815" t="s">
        <v>817</v>
      </c>
      <c r="G1815" s="1" t="str">
        <f>VLOOKUP(E1815,'zoznam+stupeň prípravy'!$A$2:$W$650,2,FALSE)</f>
        <v>ŽST Čierna nad Tisou - ochrana podzemných vôd, III. etapa</v>
      </c>
      <c r="M1815" t="s">
        <v>868</v>
      </c>
      <c r="N1815" t="s">
        <v>2344</v>
      </c>
      <c r="Q1815">
        <v>2025</v>
      </c>
      <c r="R1815" t="s">
        <v>2025</v>
      </c>
      <c r="S1815" s="16">
        <v>131100</v>
      </c>
      <c r="U1815" t="s">
        <v>2236</v>
      </c>
      <c r="V1815" s="12" t="s">
        <v>2711</v>
      </c>
    </row>
    <row r="1816" spans="5:22" ht="29" x14ac:dyDescent="0.35">
      <c r="E1816" t="s">
        <v>569</v>
      </c>
      <c r="G1816" s="1" t="str">
        <f>VLOOKUP(E1816,'zoznam+stupeň prípravy'!$A$2:$W$650,2,FALSE)</f>
        <v>Komplexná rekonštrukcia ochrannej stavby, odolného úkrytu civilnej ochrany (BV-12), Bratislava hlavná stanica</v>
      </c>
      <c r="M1816" t="s">
        <v>868</v>
      </c>
      <c r="N1816" t="s">
        <v>2344</v>
      </c>
      <c r="Q1816">
        <v>2025</v>
      </c>
      <c r="R1816" t="s">
        <v>2025</v>
      </c>
      <c r="S1816" s="16">
        <v>11000</v>
      </c>
      <c r="U1816" t="s">
        <v>2236</v>
      </c>
      <c r="V1816" s="12" t="s">
        <v>2707</v>
      </c>
    </row>
    <row r="1817" spans="5:22" ht="29" x14ac:dyDescent="0.35">
      <c r="E1817" t="s">
        <v>755</v>
      </c>
      <c r="G1817" s="1" t="str">
        <f>VLOOKUP(E1817,'zoznam+stupeň prípravy'!$A$2:$W$650,2,FALSE)</f>
        <v>Šahy - VB, rekonštrukcia vykurovania s vybudovaním novej kotolne</v>
      </c>
      <c r="M1817" t="s">
        <v>868</v>
      </c>
      <c r="N1817" t="s">
        <v>50</v>
      </c>
      <c r="Q1817">
        <v>2025</v>
      </c>
      <c r="R1817" t="s">
        <v>2025</v>
      </c>
      <c r="S1817" s="16">
        <v>20800</v>
      </c>
      <c r="U1817" t="s">
        <v>2236</v>
      </c>
      <c r="V1817" s="12" t="s">
        <v>2707</v>
      </c>
    </row>
    <row r="1818" spans="5:22" ht="29" x14ac:dyDescent="0.35">
      <c r="E1818" t="s">
        <v>2455</v>
      </c>
      <c r="G1818" s="1" t="str">
        <f>VLOOKUP(E1818,'zoznam+stupeň prípravy'!$A$2:$W$650,2,FALSE)</f>
        <v>Vybudovanie kanalizačnej prípojky pre Administratívnu budovu v areáli TIP Žilina v k. ú. Teplička nad Váhom</v>
      </c>
      <c r="M1818" t="s">
        <v>868</v>
      </c>
      <c r="N1818" t="s">
        <v>2344</v>
      </c>
      <c r="Q1818">
        <v>2025</v>
      </c>
      <c r="R1818" t="s">
        <v>2025</v>
      </c>
      <c r="S1818" s="16">
        <v>8000</v>
      </c>
      <c r="U1818" t="s">
        <v>2236</v>
      </c>
      <c r="V1818" s="12" t="s">
        <v>2708</v>
      </c>
    </row>
    <row r="1819" spans="5:22" x14ac:dyDescent="0.35">
      <c r="E1819" t="s">
        <v>803</v>
      </c>
      <c r="G1819" s="1" t="str">
        <f>VLOOKUP(E1819,'zoznam+stupeň prípravy'!$A$2:$W$650,2,FALSE)</f>
        <v>ŽST Zvolen, rekonštrukcia striech s vonkajšej kanalizácie výpravnej budovy</v>
      </c>
      <c r="M1819" t="s">
        <v>868</v>
      </c>
      <c r="N1819" t="s">
        <v>50</v>
      </c>
      <c r="Q1819">
        <v>2025</v>
      </c>
      <c r="R1819" t="s">
        <v>2025</v>
      </c>
      <c r="S1819" s="16">
        <v>40000</v>
      </c>
      <c r="U1819" t="s">
        <v>2236</v>
      </c>
      <c r="V1819" s="12" t="s">
        <v>2699</v>
      </c>
    </row>
    <row r="1820" spans="5:22" x14ac:dyDescent="0.35">
      <c r="E1820" t="s">
        <v>2366</v>
      </c>
      <c r="G1820" s="1" t="str">
        <f>VLOOKUP(E1820,'zoznam+stupeň prípravy'!$A$2:$W$650,2,FALSE)</f>
        <v>ŽST Žilina - Architektonicko stavebný zámer</v>
      </c>
      <c r="M1820" t="s">
        <v>868</v>
      </c>
      <c r="N1820" t="s">
        <v>2344</v>
      </c>
      <c r="Q1820">
        <v>2025</v>
      </c>
      <c r="R1820" t="s">
        <v>2025</v>
      </c>
      <c r="S1820" s="16">
        <v>10000</v>
      </c>
      <c r="U1820" t="s">
        <v>2236</v>
      </c>
      <c r="V1820" s="12" t="s">
        <v>2710</v>
      </c>
    </row>
    <row r="1821" spans="5:22" x14ac:dyDescent="0.35">
      <c r="E1821" t="s">
        <v>2457</v>
      </c>
      <c r="G1821" s="1" t="str">
        <f>VLOOKUP(E1821,'zoznam+stupeň prípravy'!$A$2:$W$650,2,FALSE)</f>
        <v>ŽST Dolný Kubín - rekonštrukcia objektov stanice</v>
      </c>
      <c r="M1821" t="s">
        <v>868</v>
      </c>
      <c r="N1821" t="s">
        <v>2344</v>
      </c>
      <c r="Q1821">
        <v>2025</v>
      </c>
      <c r="R1821" t="s">
        <v>2025</v>
      </c>
      <c r="S1821" s="16">
        <v>119370</v>
      </c>
      <c r="U1821" t="s">
        <v>2236</v>
      </c>
      <c r="V1821" s="12" t="s">
        <v>2708</v>
      </c>
    </row>
    <row r="1822" spans="5:22" x14ac:dyDescent="0.35">
      <c r="E1822" t="s">
        <v>1043</v>
      </c>
      <c r="G1822" s="1" t="str">
        <f>VLOOKUP(E1822,'zoznam+stupeň prípravy'!$A$2:$W$650,2,FALSE)</f>
        <v>ŽST Kežmarok, KR strechy a bleskozvodu</v>
      </c>
      <c r="M1822" t="s">
        <v>868</v>
      </c>
      <c r="N1822" t="s">
        <v>50</v>
      </c>
      <c r="Q1822">
        <v>2025</v>
      </c>
      <c r="R1822" t="s">
        <v>2025</v>
      </c>
      <c r="S1822" s="16">
        <v>1987000</v>
      </c>
      <c r="U1822" t="s">
        <v>2236</v>
      </c>
      <c r="V1822" s="12" t="s">
        <v>2705</v>
      </c>
    </row>
    <row r="1823" spans="5:22" x14ac:dyDescent="0.35">
      <c r="E1823" t="s">
        <v>1042</v>
      </c>
      <c r="G1823" s="1" t="str">
        <f>VLOOKUP(E1823,'zoznam+stupeň prípravy'!$A$2:$W$650,2,FALSE)</f>
        <v>ŽST Čierna nad Tisou, rekonštrukcia prijímacej budovy</v>
      </c>
      <c r="M1823" t="s">
        <v>868</v>
      </c>
      <c r="N1823" t="s">
        <v>2344</v>
      </c>
      <c r="Q1823">
        <v>2025</v>
      </c>
      <c r="R1823" t="s">
        <v>2025</v>
      </c>
      <c r="S1823" s="16">
        <v>100000</v>
      </c>
      <c r="U1823" t="s">
        <v>2236</v>
      </c>
      <c r="V1823" s="12" t="s">
        <v>2708</v>
      </c>
    </row>
    <row r="1824" spans="5:22" ht="29" x14ac:dyDescent="0.35">
      <c r="E1824" t="s">
        <v>2459</v>
      </c>
      <c r="G1824" s="1" t="str">
        <f>VLOOKUP(E1824,'zoznam+stupeň prípravy'!$A$2:$W$650,2,FALSE)</f>
        <v>Odstránenie kritických stavov kotolní - časť 4, OSM Košice</v>
      </c>
      <c r="M1824" t="s">
        <v>868</v>
      </c>
      <c r="N1824" t="s">
        <v>50</v>
      </c>
      <c r="Q1824">
        <v>2025</v>
      </c>
      <c r="R1824" t="s">
        <v>2025</v>
      </c>
      <c r="S1824" s="16">
        <v>81850</v>
      </c>
      <c r="U1824" t="s">
        <v>2236</v>
      </c>
      <c r="V1824" s="12" t="s">
        <v>2704</v>
      </c>
    </row>
    <row r="1825" spans="5:22" x14ac:dyDescent="0.35">
      <c r="E1825" t="s">
        <v>27</v>
      </c>
      <c r="G1825" s="1" t="str">
        <f>VLOOKUP(E1825,'zoznam+stupeň prípravy'!$A$2:$W$650,2,FALSE)</f>
        <v>Zvolen, budova OR, rekonštrukcia elektroinštalácie</v>
      </c>
      <c r="M1825" t="s">
        <v>868</v>
      </c>
      <c r="N1825" t="s">
        <v>2344</v>
      </c>
      <c r="Q1825">
        <v>2025</v>
      </c>
      <c r="R1825" t="s">
        <v>2025</v>
      </c>
      <c r="S1825" s="16">
        <v>55000</v>
      </c>
      <c r="U1825" t="s">
        <v>2236</v>
      </c>
      <c r="V1825" s="12" t="s">
        <v>2698</v>
      </c>
    </row>
    <row r="1826" spans="5:22" x14ac:dyDescent="0.35">
      <c r="E1826" t="s">
        <v>497</v>
      </c>
      <c r="G1826" s="1" t="str">
        <f>VLOOKUP(E1826,'zoznam+stupeň prípravy'!$A$2:$W$650,2,FALSE)</f>
        <v>Bratislava ÚNS-Petržalka, komplexná rekonštrukcia DŽM</v>
      </c>
      <c r="M1826" t="s">
        <v>868</v>
      </c>
      <c r="N1826" t="s">
        <v>2344</v>
      </c>
      <c r="Q1826">
        <v>2025</v>
      </c>
      <c r="R1826" t="s">
        <v>2025</v>
      </c>
      <c r="S1826" s="16">
        <v>80000</v>
      </c>
      <c r="U1826" t="s">
        <v>2236</v>
      </c>
      <c r="V1826" s="12" t="s">
        <v>2697</v>
      </c>
    </row>
    <row r="1827" spans="5:22" ht="29" x14ac:dyDescent="0.35">
      <c r="E1827" t="s">
        <v>842</v>
      </c>
      <c r="F1827" s="15"/>
      <c r="G1827" s="1" t="str">
        <f>VLOOKUP(E1827,'zoznam+stupeň prípravy'!$A$2:$W$650,2,FALSE)</f>
        <v>ŽST Zbehy predĺženie koľaje č. 1 a č. 3</v>
      </c>
      <c r="H1827" s="15"/>
      <c r="M1827" t="s">
        <v>868</v>
      </c>
      <c r="N1827" t="s">
        <v>2344</v>
      </c>
      <c r="Q1827">
        <v>2025</v>
      </c>
      <c r="R1827" t="s">
        <v>2025</v>
      </c>
      <c r="S1827" s="16">
        <v>10000</v>
      </c>
      <c r="U1827" t="s">
        <v>2236</v>
      </c>
      <c r="V1827" s="12" t="s">
        <v>2707</v>
      </c>
    </row>
    <row r="1828" spans="5:22" ht="29" x14ac:dyDescent="0.35">
      <c r="E1828" t="s">
        <v>836</v>
      </c>
      <c r="G1828" s="1" t="str">
        <f>VLOOKUP(E1828,'zoznam+stupeň prípravy'!$A$2:$W$650,2,FALSE)</f>
        <v>ŽST Poriadie, rekonštrukcia koľají a výhybiek</v>
      </c>
      <c r="M1828" t="s">
        <v>868</v>
      </c>
      <c r="N1828" t="s">
        <v>2344</v>
      </c>
      <c r="Q1828">
        <v>2025</v>
      </c>
      <c r="R1828" t="s">
        <v>2025</v>
      </c>
      <c r="S1828" s="16">
        <v>3000</v>
      </c>
      <c r="U1828" t="s">
        <v>2236</v>
      </c>
      <c r="V1828" s="12" t="s">
        <v>2707</v>
      </c>
    </row>
    <row r="1829" spans="5:22" x14ac:dyDescent="0.35">
      <c r="E1829" t="s">
        <v>834</v>
      </c>
      <c r="G1829" s="1" t="str">
        <f>VLOOKUP(E1829,'zoznam+stupeň prípravy'!$A$2:$W$650,2,FALSE)</f>
        <v>ŽST Nové Košariská rekonštrukcia koľají a výhybiek</v>
      </c>
      <c r="M1829" t="s">
        <v>868</v>
      </c>
      <c r="N1829" t="s">
        <v>2344</v>
      </c>
      <c r="Q1829">
        <v>2025</v>
      </c>
      <c r="R1829" t="s">
        <v>2025</v>
      </c>
      <c r="S1829" s="16">
        <v>300000</v>
      </c>
      <c r="U1829" t="s">
        <v>2236</v>
      </c>
      <c r="V1829" s="12" t="s">
        <v>2251</v>
      </c>
    </row>
    <row r="1830" spans="5:22" x14ac:dyDescent="0.35">
      <c r="E1830" t="s">
        <v>830</v>
      </c>
      <c r="G1830" s="1" t="str">
        <f>VLOOKUP(E1830,'zoznam+stupeň prípravy'!$A$2:$W$650,2,FALSE)</f>
        <v>ŽST Lužianky, predĺženie nástupišťa pri koľaji č. 3, 5</v>
      </c>
      <c r="M1830" t="s">
        <v>868</v>
      </c>
      <c r="N1830" t="s">
        <v>2344</v>
      </c>
      <c r="Q1830">
        <v>2025</v>
      </c>
      <c r="R1830" t="s">
        <v>2025</v>
      </c>
      <c r="S1830" s="16">
        <v>1000</v>
      </c>
      <c r="U1830" t="s">
        <v>2236</v>
      </c>
      <c r="V1830" s="12" t="s">
        <v>2705</v>
      </c>
    </row>
    <row r="1831" spans="5:22" ht="29" x14ac:dyDescent="0.35">
      <c r="E1831" t="s">
        <v>573</v>
      </c>
      <c r="G1831" s="1" t="str">
        <f>VLOOKUP(E1831,'zoznam+stupeň prípravy'!$A$2:$W$650,2,FALSE)</f>
        <v xml:space="preserve">Komplexná rekonštrukcia PZZ km 1,292  TU Šurany – Úľany nad Žitavou, </v>
      </c>
      <c r="M1831" t="s">
        <v>868</v>
      </c>
      <c r="N1831" t="s">
        <v>50</v>
      </c>
      <c r="Q1831">
        <v>2025</v>
      </c>
      <c r="R1831" t="s">
        <v>2025</v>
      </c>
      <c r="S1831" s="16">
        <v>45500</v>
      </c>
      <c r="U1831" t="s">
        <v>2236</v>
      </c>
      <c r="V1831" s="12" t="s">
        <v>2707</v>
      </c>
    </row>
    <row r="1832" spans="5:22" x14ac:dyDescent="0.35">
      <c r="E1832" t="s">
        <v>807</v>
      </c>
      <c r="G1832" s="1" t="str">
        <f>VLOOKUP(E1832,'zoznam+stupeň prípravy'!$A$2:$W$650,2,FALSE)</f>
        <v>Zvýšenie priepustnosti trate Dunajská Streda - Komárno</v>
      </c>
      <c r="M1832" t="s">
        <v>868</v>
      </c>
      <c r="N1832" t="s">
        <v>2344</v>
      </c>
      <c r="Q1832">
        <v>2025</v>
      </c>
      <c r="R1832" t="s">
        <v>2025</v>
      </c>
      <c r="S1832" s="16">
        <v>1000</v>
      </c>
      <c r="U1832" t="s">
        <v>2236</v>
      </c>
      <c r="V1832" s="12" t="s">
        <v>2696</v>
      </c>
    </row>
    <row r="1833" spans="5:22" x14ac:dyDescent="0.35">
      <c r="E1833" t="s">
        <v>591</v>
      </c>
      <c r="G1833" s="1" t="str">
        <f>VLOOKUP(E1833,'zoznam+stupeň prípravy'!$A$2:$W$650,2,FALSE)</f>
        <v>KR železničného mosta v km 7,892 trate Bratislava Nové Mesto-Dunajská Streda</v>
      </c>
      <c r="M1833" t="s">
        <v>868</v>
      </c>
      <c r="N1833" t="s">
        <v>2344</v>
      </c>
      <c r="Q1833">
        <v>2025</v>
      </c>
      <c r="R1833" t="s">
        <v>2025</v>
      </c>
      <c r="S1833" s="16">
        <v>5000</v>
      </c>
      <c r="U1833" t="s">
        <v>2236</v>
      </c>
      <c r="V1833" s="12" t="s">
        <v>2697</v>
      </c>
    </row>
    <row r="1834" spans="5:22" x14ac:dyDescent="0.35">
      <c r="E1834" t="s">
        <v>633</v>
      </c>
      <c r="G1834" s="1" t="str">
        <f>VLOOKUP(E1834,'zoznam+stupeň prípravy'!$A$2:$W$650,2,FALSE)</f>
        <v>Šaštín - Kúty, modernizácia železničného zvršku koľaje č. 1</v>
      </c>
      <c r="M1834" t="s">
        <v>868</v>
      </c>
      <c r="N1834" t="s">
        <v>50</v>
      </c>
      <c r="Q1834">
        <v>2025</v>
      </c>
      <c r="R1834" t="s">
        <v>2025</v>
      </c>
      <c r="S1834" s="16">
        <v>320000</v>
      </c>
      <c r="U1834" t="s">
        <v>2236</v>
      </c>
      <c r="V1834" s="12" t="s">
        <v>2699</v>
      </c>
    </row>
    <row r="1835" spans="5:22" x14ac:dyDescent="0.35">
      <c r="E1835" t="s">
        <v>749</v>
      </c>
      <c r="G1835" s="1" t="str">
        <f>VLOOKUP(E1835,'zoznam+stupeň prípravy'!$A$2:$W$650,2,FALSE)</f>
        <v>ŽSR, ŽST Dvory nad Žitavou, rekonštrukcia výhybiek č.  1,2,3,4,5,6, 7,8</v>
      </c>
      <c r="M1835" t="s">
        <v>868</v>
      </c>
      <c r="N1835" t="s">
        <v>2344</v>
      </c>
      <c r="Q1835">
        <v>2025</v>
      </c>
      <c r="R1835" t="s">
        <v>2025</v>
      </c>
      <c r="S1835" s="16">
        <v>10000</v>
      </c>
      <c r="U1835" t="s">
        <v>2236</v>
      </c>
      <c r="V1835" s="12" t="s">
        <v>2703</v>
      </c>
    </row>
    <row r="1836" spans="5:22" ht="29" x14ac:dyDescent="0.35">
      <c r="E1836" t="s">
        <v>753</v>
      </c>
      <c r="G1836" s="1" t="str">
        <f>VLOOKUP(E1836,'zoznam+stupeň prípravy'!$A$2:$W$650,2,FALSE)</f>
        <v>ŽST Alekšince, rekonštrukcia k.1,2,3 a nástupíšť           </v>
      </c>
      <c r="M1836" t="s">
        <v>868</v>
      </c>
      <c r="N1836" t="s">
        <v>2344</v>
      </c>
      <c r="Q1836">
        <v>2025</v>
      </c>
      <c r="R1836" t="s">
        <v>2025</v>
      </c>
      <c r="S1836" s="16">
        <v>7700</v>
      </c>
      <c r="U1836" t="s">
        <v>2236</v>
      </c>
      <c r="V1836" s="12" t="s">
        <v>2707</v>
      </c>
    </row>
    <row r="1837" spans="5:22" ht="29" x14ac:dyDescent="0.35">
      <c r="E1837" t="s">
        <v>651</v>
      </c>
      <c r="G1837" s="1" t="str">
        <f>VLOOKUP(E1837,'zoznam+stupeň prípravy'!$A$2:$W$650,2,FALSE)</f>
        <v>Úprava PZZ v žkm 24,544 (Bodza) a PZZ 
v žkm 29,252 (Veľký Meder), TÚ Dunajská Streda – Komárno</v>
      </c>
      <c r="M1837" t="s">
        <v>868</v>
      </c>
      <c r="N1837" t="s">
        <v>50</v>
      </c>
      <c r="Q1837">
        <v>2025</v>
      </c>
      <c r="R1837" t="s">
        <v>2025</v>
      </c>
      <c r="S1837" s="16">
        <v>50510</v>
      </c>
      <c r="U1837" t="s">
        <v>2236</v>
      </c>
      <c r="V1837" s="12" t="s">
        <v>2705</v>
      </c>
    </row>
    <row r="1838" spans="5:22" ht="29" x14ac:dyDescent="0.35">
      <c r="E1838" t="s">
        <v>711</v>
      </c>
      <c r="G1838" s="1" t="str">
        <f>VLOOKUP(E1838,'zoznam+stupeň prípravy'!$A$2:$W$650,2,FALSE)</f>
        <v>Zvýšenie zabezpečenia priecestí, TU Devínska Nová Ves – Štúrovo št.hr., PZZ v km 84,850</v>
      </c>
      <c r="M1838" t="s">
        <v>868</v>
      </c>
      <c r="N1838" t="s">
        <v>50</v>
      </c>
      <c r="Q1838">
        <v>2025</v>
      </c>
      <c r="R1838" t="s">
        <v>2025</v>
      </c>
      <c r="S1838" s="16">
        <v>3280</v>
      </c>
      <c r="U1838" t="s">
        <v>2236</v>
      </c>
      <c r="V1838" s="12" t="s">
        <v>2699</v>
      </c>
    </row>
    <row r="1839" spans="5:22" ht="29" x14ac:dyDescent="0.35">
      <c r="E1839" t="s">
        <v>153</v>
      </c>
      <c r="G1839" s="1" t="str">
        <f>VLOOKUP(E1839,'zoznam+stupeň prípravy'!$A$2:$W$650,2,FALSE)</f>
        <v>Doplnenie optickej kabelizácie v obvode OR Trnava</v>
      </c>
      <c r="M1839" t="s">
        <v>868</v>
      </c>
      <c r="N1839" t="s">
        <v>2344</v>
      </c>
      <c r="Q1839">
        <v>2025</v>
      </c>
      <c r="R1839" t="s">
        <v>2025</v>
      </c>
      <c r="S1839" s="16">
        <v>152700</v>
      </c>
      <c r="U1839" t="s">
        <v>2236</v>
      </c>
      <c r="V1839" s="12" t="s">
        <v>2707</v>
      </c>
    </row>
    <row r="1840" spans="5:22" ht="29" x14ac:dyDescent="0.35">
      <c r="E1840" t="s">
        <v>251</v>
      </c>
      <c r="G1840" s="1" t="str">
        <f>VLOOKUP(E1840,'zoznam+stupeň prípravy'!$A$2:$W$650,2,FALSE)</f>
        <v>ŽST Bratislava hlavná stanica, transformačná stanica 22/0,42 kV, 50Hz a náhradný zdroj elektriny</v>
      </c>
      <c r="M1840" t="s">
        <v>868</v>
      </c>
      <c r="N1840" t="s">
        <v>2344</v>
      </c>
      <c r="Q1840">
        <v>2025</v>
      </c>
      <c r="R1840" t="s">
        <v>2025</v>
      </c>
      <c r="S1840" s="16">
        <v>200000</v>
      </c>
      <c r="U1840" t="s">
        <v>2236</v>
      </c>
      <c r="V1840" s="12" t="s">
        <v>2707</v>
      </c>
    </row>
    <row r="1841" spans="5:22" ht="29" x14ac:dyDescent="0.35">
      <c r="E1841" t="s">
        <v>577</v>
      </c>
      <c r="G1841" s="1" t="str">
        <f>VLOOKUP(E1841,'zoznam+stupeň prípravy'!$A$2:$W$650,2,FALSE)</f>
        <v xml:space="preserve">Komplexná rekonštrukcia PZZ v žkm 31,759 (Horné Krškany), TU Šurany - Veľké Bielice </v>
      </c>
      <c r="M1841" t="s">
        <v>868</v>
      </c>
      <c r="N1841" t="s">
        <v>50</v>
      </c>
      <c r="Q1841">
        <v>2025</v>
      </c>
      <c r="R1841" t="s">
        <v>2025</v>
      </c>
      <c r="S1841" s="16">
        <v>8630</v>
      </c>
      <c r="U1841" t="s">
        <v>2236</v>
      </c>
      <c r="V1841" s="12" t="s">
        <v>2707</v>
      </c>
    </row>
    <row r="1842" spans="5:22" x14ac:dyDescent="0.35">
      <c r="E1842" t="s">
        <v>487</v>
      </c>
      <c r="G1842" s="1" t="str">
        <f>VLOOKUP(E1842,'zoznam+stupeň prípravy'!$A$2:$W$650,2,FALSE)</f>
        <v xml:space="preserve">Automatická stabilizácia parametrov prostredia v technologických miestnostiach ŽI </v>
      </c>
      <c r="M1842" t="s">
        <v>868</v>
      </c>
      <c r="N1842" t="s">
        <v>50</v>
      </c>
      <c r="Q1842">
        <v>2025</v>
      </c>
      <c r="R1842" t="s">
        <v>2025</v>
      </c>
      <c r="S1842" s="16">
        <v>320000</v>
      </c>
      <c r="U1842" t="s">
        <v>2236</v>
      </c>
      <c r="V1842" s="12" t="s">
        <v>2699</v>
      </c>
    </row>
    <row r="1843" spans="5:22" ht="29" x14ac:dyDescent="0.35">
      <c r="E1843" t="s">
        <v>805</v>
      </c>
      <c r="G1843" s="1" t="str">
        <f>VLOOKUP(E1843,'zoznam+stupeň prípravy'!$A$2:$W$650,2,FALSE)</f>
        <v>Zvolen - Podbrezová - Brezno , rekonštrukcia zárubných múrov</v>
      </c>
      <c r="M1843" t="s">
        <v>868</v>
      </c>
      <c r="N1843" t="s">
        <v>2344</v>
      </c>
      <c r="Q1843">
        <v>2025</v>
      </c>
      <c r="R1843" t="s">
        <v>2025</v>
      </c>
      <c r="S1843" s="16">
        <v>6490</v>
      </c>
      <c r="U1843" t="s">
        <v>875</v>
      </c>
      <c r="V1843" s="12" t="s">
        <v>2707</v>
      </c>
    </row>
    <row r="1844" spans="5:22" x14ac:dyDescent="0.35">
      <c r="E1844" t="s">
        <v>825</v>
      </c>
      <c r="G1844" s="1" t="str">
        <f>VLOOKUP(E1844,'zoznam+stupeň prípravy'!$A$2:$W$650,2,FALSE)</f>
        <v>ŽST Kriváň, Vypracovanie projektovej dokumentácie pre TS 22/0,42 kV a real.</v>
      </c>
      <c r="M1844" t="s">
        <v>868</v>
      </c>
      <c r="N1844" t="s">
        <v>2344</v>
      </c>
      <c r="Q1844">
        <v>2025</v>
      </c>
      <c r="R1844" t="s">
        <v>2025</v>
      </c>
      <c r="S1844" s="16">
        <v>27490</v>
      </c>
      <c r="U1844" t="s">
        <v>2236</v>
      </c>
      <c r="V1844" s="12" t="s">
        <v>2708</v>
      </c>
    </row>
    <row r="1845" spans="5:22" x14ac:dyDescent="0.35">
      <c r="E1845" t="s">
        <v>823</v>
      </c>
      <c r="G1845" s="1" t="str">
        <f>VLOOKUP(E1845,'zoznam+stupeň prípravy'!$A$2:$W$650,2,FALSE)</f>
        <v>ŽST Hliník nad Hronom – vybudovanie EOV</v>
      </c>
      <c r="M1845" t="s">
        <v>868</v>
      </c>
      <c r="N1845" t="s">
        <v>2344</v>
      </c>
      <c r="Q1845">
        <v>2025</v>
      </c>
      <c r="R1845" t="s">
        <v>2025</v>
      </c>
      <c r="S1845" s="16">
        <v>10000</v>
      </c>
      <c r="U1845" t="s">
        <v>2236</v>
      </c>
      <c r="V1845" s="12" t="s">
        <v>2708</v>
      </c>
    </row>
    <row r="1846" spans="5:22" x14ac:dyDescent="0.35">
      <c r="E1846" t="s">
        <v>838</v>
      </c>
      <c r="G1846" s="1" t="str">
        <f>VLOOKUP(E1846,'zoznam+stupeň prípravy'!$A$2:$W$650,2,FALSE)</f>
        <v>ŽST Slovenská Ľupča, ŽST Medzibrod, zabezpečovacie zariadenie</v>
      </c>
      <c r="M1846" t="s">
        <v>868</v>
      </c>
      <c r="N1846" t="s">
        <v>2344</v>
      </c>
      <c r="Q1846">
        <v>2025</v>
      </c>
      <c r="R1846" t="s">
        <v>2025</v>
      </c>
      <c r="S1846" s="16">
        <v>29000</v>
      </c>
      <c r="U1846" t="s">
        <v>2236</v>
      </c>
      <c r="V1846" s="12" t="s">
        <v>2703</v>
      </c>
    </row>
    <row r="1847" spans="5:22" ht="29" x14ac:dyDescent="0.35">
      <c r="E1847" t="s">
        <v>707</v>
      </c>
      <c r="G1847" s="1" t="str">
        <f>VLOOKUP(E1847,'zoznam+stupeň prípravy'!$A$2:$W$650,2,FALSE)</f>
        <v xml:space="preserve">Zvýšenie zabezpečenia priecestí, TÚ 3104 Červená Skala, PZZ v km 35,060
</v>
      </c>
      <c r="M1847" t="s">
        <v>868</v>
      </c>
      <c r="N1847" t="s">
        <v>50</v>
      </c>
      <c r="Q1847">
        <v>2025</v>
      </c>
      <c r="R1847" t="s">
        <v>2025</v>
      </c>
      <c r="S1847" s="16">
        <v>32450</v>
      </c>
      <c r="U1847" t="s">
        <v>2236</v>
      </c>
      <c r="V1847" s="12" t="s">
        <v>2707</v>
      </c>
    </row>
    <row r="1848" spans="5:22" x14ac:dyDescent="0.35">
      <c r="E1848" t="s">
        <v>2461</v>
      </c>
      <c r="G1848" s="1" t="str">
        <f>VLOOKUP(E1848,'zoznam+stupeň prípravy'!$A$2:$W$650,2,FALSE)</f>
        <v>Výh. Podrečany, zabezpečovacie zariadenie</v>
      </c>
      <c r="M1848" t="s">
        <v>868</v>
      </c>
      <c r="N1848" t="s">
        <v>2344</v>
      </c>
      <c r="Q1848">
        <v>2025</v>
      </c>
      <c r="R1848" t="s">
        <v>2025</v>
      </c>
      <c r="S1848" s="16">
        <v>1100</v>
      </c>
      <c r="U1848" t="s">
        <v>2236</v>
      </c>
      <c r="V1848" s="12" t="s">
        <v>2700</v>
      </c>
    </row>
    <row r="1849" spans="5:22" ht="29" x14ac:dyDescent="0.35">
      <c r="E1849" t="s">
        <v>811</v>
      </c>
      <c r="G1849" s="1" t="str">
        <f>VLOOKUP(E1849,'zoznam+stupeň prípravy'!$A$2:$W$650,2,FALSE)</f>
        <v>Zvýšenie zabezpečenia priecestí,  TÚ Čata - Šahy št.hranica , PZZ v km 5,257</v>
      </c>
      <c r="M1849" t="s">
        <v>868</v>
      </c>
      <c r="N1849" t="s">
        <v>50</v>
      </c>
      <c r="Q1849">
        <v>2025</v>
      </c>
      <c r="R1849" t="s">
        <v>2025</v>
      </c>
      <c r="S1849" s="16">
        <v>39500</v>
      </c>
      <c r="U1849" t="s">
        <v>2236</v>
      </c>
      <c r="V1849" s="12" t="s">
        <v>2707</v>
      </c>
    </row>
    <row r="1850" spans="5:22" x14ac:dyDescent="0.35">
      <c r="E1850" t="s">
        <v>581</v>
      </c>
      <c r="G1850" s="1" t="str">
        <f>VLOOKUP(E1850,'zoznam+stupeň prípravy'!$A$2:$W$650,2,FALSE)</f>
        <v>Komplexná rekonštrukcia SZZ v ŽST Jesenské, St1</v>
      </c>
      <c r="M1850" t="s">
        <v>868</v>
      </c>
      <c r="N1850" t="s">
        <v>2344</v>
      </c>
      <c r="Q1850">
        <v>2025</v>
      </c>
      <c r="R1850" t="s">
        <v>2025</v>
      </c>
      <c r="S1850" s="16">
        <v>5000</v>
      </c>
      <c r="U1850" t="s">
        <v>2236</v>
      </c>
      <c r="V1850" s="12" t="s">
        <v>2703</v>
      </c>
    </row>
    <row r="1851" spans="5:22" x14ac:dyDescent="0.35">
      <c r="E1851" t="s">
        <v>1052</v>
      </c>
      <c r="G1851" s="1" t="str">
        <f>VLOOKUP(E1851,'zoznam+stupeň prípravy'!$A$2:$W$650,2,FALSE)</f>
        <v>Rekonštrukcia Štubnianskeho tunela na trati H. Štubňa - Handlová</v>
      </c>
      <c r="M1851" t="s">
        <v>868</v>
      </c>
      <c r="N1851" t="s">
        <v>2344</v>
      </c>
      <c r="Q1851">
        <v>2025</v>
      </c>
      <c r="R1851" t="s">
        <v>2025</v>
      </c>
      <c r="S1851" s="16">
        <v>100000</v>
      </c>
      <c r="U1851" t="s">
        <v>2236</v>
      </c>
      <c r="V1851" s="12" t="s">
        <v>2708</v>
      </c>
    </row>
    <row r="1852" spans="5:22" x14ac:dyDescent="0.35">
      <c r="E1852" t="s">
        <v>613</v>
      </c>
      <c r="G1852" s="1" t="str">
        <f>VLOOKUP(E1852,'zoznam+stupeň prípravy'!$A$2:$W$650,2,FALSE)</f>
        <v>Rekonštrukcia strechy ŽST Nemšová Traťový obvod</v>
      </c>
      <c r="M1852" t="s">
        <v>868</v>
      </c>
      <c r="N1852" t="s">
        <v>50</v>
      </c>
      <c r="Q1852">
        <v>2025</v>
      </c>
      <c r="R1852" t="s">
        <v>2025</v>
      </c>
      <c r="S1852" s="16">
        <v>2500</v>
      </c>
      <c r="U1852" t="s">
        <v>2236</v>
      </c>
      <c r="V1852" s="12" t="s">
        <v>2699</v>
      </c>
    </row>
    <row r="1853" spans="5:22" ht="29" x14ac:dyDescent="0.35">
      <c r="E1853" t="s">
        <v>514</v>
      </c>
      <c r="G1853" s="1" t="str">
        <f>VLOOKUP(E1853,'zoznam+stupeň prípravy'!$A$2:$W$650,2,FALSE)</f>
        <v xml:space="preserve">Čadca (mimo) – Makov, rekonštrukcia vonkajšieho osvetlenia s diaľkovým ovládaním a diagnostikou svetelných zdrojov </v>
      </c>
      <c r="M1853" t="s">
        <v>868</v>
      </c>
      <c r="N1853" t="s">
        <v>2344</v>
      </c>
      <c r="Q1853">
        <v>2025</v>
      </c>
      <c r="R1853" t="s">
        <v>2025</v>
      </c>
      <c r="S1853" s="16">
        <v>9000</v>
      </c>
      <c r="U1853" t="s">
        <v>2236</v>
      </c>
      <c r="V1853" s="12" t="s">
        <v>2711</v>
      </c>
    </row>
    <row r="1854" spans="5:22" ht="29" x14ac:dyDescent="0.35">
      <c r="E1854" t="s">
        <v>844</v>
      </c>
      <c r="G1854" s="1" t="str">
        <f>VLOOKUP(E1854,'zoznam+stupeň prípravy'!$A$2:$W$650,2,FALSE)</f>
        <v>ŽST Žilina – Teplička, protihlukové opatrenia – rekonštrukcia protihlukovej steny v mieste stožiara TV č.267</v>
      </c>
      <c r="M1854" t="s">
        <v>868</v>
      </c>
      <c r="N1854" t="s">
        <v>2344</v>
      </c>
      <c r="Q1854">
        <v>2025</v>
      </c>
      <c r="R1854" t="s">
        <v>2025</v>
      </c>
      <c r="S1854" s="16">
        <v>15380</v>
      </c>
      <c r="U1854" t="s">
        <v>2236</v>
      </c>
      <c r="V1854" s="12" t="s">
        <v>2707</v>
      </c>
    </row>
    <row r="1855" spans="5:22" x14ac:dyDescent="0.35">
      <c r="E1855" t="s">
        <v>595</v>
      </c>
      <c r="G1855" s="1" t="str">
        <f>VLOOKUP(E1855,'zoznam+stupeň prípravy'!$A$2:$W$650,2,FALSE)</f>
        <v>KR železničného priecestia v ŽST Martin, žkm 305,230 (ul.Robotnícka)</v>
      </c>
      <c r="M1855" t="s">
        <v>868</v>
      </c>
      <c r="N1855" t="s">
        <v>2344</v>
      </c>
      <c r="Q1855">
        <v>2025</v>
      </c>
      <c r="R1855" t="s">
        <v>2025</v>
      </c>
      <c r="S1855" s="16">
        <v>100000</v>
      </c>
      <c r="U1855" t="s">
        <v>2236</v>
      </c>
      <c r="V1855" s="12" t="s">
        <v>2711</v>
      </c>
    </row>
    <row r="1856" spans="5:22" x14ac:dyDescent="0.35">
      <c r="E1856" t="s">
        <v>599</v>
      </c>
      <c r="G1856" s="1" t="str">
        <f>VLOOKUP(E1856,'zoznam+stupeň prípravy'!$A$2:$W$650,2,FALSE)</f>
        <v>KR železničného priecestia v ŽST Martin, žkm 306,077 (ul.Čsl.armády)</v>
      </c>
      <c r="M1856" t="s">
        <v>868</v>
      </c>
      <c r="N1856" t="s">
        <v>2344</v>
      </c>
      <c r="Q1856">
        <v>2025</v>
      </c>
      <c r="R1856" t="s">
        <v>2025</v>
      </c>
      <c r="S1856" s="16">
        <v>100000</v>
      </c>
      <c r="U1856" t="s">
        <v>2236</v>
      </c>
      <c r="V1856" s="12" t="s">
        <v>2711</v>
      </c>
    </row>
    <row r="1857" spans="5:22" x14ac:dyDescent="0.35">
      <c r="E1857" t="s">
        <v>1209</v>
      </c>
      <c r="G1857" s="1" t="str">
        <f>VLOOKUP(E1857,'zoznam+stupeň prípravy'!$A$2:$W$650,2,FALSE)</f>
        <v>Komplexná rekonštrukcia DKS výhybiek  č.13-16 v ŽST Ľubochňa</v>
      </c>
      <c r="M1857" t="s">
        <v>868</v>
      </c>
      <c r="N1857" t="s">
        <v>2344</v>
      </c>
      <c r="Q1857">
        <v>2025</v>
      </c>
      <c r="R1857" t="s">
        <v>2025</v>
      </c>
      <c r="S1857" s="16">
        <v>200000</v>
      </c>
      <c r="U1857" t="s">
        <v>2236</v>
      </c>
      <c r="V1857" s="12" t="s">
        <v>2703</v>
      </c>
    </row>
    <row r="1858" spans="5:22" ht="29" x14ac:dyDescent="0.35">
      <c r="E1858" t="s">
        <v>722</v>
      </c>
      <c r="F1858" t="s">
        <v>919</v>
      </c>
      <c r="G1858" s="1" t="str">
        <f>VLOOKUP(E1858,'zoznam+stupeň prípravy'!$A$2:$W$650,2,FALSE)</f>
        <v>ŽSR, dostavba zriaďovacej stanice Žilina Teplička a nadväzujúcej železničnej infraštruktúry v uzle Žilina - projektová dokumentácia DSP, DRS a DVZ a real.</v>
      </c>
      <c r="M1858" t="s">
        <v>868</v>
      </c>
      <c r="N1858" t="s">
        <v>50</v>
      </c>
      <c r="Q1858">
        <v>2025</v>
      </c>
      <c r="R1858" t="s">
        <v>2025</v>
      </c>
      <c r="S1858" s="16">
        <v>3000000</v>
      </c>
      <c r="U1858" t="s">
        <v>2236</v>
      </c>
      <c r="V1858" s="12" t="s">
        <v>2705</v>
      </c>
    </row>
    <row r="1859" spans="5:22" ht="29" x14ac:dyDescent="0.35">
      <c r="E1859" t="s">
        <v>2463</v>
      </c>
      <c r="G1859" s="1" t="str">
        <f>VLOOKUP(E1859,'zoznam+stupeň prípravy'!$A$2:$W$650,2,FALSE)</f>
        <v>Zvýšenie bezpečnosti priecestí, TÚ Čadca – Makov, PZZ v km 4,506</v>
      </c>
      <c r="M1859" t="s">
        <v>868</v>
      </c>
      <c r="N1859" t="s">
        <v>2344</v>
      </c>
      <c r="Q1859">
        <v>2025</v>
      </c>
      <c r="R1859" t="s">
        <v>2025</v>
      </c>
      <c r="S1859" s="16">
        <v>58800</v>
      </c>
      <c r="U1859" t="s">
        <v>2236</v>
      </c>
      <c r="V1859" s="12" t="s">
        <v>2704</v>
      </c>
    </row>
    <row r="1860" spans="5:22" ht="29" x14ac:dyDescent="0.35">
      <c r="E1860" t="s">
        <v>722</v>
      </c>
      <c r="F1860" t="s">
        <v>919</v>
      </c>
      <c r="G1860" s="1" t="str">
        <f>VLOOKUP(E1860,'zoznam+stupeň prípravy'!$A$2:$W$650,2,FALSE)</f>
        <v>ŽSR, dostavba zriaďovacej stanice Žilina Teplička a nadväzujúcej železničnej infraštruktúry v uzle Žilina - projektová dokumentácia DSP, DRS a DVZ a real.</v>
      </c>
      <c r="M1860" t="s">
        <v>868</v>
      </c>
      <c r="N1860" t="s">
        <v>2344</v>
      </c>
      <c r="Q1860">
        <v>2025</v>
      </c>
      <c r="R1860" t="s">
        <v>2025</v>
      </c>
      <c r="S1860" s="16">
        <v>1500000</v>
      </c>
      <c r="U1860" t="s">
        <v>2236</v>
      </c>
      <c r="V1860" s="12" t="s">
        <v>2705</v>
      </c>
    </row>
    <row r="1861" spans="5:22" x14ac:dyDescent="0.35">
      <c r="E1861" t="s">
        <v>2464</v>
      </c>
      <c r="G1861" s="1" t="str">
        <f>VLOOKUP(E1861,'zoznam+stupeň prípravy'!$A$2:$W$650,2,FALSE)</f>
        <v>Zvýšenie zabezpečenia priecestí na trati Žilina - Košice, PZZ v km 291,997 -Svošov</v>
      </c>
      <c r="M1861" t="s">
        <v>868</v>
      </c>
      <c r="N1861" t="s">
        <v>2344</v>
      </c>
      <c r="Q1861">
        <v>2025</v>
      </c>
      <c r="R1861" t="s">
        <v>2025</v>
      </c>
      <c r="S1861" s="16">
        <v>20500</v>
      </c>
      <c r="U1861" t="s">
        <v>2236</v>
      </c>
      <c r="V1861" s="12" t="s">
        <v>2708</v>
      </c>
    </row>
    <row r="1862" spans="5:22" x14ac:dyDescent="0.35">
      <c r="E1862" t="s">
        <v>1020</v>
      </c>
      <c r="G1862" s="1" t="str">
        <f>VLOOKUP(E1862,'zoznam+stupeň prípravy'!$A$2:$W$650,2,FALSE)</f>
        <v>Výmena PZZ, SZZ a doplnenie AH 2000 na úseku Nemšová - Horné Srnie</v>
      </c>
      <c r="M1862" t="s">
        <v>868</v>
      </c>
      <c r="N1862" t="s">
        <v>2344</v>
      </c>
      <c r="Q1862">
        <v>2025</v>
      </c>
      <c r="R1862" t="s">
        <v>2025</v>
      </c>
      <c r="S1862" s="16">
        <v>100000</v>
      </c>
      <c r="U1862" t="s">
        <v>2236</v>
      </c>
      <c r="V1862" s="12" t="s">
        <v>2708</v>
      </c>
    </row>
    <row r="1863" spans="5:22" x14ac:dyDescent="0.35">
      <c r="E1863" t="s">
        <v>797</v>
      </c>
      <c r="G1863" s="1" t="str">
        <f>VLOOKUP(E1863,'zoznam+stupeň prípravy'!$A$2:$W$650,2,FALSE)</f>
        <v>Výhybňa Slivník, modernizácia výhybiek č. 1 - 10</v>
      </c>
      <c r="M1863" t="s">
        <v>868</v>
      </c>
      <c r="N1863" t="s">
        <v>2344</v>
      </c>
      <c r="Q1863">
        <v>2025</v>
      </c>
      <c r="R1863" t="s">
        <v>2025</v>
      </c>
      <c r="S1863" s="16">
        <v>8600</v>
      </c>
      <c r="U1863" t="s">
        <v>875</v>
      </c>
      <c r="V1863" s="12" t="s">
        <v>2703</v>
      </c>
    </row>
    <row r="1864" spans="5:22" ht="29" x14ac:dyDescent="0.35">
      <c r="E1864" t="s">
        <v>832</v>
      </c>
      <c r="G1864" s="1" t="str">
        <f>VLOOKUP(E1864,'zoznam+stupeň prípravy'!$A$2:$W$650,2,FALSE)</f>
        <v>ŽST Maťovce, predĺženie koľaje a KR výhybiek s úpravou ŽZ, zab. zar. s TV</v>
      </c>
      <c r="M1864" t="s">
        <v>868</v>
      </c>
      <c r="N1864" t="s">
        <v>50</v>
      </c>
      <c r="Q1864">
        <v>2025</v>
      </c>
      <c r="R1864" t="s">
        <v>2048</v>
      </c>
      <c r="S1864" s="16">
        <v>2000000</v>
      </c>
      <c r="U1864" t="s">
        <v>2236</v>
      </c>
      <c r="V1864" s="12" t="s">
        <v>2707</v>
      </c>
    </row>
    <row r="1865" spans="5:22" ht="29" x14ac:dyDescent="0.35">
      <c r="E1865" t="s">
        <v>832</v>
      </c>
      <c r="G1865" s="1" t="str">
        <f>VLOOKUP(E1865,'zoznam+stupeň prípravy'!$A$2:$W$650,2,FALSE)</f>
        <v>ŽST Maťovce, predĺženie koľaje a KR výhybiek s úpravou ŽZ, zab. zar. s TV</v>
      </c>
      <c r="M1865" t="s">
        <v>868</v>
      </c>
      <c r="N1865" t="s">
        <v>50</v>
      </c>
      <c r="Q1865">
        <v>2025</v>
      </c>
      <c r="R1865" t="s">
        <v>2025</v>
      </c>
      <c r="S1865" s="16">
        <v>402000</v>
      </c>
      <c r="U1865" t="s">
        <v>2236</v>
      </c>
      <c r="V1865" s="12" t="s">
        <v>2707</v>
      </c>
    </row>
    <row r="1866" spans="5:22" x14ac:dyDescent="0.35">
      <c r="E1866" t="s">
        <v>763</v>
      </c>
      <c r="G1866" s="1" t="str">
        <f>VLOOKUP(E1866,'zoznam+stupeň prípravy'!$A$2:$W$650,2,FALSE)</f>
        <v>ŽST Košice – rekonštrukcia nástupíšť č. 1, 2, 3 a KRŽZ koľ. č. 11, 9, 8, 7, 6, 5, 3a, 1</v>
      </c>
      <c r="M1866" t="s">
        <v>868</v>
      </c>
      <c r="N1866" t="s">
        <v>50</v>
      </c>
      <c r="Q1866">
        <v>2025</v>
      </c>
      <c r="R1866" t="s">
        <v>2048</v>
      </c>
      <c r="S1866" s="16">
        <v>7664670</v>
      </c>
      <c r="U1866" t="s">
        <v>2236</v>
      </c>
      <c r="V1866" s="12" t="s">
        <v>2705</v>
      </c>
    </row>
    <row r="1867" spans="5:22" x14ac:dyDescent="0.35">
      <c r="E1867" t="s">
        <v>763</v>
      </c>
      <c r="G1867" s="1" t="str">
        <f>VLOOKUP(E1867,'zoznam+stupeň prípravy'!$A$2:$W$650,2,FALSE)</f>
        <v>ŽST Košice – rekonštrukcia nástupíšť č. 1, 2, 3 a KRŽZ koľ. č. 11, 9, 8, 7, 6, 5, 3a, 1</v>
      </c>
      <c r="M1867" t="s">
        <v>868</v>
      </c>
      <c r="N1867" t="s">
        <v>50</v>
      </c>
      <c r="Q1867">
        <v>2025</v>
      </c>
      <c r="R1867" t="s">
        <v>2025</v>
      </c>
      <c r="S1867" s="16">
        <v>403500</v>
      </c>
      <c r="U1867" t="s">
        <v>2236</v>
      </c>
      <c r="V1867" s="12" t="s">
        <v>2705</v>
      </c>
    </row>
    <row r="1868" spans="5:22" ht="29" x14ac:dyDescent="0.35">
      <c r="E1868" t="s">
        <v>709</v>
      </c>
      <c r="G1868" s="1" t="str">
        <f>VLOOKUP(E1868,'zoznam+stupeň prípravy'!$A$2:$W$650,2,FALSE)</f>
        <v xml:space="preserve">Rekonštrukcia Ružbašského tunela na trati Podolínec-Plaveč </v>
      </c>
      <c r="M1868" t="s">
        <v>868</v>
      </c>
      <c r="N1868" t="s">
        <v>2344</v>
      </c>
      <c r="Q1868">
        <v>2025</v>
      </c>
      <c r="R1868" t="s">
        <v>2025</v>
      </c>
      <c r="S1868" s="16">
        <v>20500</v>
      </c>
      <c r="U1868" t="s">
        <v>2236</v>
      </c>
      <c r="V1868" s="12" t="s">
        <v>2707</v>
      </c>
    </row>
    <row r="1869" spans="5:22" x14ac:dyDescent="0.35">
      <c r="E1869" t="s">
        <v>827</v>
      </c>
      <c r="G1869" s="1" t="str">
        <f>VLOOKUP(E1869,'zoznam+stupeň prípravy'!$A$2:$W$650,2,FALSE)</f>
        <v>ŽST Kysak, obnova výhybiek č. 23,25ab,27,29,30ab,31,32,33,34</v>
      </c>
      <c r="M1869" t="s">
        <v>868</v>
      </c>
      <c r="N1869" t="s">
        <v>50</v>
      </c>
      <c r="Q1869">
        <v>2025</v>
      </c>
      <c r="R1869" t="s">
        <v>2048</v>
      </c>
      <c r="S1869" s="16">
        <v>1000000</v>
      </c>
      <c r="U1869" t="s">
        <v>2236</v>
      </c>
      <c r="V1869" s="12" t="s">
        <v>2708</v>
      </c>
    </row>
    <row r="1870" spans="5:22" ht="29" x14ac:dyDescent="0.35">
      <c r="E1870" t="s">
        <v>536</v>
      </c>
      <c r="G1870" s="1" t="str">
        <f>VLOOKUP(E1870,'zoznam+stupeň prípravy'!$A$2:$W$650,2,FALSE)</f>
        <v>Dobrá výh.179,180,181,182</v>
      </c>
      <c r="M1870" t="s">
        <v>868</v>
      </c>
      <c r="N1870" t="s">
        <v>2344</v>
      </c>
      <c r="Q1870">
        <v>2025</v>
      </c>
      <c r="R1870" t="s">
        <v>2025</v>
      </c>
      <c r="S1870" s="16">
        <v>10000</v>
      </c>
      <c r="U1870" t="s">
        <v>2236</v>
      </c>
      <c r="V1870" s="12" t="s">
        <v>2707</v>
      </c>
    </row>
    <row r="1871" spans="5:22" x14ac:dyDescent="0.35">
      <c r="E1871" t="s">
        <v>702</v>
      </c>
      <c r="G1871" s="1" t="str">
        <f>VLOOKUP(E1871,'zoznam+stupeň prípravy'!$A$2:$W$650,2,FALSE)</f>
        <v>Rekonštrukcia Miľavského tunela</v>
      </c>
      <c r="M1871" t="s">
        <v>868</v>
      </c>
      <c r="N1871" t="s">
        <v>2344</v>
      </c>
      <c r="Q1871">
        <v>2025</v>
      </c>
      <c r="R1871" t="s">
        <v>2025</v>
      </c>
      <c r="S1871" s="16">
        <v>6000</v>
      </c>
      <c r="U1871" t="s">
        <v>2236</v>
      </c>
      <c r="V1871" s="12" t="s">
        <v>2711</v>
      </c>
    </row>
    <row r="1872" spans="5:22" x14ac:dyDescent="0.35">
      <c r="E1872" t="s">
        <v>747</v>
      </c>
      <c r="G1872" s="1" t="str">
        <f>VLOOKUP(E1872,'zoznam+stupeň prípravy'!$A$2:$W$650,2,FALSE)</f>
        <v>ŽSR, ŽST Čierna nad Tisou, obnova koľají č. 824 a 914</v>
      </c>
      <c r="M1872" t="s">
        <v>868</v>
      </c>
      <c r="N1872" t="s">
        <v>50</v>
      </c>
      <c r="Q1872">
        <v>2025</v>
      </c>
      <c r="R1872" t="s">
        <v>2025</v>
      </c>
      <c r="S1872" s="16">
        <v>60000</v>
      </c>
      <c r="U1872" t="s">
        <v>2236</v>
      </c>
      <c r="V1872" s="12" t="s">
        <v>2699</v>
      </c>
    </row>
    <row r="1873" spans="5:22" ht="29" x14ac:dyDescent="0.35">
      <c r="E1873" t="s">
        <v>641</v>
      </c>
      <c r="G1873" s="1" t="str">
        <f>VLOOKUP(E1873,'zoznam+stupeň prípravy'!$A$2:$W$650,2,FALSE)</f>
        <v xml:space="preserve">Náhrada telemechanizačného zariadenia duplexného TZD-751 v diaľkovo ovládaných dopravniach OR Košice </v>
      </c>
      <c r="M1873" t="s">
        <v>868</v>
      </c>
      <c r="N1873" t="s">
        <v>2344</v>
      </c>
      <c r="Q1873">
        <v>2025</v>
      </c>
      <c r="R1873" t="s">
        <v>2025</v>
      </c>
      <c r="S1873" s="16">
        <v>14400</v>
      </c>
      <c r="U1873" t="s">
        <v>875</v>
      </c>
      <c r="V1873" s="12" t="s">
        <v>2703</v>
      </c>
    </row>
    <row r="1874" spans="5:22" ht="29" x14ac:dyDescent="0.35">
      <c r="E1874" t="s">
        <v>674</v>
      </c>
      <c r="G1874" s="1" t="str">
        <f>VLOOKUP(E1874,'zoznam+stupeň prípravy'!$A$2:$W$650,2,FALSE)</f>
        <v>Zriadenie železničnej zastávky Vranov nad Topľou - Juh, žkm 12,969</v>
      </c>
      <c r="M1874" t="s">
        <v>868</v>
      </c>
      <c r="N1874" t="s">
        <v>2344</v>
      </c>
      <c r="Q1874">
        <v>2025</v>
      </c>
      <c r="R1874" t="s">
        <v>2025</v>
      </c>
      <c r="S1874" s="16">
        <v>54500</v>
      </c>
      <c r="U1874" t="s">
        <v>2236</v>
      </c>
      <c r="V1874" s="12" t="s">
        <v>2707</v>
      </c>
    </row>
    <row r="1875" spans="5:22" x14ac:dyDescent="0.35">
      <c r="E1875" t="s">
        <v>785</v>
      </c>
      <c r="G1875" s="1" t="str">
        <f>VLOOKUP(E1875,'zoznam+stupeň prípravy'!$A$2:$W$650,2,FALSE)</f>
        <v>ŽST Plaveč - zriadenie EOV</v>
      </c>
      <c r="M1875" t="s">
        <v>868</v>
      </c>
      <c r="N1875" t="s">
        <v>2344</v>
      </c>
      <c r="Q1875">
        <v>2025</v>
      </c>
      <c r="R1875" t="s">
        <v>2025</v>
      </c>
      <c r="S1875" s="16">
        <v>6150</v>
      </c>
      <c r="U1875" t="s">
        <v>2236</v>
      </c>
      <c r="V1875" s="12" t="s">
        <v>2703</v>
      </c>
    </row>
    <row r="1876" spans="5:22" ht="29" x14ac:dyDescent="0.35">
      <c r="E1876" t="s">
        <v>676</v>
      </c>
      <c r="G1876" s="1" t="str">
        <f>VLOOKUP(E1876,'zoznam+stupeň prípravy'!$A$2:$W$650,2,FALSE)</f>
        <v>OR Košice - KR nástupíšť v rámci štandardizácie žel.staníc (Čierna nad Tisou, Michaľany, Vranov nad Topľou)</v>
      </c>
      <c r="M1876" t="s">
        <v>868</v>
      </c>
      <c r="N1876" t="s">
        <v>2344</v>
      </c>
      <c r="Q1876">
        <v>2025</v>
      </c>
      <c r="R1876" t="s">
        <v>2025</v>
      </c>
      <c r="S1876" s="16">
        <v>1000</v>
      </c>
      <c r="U1876" t="s">
        <v>2236</v>
      </c>
      <c r="V1876" s="12" t="s">
        <v>2707</v>
      </c>
    </row>
    <row r="1877" spans="5:22" ht="29" x14ac:dyDescent="0.35">
      <c r="E1877" t="s">
        <v>765</v>
      </c>
      <c r="G1877" s="1" t="str">
        <f>VLOOKUP(E1877,'zoznam+stupeň prípravy'!$A$2:$W$650,2,FALSE)</f>
        <v>TM Spišská Nová Ves - PdM Vydrník KR vn linky 22kV č. 437</v>
      </c>
      <c r="M1877" t="s">
        <v>868</v>
      </c>
      <c r="N1877" t="s">
        <v>2344</v>
      </c>
      <c r="Q1877">
        <v>2025</v>
      </c>
      <c r="R1877" t="s">
        <v>2025</v>
      </c>
      <c r="S1877" s="16">
        <v>57000</v>
      </c>
      <c r="U1877" t="s">
        <v>2236</v>
      </c>
      <c r="V1877" s="12" t="s">
        <v>2707</v>
      </c>
    </row>
    <row r="1878" spans="5:22" x14ac:dyDescent="0.35">
      <c r="E1878" t="s">
        <v>197</v>
      </c>
      <c r="G1878" s="1" t="str">
        <f>VLOOKUP(E1878,'zoznam+stupeň prípravy'!$A$2:$W$650,2,FALSE)</f>
        <v>Komplexná rekonštrukcia  prevoznej TM pre OR Košice a OR Žilina</v>
      </c>
      <c r="M1878" t="s">
        <v>868</v>
      </c>
      <c r="N1878" t="s">
        <v>50</v>
      </c>
      <c r="Q1878">
        <v>2025</v>
      </c>
      <c r="R1878" t="s">
        <v>2025</v>
      </c>
      <c r="S1878" s="16">
        <v>3000000</v>
      </c>
      <c r="U1878" t="s">
        <v>2236</v>
      </c>
      <c r="V1878" s="12" t="s">
        <v>2698</v>
      </c>
    </row>
    <row r="1879" spans="5:22" x14ac:dyDescent="0.35">
      <c r="E1879" t="s">
        <v>657</v>
      </c>
      <c r="G1879" s="1" t="str">
        <f>VLOOKUP(E1879,'zoznam+stupeň prípravy'!$A$2:$W$650,2,FALSE)</f>
        <v>Veľký Horeš – Streda nad Bodrogom, rekonštrukcia  koľaje č. 1, 2</v>
      </c>
      <c r="M1879" t="s">
        <v>868</v>
      </c>
      <c r="N1879" t="s">
        <v>2344</v>
      </c>
      <c r="Q1879">
        <v>2025</v>
      </c>
      <c r="R1879" t="s">
        <v>2025</v>
      </c>
      <c r="S1879" s="16">
        <v>18300</v>
      </c>
      <c r="U1879" t="s">
        <v>2236</v>
      </c>
      <c r="V1879" s="12" t="s">
        <v>2705</v>
      </c>
    </row>
    <row r="1880" spans="5:22" x14ac:dyDescent="0.35">
      <c r="E1880" t="s">
        <v>971</v>
      </c>
      <c r="G1880" s="1" t="str">
        <f>VLOOKUP(E1880,'zoznam+stupeň prípravy'!$A$2:$W$650,2,FALSE)</f>
        <v>Ruskov TM, rekonštrukcia</v>
      </c>
      <c r="M1880" t="s">
        <v>868</v>
      </c>
      <c r="N1880" t="s">
        <v>2344</v>
      </c>
      <c r="Q1880">
        <v>2025</v>
      </c>
      <c r="R1880" t="s">
        <v>2025</v>
      </c>
      <c r="S1880" s="16">
        <v>500000</v>
      </c>
      <c r="U1880" t="s">
        <v>2236</v>
      </c>
      <c r="V1880" s="12" t="s">
        <v>2708</v>
      </c>
    </row>
    <row r="1881" spans="5:22" x14ac:dyDescent="0.35">
      <c r="E1881" t="s">
        <v>2467</v>
      </c>
      <c r="G1881" s="1" t="str">
        <f>VLOOKUP(E1881,'zoznam+stupeň prípravy'!$A$2:$W$650,2,FALSE)</f>
        <v>Rekonštrukcia priepustu v km 7,043 Michaľany – Palota št. hr</v>
      </c>
      <c r="M1881" t="s">
        <v>868</v>
      </c>
      <c r="N1881" t="s">
        <v>2344</v>
      </c>
      <c r="Q1881">
        <v>2025</v>
      </c>
      <c r="R1881" t="s">
        <v>2025</v>
      </c>
      <c r="S1881" s="16">
        <v>15000</v>
      </c>
      <c r="U1881" t="s">
        <v>2236</v>
      </c>
      <c r="V1881" s="12" t="s">
        <v>2698</v>
      </c>
    </row>
    <row r="1882" spans="5:22" ht="29" x14ac:dyDescent="0.35">
      <c r="E1882" t="s">
        <v>2380</v>
      </c>
      <c r="G1882" s="1" t="str">
        <f>VLOOKUP(E1882,'zoznam+stupeň prípravy'!$A$2:$W$650,2,FALSE)</f>
        <v>PP Tatry-Š.PlesoTEŽ;KR priepust km25,053</v>
      </c>
      <c r="M1882" t="s">
        <v>868</v>
      </c>
      <c r="N1882" t="s">
        <v>2344</v>
      </c>
      <c r="Q1882">
        <v>2025</v>
      </c>
      <c r="R1882" t="s">
        <v>2025</v>
      </c>
      <c r="S1882" s="16">
        <v>14000</v>
      </c>
      <c r="U1882" t="s">
        <v>2236</v>
      </c>
      <c r="V1882" s="12" t="s">
        <v>2707</v>
      </c>
    </row>
    <row r="1883" spans="5:22" ht="29" x14ac:dyDescent="0.35">
      <c r="E1883" t="s">
        <v>2468</v>
      </c>
      <c r="G1883" s="1" t="str">
        <f>VLOOKUP(E1883,'zoznam+stupeň prípravy'!$A$2:$W$650,2,FALSE)</f>
        <v>Rekonštrukcia priepustu v km 24,510,  trate Poprad Tatry - Štrbské Pleso TEŽ</v>
      </c>
      <c r="M1883" t="s">
        <v>868</v>
      </c>
      <c r="N1883" t="s">
        <v>2344</v>
      </c>
      <c r="Q1883">
        <v>2025</v>
      </c>
      <c r="R1883" t="s">
        <v>2025</v>
      </c>
      <c r="S1883" s="16">
        <v>16000</v>
      </c>
      <c r="U1883" t="s">
        <v>2236</v>
      </c>
      <c r="V1883" s="12" t="s">
        <v>2707</v>
      </c>
    </row>
    <row r="1884" spans="5:22" ht="29" x14ac:dyDescent="0.35">
      <c r="E1884" t="s">
        <v>2469</v>
      </c>
      <c r="G1884" s="1" t="str">
        <f>VLOOKUP(E1884,'zoznam+stupeň prípravy'!$A$2:$W$650,2,FALSE)</f>
        <v>Rekonštrukcia priepustu v km 5,860, trate Poprad Tatry – Podolínec</v>
      </c>
      <c r="M1884" t="s">
        <v>868</v>
      </c>
      <c r="N1884" t="s">
        <v>2344</v>
      </c>
      <c r="Q1884">
        <v>2025</v>
      </c>
      <c r="R1884" t="s">
        <v>2025</v>
      </c>
      <c r="S1884" s="16">
        <v>17000</v>
      </c>
      <c r="U1884" t="s">
        <v>2236</v>
      </c>
      <c r="V1884" s="12" t="s">
        <v>2707</v>
      </c>
    </row>
    <row r="1885" spans="5:22" ht="29" x14ac:dyDescent="0.35">
      <c r="E1885" t="s">
        <v>2470</v>
      </c>
      <c r="G1885" s="1" t="str">
        <f>VLOOKUP(E1885,'zoznam+stupeň prípravy'!$A$2:$W$650,2,FALSE)</f>
        <v>Rekonštrukcia priepustu v km 53,529 Čierna nad Tisou št.hr. – ŽST Košice</v>
      </c>
      <c r="M1885" t="s">
        <v>868</v>
      </c>
      <c r="N1885" t="s">
        <v>2344</v>
      </c>
      <c r="Q1885">
        <v>2025</v>
      </c>
      <c r="R1885" t="s">
        <v>2025</v>
      </c>
      <c r="S1885" s="16">
        <v>16150</v>
      </c>
      <c r="U1885" t="s">
        <v>2236</v>
      </c>
      <c r="V1885" s="12" t="s">
        <v>2707</v>
      </c>
    </row>
    <row r="1886" spans="5:22" ht="29" x14ac:dyDescent="0.35">
      <c r="E1886" t="s">
        <v>2471</v>
      </c>
      <c r="G1886" s="1" t="str">
        <f>VLOOKUP(E1886,'zoznam+stupeň prípravy'!$A$2:$W$650,2,FALSE)</f>
        <v>Rekonštrukcia priepustu v km 54,285 Čn/T št.hr.-Košice</v>
      </c>
      <c r="M1886" t="s">
        <v>868</v>
      </c>
      <c r="N1886" t="s">
        <v>2344</v>
      </c>
      <c r="Q1886">
        <v>2025</v>
      </c>
      <c r="R1886" t="s">
        <v>2025</v>
      </c>
      <c r="S1886" s="16">
        <v>15000</v>
      </c>
      <c r="U1886" t="s">
        <v>2236</v>
      </c>
      <c r="V1886" s="12" t="s">
        <v>2707</v>
      </c>
    </row>
    <row r="1887" spans="5:22" ht="29" x14ac:dyDescent="0.35">
      <c r="E1887" t="s">
        <v>2472</v>
      </c>
      <c r="G1887" s="1" t="str">
        <f>VLOOKUP(E1887,'zoznam+stupeň prípravy'!$A$2:$W$650,2,FALSE)</f>
        <v>Rekonštrukcia priepustu v km 30,125 tr. Plešivec-Muráň</v>
      </c>
      <c r="M1887" t="s">
        <v>868</v>
      </c>
      <c r="N1887" t="s">
        <v>2344</v>
      </c>
      <c r="Q1887">
        <v>2025</v>
      </c>
      <c r="R1887" t="s">
        <v>2025</v>
      </c>
      <c r="S1887" s="16">
        <v>16000</v>
      </c>
      <c r="U1887" t="s">
        <v>2236</v>
      </c>
      <c r="V1887" s="12" t="s">
        <v>2707</v>
      </c>
    </row>
    <row r="1888" spans="5:22" ht="29" x14ac:dyDescent="0.35">
      <c r="E1888" t="s">
        <v>2473</v>
      </c>
      <c r="G1888" s="1" t="str">
        <f>VLOOKUP(E1888,'zoznam+stupeň prípravy'!$A$2:$W$650,2,FALSE)</f>
        <v xml:space="preserve">Rekonštrukcia priepustu v km 15,542, trate Barca – ŽST Rožňava </v>
      </c>
      <c r="M1888" t="s">
        <v>868</v>
      </c>
      <c r="N1888" t="s">
        <v>2344</v>
      </c>
      <c r="Q1888">
        <v>2025</v>
      </c>
      <c r="R1888" t="s">
        <v>2025</v>
      </c>
      <c r="S1888" s="16">
        <v>15730</v>
      </c>
      <c r="U1888" t="s">
        <v>2236</v>
      </c>
      <c r="V1888" s="12" t="s">
        <v>2707</v>
      </c>
    </row>
    <row r="1889" spans="5:22" x14ac:dyDescent="0.35">
      <c r="E1889" t="s">
        <v>1260</v>
      </c>
      <c r="G1889" s="1" t="str">
        <f>VLOOKUP(E1889,'zoznam+stupeň prípravy'!$A$2:$W$650,2,FALSE)</f>
        <v>ŽST Plešivec - zriadenie EOV</v>
      </c>
      <c r="M1889" t="s">
        <v>868</v>
      </c>
      <c r="N1889" t="s">
        <v>2344</v>
      </c>
      <c r="Q1889">
        <v>2025</v>
      </c>
      <c r="R1889" t="s">
        <v>2025</v>
      </c>
      <c r="S1889" s="16">
        <v>13500</v>
      </c>
      <c r="U1889" t="s">
        <v>2236</v>
      </c>
      <c r="V1889" s="12" t="s">
        <v>2711</v>
      </c>
    </row>
    <row r="1890" spans="5:22" ht="29" x14ac:dyDescent="0.35">
      <c r="E1890" t="s">
        <v>42</v>
      </c>
      <c r="G1890" s="1" t="str">
        <f>VLOOKUP(E1890,'zoznam+stupeň prípravy'!$A$2:$W$650,2,FALSE)</f>
        <v>Strážske - Prešov,km 38,490-38,520, sanácia žel.spodku</v>
      </c>
      <c r="M1890" t="s">
        <v>868</v>
      </c>
      <c r="N1890" t="s">
        <v>2344</v>
      </c>
      <c r="Q1890">
        <v>2025</v>
      </c>
      <c r="R1890" t="s">
        <v>2025</v>
      </c>
      <c r="S1890" s="16">
        <v>52700</v>
      </c>
      <c r="U1890" t="s">
        <v>2236</v>
      </c>
      <c r="V1890" s="12" t="s">
        <v>2707</v>
      </c>
    </row>
    <row r="1891" spans="5:22" ht="29" x14ac:dyDescent="0.35">
      <c r="E1891" t="s">
        <v>1247</v>
      </c>
      <c r="G1891" s="1" t="str">
        <f>VLOOKUP(E1891,'zoznam+stupeň prípravy'!$A$2:$W$650,2,FALSE)</f>
        <v>Zvýšenie stability násypového telesa trate ŠRT Maťovce, Haniska pri Košiciach v km 40,960 - 41,200</v>
      </c>
      <c r="M1891" t="s">
        <v>868</v>
      </c>
      <c r="N1891" t="s">
        <v>50</v>
      </c>
      <c r="Q1891">
        <v>2025</v>
      </c>
      <c r="R1891" t="s">
        <v>2025</v>
      </c>
      <c r="S1891" s="16">
        <v>3000000</v>
      </c>
      <c r="U1891" t="s">
        <v>2236</v>
      </c>
      <c r="V1891" s="12" t="s">
        <v>2250</v>
      </c>
    </row>
    <row r="1892" spans="5:22" ht="29" x14ac:dyDescent="0.35">
      <c r="E1892" t="s">
        <v>668</v>
      </c>
      <c r="G1892" s="1" t="str">
        <f>VLOOKUP(E1892,'zoznam+stupeň prípravy'!$A$2:$W$650,2,FALSE)</f>
        <v>Výstavba automatického informačného zariadenia pre cestujúcu verejnosť na TEŽ vrátane optickej kabelizácie</v>
      </c>
      <c r="M1892" t="s">
        <v>868</v>
      </c>
      <c r="N1892" t="s">
        <v>2344</v>
      </c>
      <c r="Q1892">
        <v>2025</v>
      </c>
      <c r="R1892" t="s">
        <v>2025</v>
      </c>
      <c r="S1892" s="16">
        <v>18000</v>
      </c>
      <c r="U1892" t="s">
        <v>2236</v>
      </c>
      <c r="V1892" s="12" t="s">
        <v>2708</v>
      </c>
    </row>
    <row r="1893" spans="5:22" ht="29" x14ac:dyDescent="0.35">
      <c r="E1893" t="s">
        <v>683</v>
      </c>
      <c r="G1893" s="1" t="str">
        <f>VLOOKUP(E1893,'zoznam+stupeň prípravy'!$A$2:$W$650,2,FALSE)</f>
        <v>Zvýšenie zab. priecestí, trať.úsek ŽST Kapušany pri Prešove  – ŽST Bardejov, priecestné zabezpečovacie zariadenie v km 30,411</v>
      </c>
      <c r="M1893" t="s">
        <v>868</v>
      </c>
      <c r="N1893" t="s">
        <v>50</v>
      </c>
      <c r="Q1893">
        <v>2025</v>
      </c>
      <c r="R1893" t="s">
        <v>2025</v>
      </c>
      <c r="S1893" s="16">
        <v>20150</v>
      </c>
      <c r="U1893" t="s">
        <v>2236</v>
      </c>
      <c r="V1893" s="12" t="s">
        <v>2705</v>
      </c>
    </row>
    <row r="1894" spans="5:22" x14ac:dyDescent="0.35">
      <c r="E1894" t="s">
        <v>1170</v>
      </c>
      <c r="G1894" s="1" t="str">
        <f>VLOOKUP(E1894,'zoznam+stupeň prípravy'!$A$2:$W$650,2,FALSE)</f>
        <v>Žst. Krompachy, sanácia podchodu v km 144,163 trate Košice - Žilina                </v>
      </c>
      <c r="M1894" t="s">
        <v>868</v>
      </c>
      <c r="N1894" t="s">
        <v>2344</v>
      </c>
      <c r="Q1894">
        <v>2025</v>
      </c>
      <c r="R1894" t="s">
        <v>2025</v>
      </c>
      <c r="S1894" s="16">
        <v>12000</v>
      </c>
      <c r="U1894" t="s">
        <v>2236</v>
      </c>
      <c r="V1894" s="12" t="s">
        <v>2711</v>
      </c>
    </row>
    <row r="1895" spans="5:22" x14ac:dyDescent="0.35">
      <c r="E1895" t="s">
        <v>1131</v>
      </c>
      <c r="G1895" s="1" t="str">
        <f>VLOOKUP(E1895,'zoznam+stupeň prípravy'!$A$2:$W$650,2,FALSE)</f>
        <v>Barca, OV č.21 - 34</v>
      </c>
      <c r="M1895" t="s">
        <v>868</v>
      </c>
      <c r="N1895" t="s">
        <v>2344</v>
      </c>
      <c r="Q1895">
        <v>2025</v>
      </c>
      <c r="R1895" t="s">
        <v>2025</v>
      </c>
      <c r="S1895" s="16">
        <v>20000</v>
      </c>
      <c r="U1895" t="s">
        <v>2236</v>
      </c>
      <c r="V1895" s="12" t="s">
        <v>2711</v>
      </c>
    </row>
    <row r="1896" spans="5:22" ht="29" x14ac:dyDescent="0.35">
      <c r="E1896" t="s">
        <v>597</v>
      </c>
      <c r="G1896" s="1" t="str">
        <f>VLOOKUP(E1896,'zoznam+stupeň prípravy'!$A$2:$W$650,2,FALSE)</f>
        <v>Prešov - Veľký Šariš km 17,313 (zv č.1 PO) - 22,220, koľaj č.1</v>
      </c>
      <c r="M1896" t="s">
        <v>868</v>
      </c>
      <c r="N1896" t="s">
        <v>2344</v>
      </c>
      <c r="Q1896">
        <v>2025</v>
      </c>
      <c r="R1896" t="s">
        <v>2025</v>
      </c>
      <c r="S1896" s="16">
        <v>24000</v>
      </c>
      <c r="U1896" t="s">
        <v>2236</v>
      </c>
      <c r="V1896" s="12" t="s">
        <v>2707</v>
      </c>
    </row>
    <row r="1897" spans="5:22" ht="29" x14ac:dyDescent="0.35">
      <c r="E1897" t="s">
        <v>2474</v>
      </c>
      <c r="G1897" s="1" t="str">
        <f>VLOOKUP(E1897,'zoznam+stupeň prípravy'!$A$2:$W$650,2,FALSE)</f>
        <v xml:space="preserve">Zvýšenie  zabezpečenia priecestí, TÚ ŽST Kysak – PPS. Štátna hranica (PKP) -nz. Orlov, PZZ v km 40,329                                         </v>
      </c>
      <c r="M1897" t="s">
        <v>868</v>
      </c>
      <c r="N1897" t="s">
        <v>2344</v>
      </c>
      <c r="Q1897">
        <v>2025</v>
      </c>
      <c r="R1897" t="s">
        <v>2025</v>
      </c>
      <c r="S1897" s="16">
        <v>66400</v>
      </c>
      <c r="U1897" t="s">
        <v>2236</v>
      </c>
      <c r="V1897" s="12" t="s">
        <v>2708</v>
      </c>
    </row>
    <row r="1898" spans="5:22" ht="29" x14ac:dyDescent="0.35">
      <c r="E1898" t="s">
        <v>2475</v>
      </c>
      <c r="G1898" s="1" t="str">
        <f>VLOOKUP(E1898,'zoznam+stupeň prípravy'!$A$2:$W$650,2,FALSE)</f>
        <v>Zriadenie zabezpečeného priechodu pre peších Košice - Žilina žkm 168,446</v>
      </c>
      <c r="M1898" t="s">
        <v>868</v>
      </c>
      <c r="N1898" t="s">
        <v>2344</v>
      </c>
      <c r="Q1898">
        <v>2025</v>
      </c>
      <c r="R1898" t="s">
        <v>2025</v>
      </c>
      <c r="S1898" s="16">
        <v>6900</v>
      </c>
      <c r="U1898" t="s">
        <v>2236</v>
      </c>
      <c r="V1898" s="12" t="s">
        <v>2707</v>
      </c>
    </row>
    <row r="1899" spans="5:22" x14ac:dyDescent="0.35">
      <c r="E1899" t="s">
        <v>1024</v>
      </c>
      <c r="G1899" s="1" t="str">
        <f>VLOOKUP(E1899,'zoznam+stupeň prípravy'!$A$2:$W$650,2,FALSE)</f>
        <v>ŽST Slanec, komplexná rekonštrukcia trakčného vedenia</v>
      </c>
      <c r="M1899" t="s">
        <v>868</v>
      </c>
      <c r="N1899" t="s">
        <v>2344</v>
      </c>
      <c r="Q1899">
        <v>2025</v>
      </c>
      <c r="R1899" t="s">
        <v>2025</v>
      </c>
      <c r="S1899" s="16">
        <v>100000</v>
      </c>
      <c r="U1899" t="s">
        <v>2236</v>
      </c>
      <c r="V1899" s="12" t="s">
        <v>2708</v>
      </c>
    </row>
    <row r="1900" spans="5:22" x14ac:dyDescent="0.35">
      <c r="E1900" t="s">
        <v>2421</v>
      </c>
      <c r="G1900" s="1" t="str">
        <f>VLOOKUP(E1900,'zoznam+stupeň prípravy'!$A$2:$W$650,2,FALSE)</f>
        <v>rezerva</v>
      </c>
      <c r="M1900" t="s">
        <v>868</v>
      </c>
      <c r="Q1900">
        <v>2025</v>
      </c>
      <c r="R1900" t="s">
        <v>2025</v>
      </c>
      <c r="S1900" s="16">
        <v>1000000</v>
      </c>
      <c r="U1900" t="s">
        <v>2236</v>
      </c>
      <c r="V1900" s="12" t="s">
        <v>2700</v>
      </c>
    </row>
    <row r="1901" spans="5:22" x14ac:dyDescent="0.35">
      <c r="E1901" t="s">
        <v>2422</v>
      </c>
      <c r="G1901" s="1" t="str">
        <f>VLOOKUP(E1901,'zoznam+stupeň prípravy'!$A$2:$W$650,2,FALSE)</f>
        <v>KRHS 25</v>
      </c>
      <c r="M1901" t="s">
        <v>868</v>
      </c>
      <c r="Q1901">
        <v>2025</v>
      </c>
      <c r="R1901" t="s">
        <v>2025</v>
      </c>
      <c r="S1901" s="16">
        <f>6500000+7000000</f>
        <v>13500000</v>
      </c>
      <c r="U1901" t="s">
        <v>2236</v>
      </c>
      <c r="V1901" s="12" t="s">
        <v>2700</v>
      </c>
    </row>
    <row r="1902" spans="5:22" ht="29" x14ac:dyDescent="0.35">
      <c r="E1902" t="s">
        <v>728</v>
      </c>
      <c r="G1902" s="1" t="str">
        <f>VLOOKUP(E1902,'zoznam+stupeň prípravy'!$A$2:$W$650,2,FALSE)</f>
        <v>ŽSR, Modernizácia železničnej trate Púchov - Žilina, pre traťovú rýchlosť do 160 km/hod. –  I. etapa (Púchov - Považská Teplá)</v>
      </c>
      <c r="M1902" t="s">
        <v>868</v>
      </c>
      <c r="N1902" t="s">
        <v>50</v>
      </c>
      <c r="Q1902">
        <v>2024</v>
      </c>
      <c r="R1902" t="s">
        <v>1511</v>
      </c>
      <c r="S1902" s="16">
        <v>11042093.949999999</v>
      </c>
      <c r="U1902" t="s">
        <v>2236</v>
      </c>
      <c r="V1902" s="12" t="s">
        <v>2699</v>
      </c>
    </row>
    <row r="1903" spans="5:22" ht="29" x14ac:dyDescent="0.35">
      <c r="E1903" t="s">
        <v>728</v>
      </c>
      <c r="G1903" s="1" t="str">
        <f>VLOOKUP(E1903,'zoznam+stupeň prípravy'!$A$2:$W$650,2,FALSE)</f>
        <v>ŽSR, Modernizácia železničnej trate Púchov - Žilina, pre traťovú rýchlosť do 160 km/hod. –  I. etapa (Púchov - Považská Teplá)</v>
      </c>
      <c r="M1903" t="s">
        <v>868</v>
      </c>
      <c r="N1903" t="s">
        <v>50</v>
      </c>
      <c r="Q1903">
        <v>2024</v>
      </c>
      <c r="R1903" t="s">
        <v>1513</v>
      </c>
      <c r="S1903" s="16">
        <v>1948604.82</v>
      </c>
      <c r="U1903" t="s">
        <v>2236</v>
      </c>
      <c r="V1903" s="12" t="s">
        <v>2699</v>
      </c>
    </row>
    <row r="1904" spans="5:22" x14ac:dyDescent="0.35">
      <c r="E1904" t="s">
        <v>761</v>
      </c>
      <c r="G1904" s="1" t="str">
        <f>VLOOKUP(E1904,'zoznam+stupeň prípravy'!$A$2:$W$650,2,FALSE)</f>
        <v>ŽST Dvory nad Žitavou, modernizácia výhybiek č. 14 - 20</v>
      </c>
      <c r="M1904" t="s">
        <v>868</v>
      </c>
      <c r="N1904" t="s">
        <v>861</v>
      </c>
      <c r="Q1904">
        <v>2024</v>
      </c>
      <c r="R1904" t="s">
        <v>1513</v>
      </c>
      <c r="S1904" s="16">
        <v>17469.25</v>
      </c>
      <c r="U1904" t="s">
        <v>2236</v>
      </c>
      <c r="V1904" s="12" t="s">
        <v>2699</v>
      </c>
    </row>
    <row r="1905" spans="5:22" x14ac:dyDescent="0.35">
      <c r="E1905" t="s">
        <v>643</v>
      </c>
      <c r="G1905" s="1" t="str">
        <f>VLOOKUP(E1905,'zoznam+stupeň prípravy'!$A$2:$W$650,2,FALSE)</f>
        <v>Terminál integrovanej osobnej prepravy Trebišov, realizácia</v>
      </c>
      <c r="M1905" t="s">
        <v>868</v>
      </c>
      <c r="N1905" t="s">
        <v>861</v>
      </c>
      <c r="Q1905">
        <v>2024</v>
      </c>
      <c r="R1905" t="s">
        <v>1511</v>
      </c>
      <c r="S1905" s="16">
        <v>444325.52</v>
      </c>
      <c r="U1905" t="s">
        <v>2236</v>
      </c>
      <c r="V1905" s="12" t="s">
        <v>2699</v>
      </c>
    </row>
    <row r="1906" spans="5:22" x14ac:dyDescent="0.35">
      <c r="E1906" t="s">
        <v>643</v>
      </c>
      <c r="G1906" s="1" t="str">
        <f>VLOOKUP(E1906,'zoznam+stupeň prípravy'!$A$2:$W$650,2,FALSE)</f>
        <v>Terminál integrovanej osobnej prepravy Trebišov, realizácia</v>
      </c>
      <c r="M1906" t="s">
        <v>868</v>
      </c>
      <c r="N1906" t="s">
        <v>861</v>
      </c>
      <c r="Q1906">
        <v>2024</v>
      </c>
      <c r="R1906" t="s">
        <v>1513</v>
      </c>
      <c r="S1906" s="16">
        <v>78410.39</v>
      </c>
      <c r="U1906" t="s">
        <v>2236</v>
      </c>
      <c r="V1906" s="12" t="s">
        <v>2699</v>
      </c>
    </row>
    <row r="1907" spans="5:22" x14ac:dyDescent="0.35">
      <c r="E1907" t="s">
        <v>493</v>
      </c>
      <c r="G1907" s="1" t="str">
        <f>VLOOKUP(E1907,'zoznam+stupeň prípravy'!$A$2:$W$650,2,FALSE)</f>
        <v>Boleráz - Smolenice, modernizácia železničného zvršku, koľaje č. 1</v>
      </c>
      <c r="M1907" t="s">
        <v>868</v>
      </c>
      <c r="N1907" t="s">
        <v>861</v>
      </c>
      <c r="Q1907">
        <v>2024</v>
      </c>
      <c r="R1907" t="s">
        <v>1511</v>
      </c>
      <c r="S1907" s="16">
        <v>2157526.7599999998</v>
      </c>
      <c r="U1907" t="s">
        <v>2236</v>
      </c>
      <c r="V1907" s="12" t="s">
        <v>2699</v>
      </c>
    </row>
    <row r="1908" spans="5:22" x14ac:dyDescent="0.35">
      <c r="E1908" t="s">
        <v>493</v>
      </c>
      <c r="G1908" s="1" t="str">
        <f>VLOOKUP(E1908,'zoznam+stupeň prípravy'!$A$2:$W$650,2,FALSE)</f>
        <v>Boleráz - Smolenice, modernizácia železničného zvršku, koľaje č. 1</v>
      </c>
      <c r="M1908" t="s">
        <v>868</v>
      </c>
      <c r="N1908" t="s">
        <v>861</v>
      </c>
      <c r="Q1908">
        <v>2024</v>
      </c>
      <c r="R1908" t="s">
        <v>1513</v>
      </c>
      <c r="S1908" s="16">
        <v>380740.01</v>
      </c>
      <c r="U1908" t="s">
        <v>2236</v>
      </c>
      <c r="V1908" s="12" t="s">
        <v>2699</v>
      </c>
    </row>
    <row r="1909" spans="5:22" ht="29" x14ac:dyDescent="0.35">
      <c r="E1909" t="s">
        <v>722</v>
      </c>
      <c r="F1909" t="s">
        <v>919</v>
      </c>
      <c r="G1909" s="1" t="str">
        <f>VLOOKUP(E1909,'zoznam+stupeň prípravy'!$A$2:$W$650,2,FALSE)</f>
        <v>ŽSR, dostavba zriaďovacej stanice Žilina Teplička a nadväzujúcej železničnej infraštruktúry v uzle Žilina - projektová dokumentácia DSP, DRS a DVZ a real.</v>
      </c>
      <c r="M1909" t="s">
        <v>868</v>
      </c>
      <c r="N1909" t="s">
        <v>2344</v>
      </c>
      <c r="Q1909">
        <v>2024</v>
      </c>
      <c r="R1909" t="s">
        <v>1511</v>
      </c>
      <c r="S1909" s="16">
        <v>184592.88</v>
      </c>
      <c r="U1909" t="s">
        <v>2236</v>
      </c>
      <c r="V1909" s="12" t="s">
        <v>2705</v>
      </c>
    </row>
    <row r="1910" spans="5:22" ht="29" x14ac:dyDescent="0.35">
      <c r="E1910" t="s">
        <v>722</v>
      </c>
      <c r="F1910" t="s">
        <v>919</v>
      </c>
      <c r="G1910" s="1" t="str">
        <f>VLOOKUP(E1910,'zoznam+stupeň prípravy'!$A$2:$W$650,2,FALSE)</f>
        <v>ŽSR, dostavba zriaďovacej stanice Žilina Teplička a nadväzujúcej železničnej infraštruktúry v uzle Žilina - projektová dokumentácia DSP, DRS a DVZ a real.</v>
      </c>
      <c r="M1910" t="s">
        <v>868</v>
      </c>
      <c r="N1910" t="s">
        <v>2344</v>
      </c>
      <c r="Q1910">
        <v>2024</v>
      </c>
      <c r="R1910" t="s">
        <v>1513</v>
      </c>
      <c r="S1910" s="16">
        <v>32575.21</v>
      </c>
      <c r="U1910" t="s">
        <v>2236</v>
      </c>
      <c r="V1910" s="12" t="s">
        <v>2705</v>
      </c>
    </row>
    <row r="1911" spans="5:22" x14ac:dyDescent="0.35">
      <c r="E1911" t="s">
        <v>2262</v>
      </c>
      <c r="G1911" s="1" t="str">
        <f>VLOOKUP(E1911,'zoznam+stupeň prípravy'!$A$2:$W$650,2,FALSE)</f>
        <v>Prievidza - Jelšovce</v>
      </c>
      <c r="M1911" t="s">
        <v>868</v>
      </c>
      <c r="N1911" t="s">
        <v>2344</v>
      </c>
      <c r="Q1911">
        <v>2023</v>
      </c>
      <c r="R1911" t="s">
        <v>1511</v>
      </c>
      <c r="S1911" s="16">
        <v>101405</v>
      </c>
      <c r="U1911" t="s">
        <v>2236</v>
      </c>
      <c r="V1911" s="12" t="s">
        <v>2696</v>
      </c>
    </row>
    <row r="1912" spans="5:22" x14ac:dyDescent="0.35">
      <c r="E1912" t="s">
        <v>2262</v>
      </c>
      <c r="G1912" s="1" t="str">
        <f>VLOOKUP(E1912,'zoznam+stupeň prípravy'!$A$2:$W$650,2,FALSE)</f>
        <v>Prievidza - Jelšovce</v>
      </c>
      <c r="M1912" t="s">
        <v>868</v>
      </c>
      <c r="N1912" t="s">
        <v>2344</v>
      </c>
      <c r="Q1912">
        <v>2023</v>
      </c>
      <c r="R1912" t="s">
        <v>1513</v>
      </c>
      <c r="S1912" s="16">
        <v>17895</v>
      </c>
      <c r="U1912" t="s">
        <v>2236</v>
      </c>
      <c r="V1912" s="12" t="s">
        <v>2696</v>
      </c>
    </row>
    <row r="1913" spans="5:22" x14ac:dyDescent="0.35">
      <c r="E1913" t="s">
        <v>548</v>
      </c>
      <c r="G1913" s="1" t="str">
        <f>VLOOKUP(E1913,'zoznam+stupeň prípravy'!$A$2:$W$650,2,FALSE)</f>
        <v>Modernizácia bratislavského tunela č. 2, ŽST Bratislava hl. stanica</v>
      </c>
      <c r="M1913" t="s">
        <v>868</v>
      </c>
      <c r="N1913" t="s">
        <v>861</v>
      </c>
      <c r="Q1913">
        <v>2024</v>
      </c>
      <c r="R1913" t="s">
        <v>1511</v>
      </c>
      <c r="S1913" s="16">
        <v>86001.36</v>
      </c>
      <c r="U1913" t="s">
        <v>2236</v>
      </c>
      <c r="V1913" s="12" t="s">
        <v>2699</v>
      </c>
    </row>
    <row r="1914" spans="5:22" x14ac:dyDescent="0.35">
      <c r="E1914" t="s">
        <v>548</v>
      </c>
      <c r="G1914" s="1" t="str">
        <f>VLOOKUP(E1914,'zoznam+stupeň prípravy'!$A$2:$W$650,2,FALSE)</f>
        <v>Modernizácia bratislavského tunela č. 2, ŽST Bratislava hl. stanica</v>
      </c>
      <c r="M1914" t="s">
        <v>868</v>
      </c>
      <c r="N1914" t="s">
        <v>861</v>
      </c>
      <c r="Q1914">
        <v>2024</v>
      </c>
      <c r="R1914" t="s">
        <v>1513</v>
      </c>
      <c r="S1914" s="16">
        <v>15176.71</v>
      </c>
      <c r="U1914" t="s">
        <v>2236</v>
      </c>
      <c r="V1914" s="12" t="s">
        <v>2699</v>
      </c>
    </row>
    <row r="1915" spans="5:22" ht="29" x14ac:dyDescent="0.35">
      <c r="E1915" t="s">
        <v>726</v>
      </c>
      <c r="F1915" t="s">
        <v>940</v>
      </c>
      <c r="G1915" s="1" t="str">
        <f>VLOOKUP(E1915,'zoznam+stupeň prípravy'!$A$2:$W$650,2,FALSE)</f>
        <v>ŽSR, Elektrifikácia trate Bánovce nad Ondavou – Humenné, projektová dokumentácia pre stupeň DUR, DSP a DRS a real.</v>
      </c>
      <c r="M1915" t="s">
        <v>868</v>
      </c>
      <c r="N1915" t="s">
        <v>861</v>
      </c>
      <c r="Q1915">
        <v>2024</v>
      </c>
      <c r="R1915" t="s">
        <v>1558</v>
      </c>
      <c r="S1915" s="16">
        <v>229827</v>
      </c>
      <c r="U1915" t="s">
        <v>2236</v>
      </c>
      <c r="V1915" s="12" t="s">
        <v>2705</v>
      </c>
    </row>
    <row r="1916" spans="5:22" ht="29" x14ac:dyDescent="0.35">
      <c r="E1916" t="s">
        <v>565</v>
      </c>
      <c r="G1916" s="1" t="str">
        <f>VLOOKUP(E1916,'zoznam+stupeň prípravy'!$A$2:$W$650,2,FALSE)</f>
        <v>Modernizácia železničnej trate Žilina – Košice, úsek Liptovský Mikuláš – Poprad Tatry (mimo), 1.etapa (Poprad - Lučivná)</v>
      </c>
      <c r="M1916" t="s">
        <v>868</v>
      </c>
      <c r="N1916" t="s">
        <v>50</v>
      </c>
      <c r="Q1916">
        <v>2025</v>
      </c>
      <c r="R1916" t="s">
        <v>1525</v>
      </c>
      <c r="S1916" s="16">
        <v>97317.35</v>
      </c>
      <c r="U1916" t="s">
        <v>2236</v>
      </c>
      <c r="V1916" s="12" t="s">
        <v>2699</v>
      </c>
    </row>
    <row r="1917" spans="5:22" ht="29" x14ac:dyDescent="0.35">
      <c r="E1917" t="s">
        <v>2491</v>
      </c>
      <c r="G1917" s="1" t="str">
        <f>VLOOKUP(E1917,'zoznam+stupeň prípravy'!$A$2:$W$650,2,FALSE)</f>
        <v>Elektrifikácia a zdvojkoľajnenie trate BA - Dunajská Streda - Komárno) – predprojektová a projektová príprava”</v>
      </c>
      <c r="M1917" t="s">
        <v>868</v>
      </c>
      <c r="N1917" t="s">
        <v>2344</v>
      </c>
      <c r="Q1917">
        <v>2026</v>
      </c>
      <c r="R1917" t="s">
        <v>1458</v>
      </c>
      <c r="S1917" s="16">
        <v>200000</v>
      </c>
      <c r="U1917" t="s">
        <v>2236</v>
      </c>
      <c r="V1917" s="12" t="s">
        <v>2698</v>
      </c>
    </row>
    <row r="1918" spans="5:22" ht="29" x14ac:dyDescent="0.35">
      <c r="E1918" t="s">
        <v>2491</v>
      </c>
      <c r="G1918" s="1" t="str">
        <f>VLOOKUP(E1918,'zoznam+stupeň prípravy'!$A$2:$W$650,2,FALSE)</f>
        <v>Elektrifikácia a zdvojkoľajnenie trate BA - Dunajská Streda - Komárno) – predprojektová a projektová príprava”</v>
      </c>
      <c r="M1918" t="s">
        <v>868</v>
      </c>
      <c r="N1918" t="s">
        <v>2344</v>
      </c>
      <c r="Q1918">
        <v>2027</v>
      </c>
      <c r="R1918" t="s">
        <v>1458</v>
      </c>
      <c r="S1918" s="16">
        <v>200000</v>
      </c>
      <c r="U1918" t="s">
        <v>2236</v>
      </c>
      <c r="V1918" s="12" t="s">
        <v>2698</v>
      </c>
    </row>
    <row r="1919" spans="5:22" ht="29" x14ac:dyDescent="0.35">
      <c r="E1919" t="s">
        <v>2491</v>
      </c>
      <c r="G1919" s="1" t="str">
        <f>VLOOKUP(E1919,'zoznam+stupeň prípravy'!$A$2:$W$650,2,FALSE)</f>
        <v>Elektrifikácia a zdvojkoľajnenie trate BA - Dunajská Streda - Komárno) – predprojektová a projektová príprava”</v>
      </c>
      <c r="M1919" t="s">
        <v>868</v>
      </c>
      <c r="N1919" t="s">
        <v>2344</v>
      </c>
      <c r="Q1919">
        <v>2028</v>
      </c>
      <c r="R1919" t="s">
        <v>1458</v>
      </c>
      <c r="S1919" s="16">
        <v>200000</v>
      </c>
      <c r="U1919" t="s">
        <v>2236</v>
      </c>
      <c r="V1919" s="12" t="s">
        <v>2698</v>
      </c>
    </row>
    <row r="1920" spans="5:22" x14ac:dyDescent="0.35">
      <c r="E1920" t="s">
        <v>262</v>
      </c>
      <c r="F1920">
        <v>0</v>
      </c>
      <c r="G1920" s="1" t="str">
        <f>VLOOKUP(E1920,'zoznam+stupeň prípravy'!$A$2:$W$650,2,FALSE)</f>
        <v>Motorový vozeň trakčného vedenia (MVTV)</v>
      </c>
      <c r="M1920" t="s">
        <v>868</v>
      </c>
      <c r="N1920" t="s">
        <v>861</v>
      </c>
      <c r="Q1920">
        <v>2028</v>
      </c>
      <c r="R1920" t="s">
        <v>2025</v>
      </c>
      <c r="S1920" s="16">
        <v>4000000</v>
      </c>
      <c r="U1920" t="s">
        <v>2236</v>
      </c>
      <c r="V1920" s="12" t="s">
        <v>2698</v>
      </c>
    </row>
    <row r="1921" spans="5:22" x14ac:dyDescent="0.35">
      <c r="E1921" t="s">
        <v>827</v>
      </c>
      <c r="G1921" s="1" t="str">
        <f>VLOOKUP(E1921,'zoznam+stupeň prípravy'!$A$2:$W$650,2,FALSE)</f>
        <v>ŽST Kysak, obnova výhybiek č. 23,25ab,27,29,30ab,31,32,33,34</v>
      </c>
      <c r="M1921" t="s">
        <v>868</v>
      </c>
      <c r="N1921" t="s">
        <v>50</v>
      </c>
      <c r="Q1921">
        <v>2026</v>
      </c>
      <c r="R1921" t="s">
        <v>2048</v>
      </c>
      <c r="S1921" s="16">
        <f>6385995.82-S1869</f>
        <v>5385995.8200000003</v>
      </c>
      <c r="U1921" t="s">
        <v>2236</v>
      </c>
      <c r="V1921" s="12" t="s">
        <v>2708</v>
      </c>
    </row>
    <row r="1922" spans="5:22" ht="29" x14ac:dyDescent="0.35">
      <c r="E1922" t="s">
        <v>832</v>
      </c>
      <c r="G1922" s="1" t="str">
        <f>VLOOKUP(E1922,'zoznam+stupeň prípravy'!$A$2:$W$650,2,FALSE)</f>
        <v>ŽST Maťovce, predĺženie koľaje a KR výhybiek s úpravou ŽZ, zab. zar. s TV</v>
      </c>
      <c r="M1922" t="s">
        <v>868</v>
      </c>
      <c r="N1922" t="s">
        <v>50</v>
      </c>
      <c r="Q1922">
        <v>2026</v>
      </c>
      <c r="R1922" t="s">
        <v>2048</v>
      </c>
      <c r="S1922" s="16">
        <f>8449212.06-S1864</f>
        <v>6449212.0600000005</v>
      </c>
      <c r="U1922" t="s">
        <v>2236</v>
      </c>
      <c r="V1922" s="12" t="s">
        <v>2707</v>
      </c>
    </row>
    <row r="1923" spans="5:22" ht="29" x14ac:dyDescent="0.35">
      <c r="E1923" t="s">
        <v>550</v>
      </c>
      <c r="F1923" t="s">
        <v>1235</v>
      </c>
      <c r="G1923" s="1" t="str">
        <f>VLOOKUP(E1923,'zoznam+stupeň prípravy'!$A$2:$W$650,2,FALSE)</f>
        <v>Modernizácia dvoch úsekov železničnej trate štátna hranica ČR/SR - Devínska Nová Ves (realizácia) + DOZZ, GSMR, ETCS</v>
      </c>
      <c r="M1923" t="s">
        <v>868</v>
      </c>
      <c r="N1923" t="s">
        <v>860</v>
      </c>
      <c r="Q1923">
        <v>2025</v>
      </c>
      <c r="R1923" t="s">
        <v>1525</v>
      </c>
      <c r="S1923" s="16">
        <v>892751.19</v>
      </c>
      <c r="U1923" t="s">
        <v>2236</v>
      </c>
      <c r="V1923" s="12" t="s">
        <v>2705</v>
      </c>
    </row>
    <row r="1924" spans="5:22" ht="29" x14ac:dyDescent="0.35">
      <c r="E1924" t="s">
        <v>722</v>
      </c>
      <c r="F1924" t="s">
        <v>919</v>
      </c>
      <c r="G1924" s="1" t="str">
        <f>VLOOKUP(E1924,'zoznam+stupeň prípravy'!$A$2:$W$650,2,FALSE)</f>
        <v>ŽSR, dostavba zriaďovacej stanice Žilina Teplička a nadväzujúcej železničnej infraštruktúry v uzle Žilina - projektová dokumentácia DSP, DRS a DVZ a real.</v>
      </c>
      <c r="M1924" t="s">
        <v>868</v>
      </c>
      <c r="N1924" t="s">
        <v>50</v>
      </c>
      <c r="Q1924">
        <v>2025</v>
      </c>
      <c r="R1924" t="s">
        <v>2497</v>
      </c>
      <c r="S1924" s="16">
        <v>2000000</v>
      </c>
      <c r="U1924" t="s">
        <v>2236</v>
      </c>
      <c r="V1924" s="12" t="s">
        <v>2705</v>
      </c>
    </row>
    <row r="1925" spans="5:22" ht="29" x14ac:dyDescent="0.35">
      <c r="E1925" t="s">
        <v>722</v>
      </c>
      <c r="F1925" t="s">
        <v>919</v>
      </c>
      <c r="G1925" s="1" t="str">
        <f>VLOOKUP(E1925,'zoznam+stupeň prípravy'!$A$2:$W$650,2,FALSE)</f>
        <v>ŽSR, dostavba zriaďovacej stanice Žilina Teplička a nadväzujúcej železničnej infraštruktúry v uzle Žilina - projektová dokumentácia DSP, DRS a DVZ a real.</v>
      </c>
      <c r="M1925" t="s">
        <v>868</v>
      </c>
      <c r="N1925" t="s">
        <v>50</v>
      </c>
      <c r="Q1925">
        <v>2025</v>
      </c>
      <c r="R1925" t="s">
        <v>2497</v>
      </c>
      <c r="S1925" s="16">
        <v>500000</v>
      </c>
      <c r="U1925" t="s">
        <v>2236</v>
      </c>
      <c r="V1925" s="12" t="s">
        <v>2705</v>
      </c>
    </row>
    <row r="1926" spans="5:22" x14ac:dyDescent="0.35">
      <c r="E1926" t="s">
        <v>585</v>
      </c>
      <c r="G1926" s="1" t="str">
        <f>VLOOKUP(E1926,'zoznam+stupeň prípravy'!$A$2:$W$652,2,FALSE)</f>
        <v>Komplexná rekonštrukcia železničného priecestia v žkm 45,938 - Rožkovany</v>
      </c>
      <c r="M1926" t="s">
        <v>868</v>
      </c>
      <c r="N1926" t="s">
        <v>50</v>
      </c>
      <c r="Q1926">
        <v>2025</v>
      </c>
      <c r="R1926" t="s">
        <v>2497</v>
      </c>
      <c r="S1926" s="16">
        <v>600000</v>
      </c>
      <c r="U1926" t="s">
        <v>2236</v>
      </c>
      <c r="V1926" s="12" t="s">
        <v>2705</v>
      </c>
    </row>
    <row r="1927" spans="5:22" ht="29" x14ac:dyDescent="0.35">
      <c r="E1927" t="s">
        <v>621</v>
      </c>
      <c r="F1927" t="s">
        <v>888</v>
      </c>
      <c r="G1927" s="1" t="str">
        <f>VLOOKUP(E1927,'zoznam+stupeň prípravy'!$A$2:$W$652,2,FALSE)</f>
        <v>Modernizácia žel. trate Žilina - Košice, úsek trate Krompachy (mimo) - Kysak, projektová príprava a real + DOZZ, ECTS</v>
      </c>
      <c r="M1927" t="s">
        <v>868</v>
      </c>
      <c r="N1927" t="s">
        <v>860</v>
      </c>
      <c r="Q1927">
        <v>2025</v>
      </c>
      <c r="R1927" t="s">
        <v>2497</v>
      </c>
      <c r="S1927" s="16">
        <v>400000</v>
      </c>
      <c r="U1927" t="s">
        <v>2236</v>
      </c>
      <c r="V1927" s="12" t="s">
        <v>2701</v>
      </c>
    </row>
    <row r="1928" spans="5:22" ht="29" x14ac:dyDescent="0.35">
      <c r="E1928" t="s">
        <v>674</v>
      </c>
      <c r="G1928" s="1" t="str">
        <f>VLOOKUP(E1928,'zoznam+stupeň prípravy'!$A$2:$W$652,2,FALSE)</f>
        <v>Zriadenie železničnej zastávky Vranov nad Topľou - Juh, žkm 12,969</v>
      </c>
      <c r="M1928" t="s">
        <v>868</v>
      </c>
      <c r="N1928" t="s">
        <v>861</v>
      </c>
      <c r="Q1928">
        <v>2025</v>
      </c>
      <c r="R1928" t="s">
        <v>2497</v>
      </c>
      <c r="S1928" s="16">
        <v>1200000</v>
      </c>
      <c r="U1928" t="s">
        <v>2236</v>
      </c>
      <c r="V1928" s="12" t="s">
        <v>2707</v>
      </c>
    </row>
    <row r="1929" spans="5:22" ht="43.5" x14ac:dyDescent="0.35">
      <c r="E1929" t="s">
        <v>635</v>
      </c>
      <c r="F1929" t="s">
        <v>885</v>
      </c>
      <c r="G1929" s="1" t="str">
        <f>VLOOKUP(E1929,'zoznam+stupeň prípravy'!$A$2:$W$652,2,FALSE)</f>
        <v>Modernizácia železničnej trate Žilina – Košice, úsek trate Poprad Tatry (mimo) – Krompachy, 1.etapa A2 (Poprad – Spišská Nová Ves), projektová príprava a real. (I. etapa + DOZZ, ETCS)</v>
      </c>
      <c r="M1929" t="s">
        <v>868</v>
      </c>
      <c r="N1929" t="s">
        <v>26</v>
      </c>
      <c r="Q1929">
        <v>2025</v>
      </c>
      <c r="R1929" t="s">
        <v>2497</v>
      </c>
      <c r="S1929" s="16">
        <v>250000</v>
      </c>
      <c r="U1929" t="s">
        <v>2236</v>
      </c>
      <c r="V1929" s="12" t="s">
        <v>2706</v>
      </c>
    </row>
    <row r="1930" spans="5:22" ht="29" x14ac:dyDescent="0.35">
      <c r="E1930" t="s">
        <v>751</v>
      </c>
      <c r="F1930" t="s">
        <v>976</v>
      </c>
      <c r="G1930" s="1" t="str">
        <f>VLOOKUP(E1930,'zoznam+stupeň prípravy'!$A$2:$W$652,2,FALSE)</f>
        <v>ŽST  Hronský Beňadik - z. Tekovská Breznica - ŽST Nová Baňa, rekonštrukcia dopravnej cesty</v>
      </c>
      <c r="M1930" t="s">
        <v>868</v>
      </c>
      <c r="N1930" t="s">
        <v>50</v>
      </c>
      <c r="Q1930">
        <v>2025</v>
      </c>
      <c r="R1930" t="s">
        <v>2497</v>
      </c>
      <c r="S1930" s="16">
        <f>1500000</f>
        <v>1500000</v>
      </c>
      <c r="U1930" t="s">
        <v>2236</v>
      </c>
      <c r="V1930" s="12" t="s">
        <v>2705</v>
      </c>
    </row>
    <row r="1931" spans="5:22" ht="29" x14ac:dyDescent="0.35">
      <c r="E1931" t="s">
        <v>722</v>
      </c>
      <c r="F1931" t="s">
        <v>919</v>
      </c>
      <c r="G1931" s="1" t="str">
        <f>VLOOKUP(E1931,'zoznam+stupeň prípravy'!$A$2:$W$652,2,FALSE)</f>
        <v>ŽSR, dostavba zriaďovacej stanice Žilina Teplička a nadväzujúcej železničnej infraštruktúry v uzle Žilina - projektová dokumentácia DSP, DRS a DVZ a real.</v>
      </c>
      <c r="M1931" t="s">
        <v>868</v>
      </c>
      <c r="N1931" t="s">
        <v>26</v>
      </c>
      <c r="Q1931">
        <v>2025</v>
      </c>
      <c r="R1931" t="s">
        <v>2497</v>
      </c>
      <c r="S1931" s="16">
        <v>200000</v>
      </c>
      <c r="U1931" t="s">
        <v>2236</v>
      </c>
      <c r="V1931" s="12" t="s">
        <v>2705</v>
      </c>
    </row>
    <row r="1932" spans="5:22" x14ac:dyDescent="0.35">
      <c r="E1932" t="s">
        <v>2549</v>
      </c>
      <c r="G1932" s="1" t="str">
        <f>VLOOKUP(E1932,'zoznam+stupeň prípravy'!$A$2:$W$652,2,FALSE)</f>
        <v>Energetická úspora OSM TT, BA Petržalka AB</v>
      </c>
      <c r="M1932" t="s">
        <v>868</v>
      </c>
      <c r="N1932" t="s">
        <v>2551</v>
      </c>
      <c r="Q1932">
        <v>2024</v>
      </c>
      <c r="R1932" t="s">
        <v>2552</v>
      </c>
      <c r="S1932" s="16">
        <v>26050</v>
      </c>
      <c r="U1932" t="s">
        <v>2236</v>
      </c>
      <c r="V1932" s="12" t="s">
        <v>2700</v>
      </c>
    </row>
    <row r="1933" spans="5:22" ht="29" x14ac:dyDescent="0.35">
      <c r="E1933" t="s">
        <v>726</v>
      </c>
      <c r="F1933" t="s">
        <v>940</v>
      </c>
      <c r="G1933" s="1" t="str">
        <f>VLOOKUP(E1933,'zoznam+stupeň prípravy'!$A$2:$W$647,2,FALSE)</f>
        <v>ŽSR, Elektrifikácia trate Bánovce nad Ondavou – Humenné, projektová dokumentácia pre stupeň DUR, DSP a DRS a real.</v>
      </c>
      <c r="M1933" t="s">
        <v>868</v>
      </c>
      <c r="N1933" t="s">
        <v>861</v>
      </c>
      <c r="Q1933">
        <v>2026</v>
      </c>
      <c r="R1933" t="s">
        <v>1582</v>
      </c>
      <c r="S1933" s="16">
        <v>4534269.32</v>
      </c>
      <c r="U1933" t="s">
        <v>2236</v>
      </c>
      <c r="V1933" s="12" t="s">
        <v>2705</v>
      </c>
    </row>
    <row r="1934" spans="5:22" x14ac:dyDescent="0.35">
      <c r="E1934" t="s">
        <v>495</v>
      </c>
      <c r="F1934" t="s">
        <v>1111</v>
      </c>
      <c r="G1934" s="1" t="str">
        <f>VLOOKUP(E1934,'zoznam+stupeň prípravy'!$A$2:$W$647,2,FALSE)</f>
        <v>Bratislava - Nové Mesto – Bratislava ÚNS, KRŽZ koľ. č. 1, 2</v>
      </c>
      <c r="M1934" t="s">
        <v>868</v>
      </c>
      <c r="N1934" t="s">
        <v>861</v>
      </c>
      <c r="Q1934">
        <v>2026</v>
      </c>
      <c r="R1934" t="s">
        <v>1582</v>
      </c>
      <c r="S1934" s="16">
        <v>164430</v>
      </c>
      <c r="U1934" t="s">
        <v>2236</v>
      </c>
      <c r="V1934" s="12" t="s">
        <v>2705</v>
      </c>
    </row>
  </sheetData>
  <autoFilter ref="E1:V1934"/>
  <conditionalFormatting sqref="E1773:E1775">
    <cfRule type="duplicateValues" dxfId="6" priority="3"/>
  </conditionalFormatting>
  <conditionalFormatting sqref="G997">
    <cfRule type="duplicateValues" dxfId="5" priority="2"/>
  </conditionalFormatting>
  <conditionalFormatting sqref="G998">
    <cfRule type="duplicateValues" dxfId="4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'C:\Users\torbikova.adela\Desktop\HMG aktual 24\aktualizácia 2025\[upravené 30.5. 2024 Príloha č. 5  k RVS 25-27  HMG z_eleznice 2025 - 2027 25042024_IDP_F z 3.5.2024-uzn_16.7..xlsx]Možnosti'!#REF!</xm:f>
          </x14:formula1>
          <xm:sqref>R1471 Q1451:Q1454 R1589:R1590 Q1590 Q1458:Q1459 Q1462 R1452:R1454 R1466 Q1464:Q1466 R1457:R1462</xm:sqref>
        </x14:dataValidation>
        <x14:dataValidation type="list" allowBlank="1" showInputMessage="1" showErrorMessage="1">
          <x14:formula1>
            <xm:f>'C:\Users\torbikova.adela\Desktop\HMG aktual 24\final 25-27\[Hmg železnice 2025 - 2027 25042024_IDP.xlsx]Možnosti'!#REF!</xm:f>
          </x14:formula1>
          <xm:sqref>R1455</xm:sqref>
        </x14:dataValidation>
        <x14:dataValidation type="list" allowBlank="1" showInputMessage="1" showErrorMessage="1">
          <x14:formula1>
            <xm:f>'C:\Users\torbikova.adela\Desktop\HMG aktual 24\final 25-27\podklady na aktualizácia verzie 6.2.24\final\aktualizácia RVS 2025-2027\[Príloha č. 5  Hmg z_eleznice 2025 - 2027 25042024_IDP_F z 3.5.2024.xlsx]Možnosti'!#REF!</xm:f>
          </x14:formula1>
          <xm:sqref>N1446:O1450 Q1446:R1450</xm:sqref>
        </x14:dataValidation>
        <x14:dataValidation type="list" allowBlank="1" showInputMessage="1" showErrorMessage="1">
          <x14:formula1>
            <xm:f>'C:\Users\torbikova.adela\Desktop\HMG aktual 24\aktualizácia 2024\[Hmg železnice final web2_zdroje_roky_aktual_1.24_Balušík.xlsx]Možnosti'!#REF!</xm:f>
          </x14:formula1>
          <xm:sqref>Q1456:Q1457 R1456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prehľad</vt:lpstr>
      <vt:lpstr>zoznam+stupeň prípravy</vt:lpstr>
      <vt:lpstr>Priority 601</vt:lpstr>
      <vt:lpstr>Priority KT26-28</vt:lpstr>
      <vt:lpstr>zdrojové dáta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Hlavatý, Patrik</dc:creator>
  <cp:keywords/>
  <dc:description/>
  <cp:lastModifiedBy>Laktišová, Michaela</cp:lastModifiedBy>
  <cp:revision/>
  <cp:lastPrinted>2025-02-26T06:32:24Z</cp:lastPrinted>
  <dcterms:created xsi:type="dcterms:W3CDTF">2024-05-30T10:06:37Z</dcterms:created>
  <dcterms:modified xsi:type="dcterms:W3CDTF">2025-06-13T12:20:47Z</dcterms:modified>
  <cp:category/>
  <cp:contentStatus/>
</cp:coreProperties>
</file>