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66"/>
  </bookViews>
  <sheets>
    <sheet name="Návšt.CR_9_2020" sheetId="9" r:id="rId1"/>
    <sheet name="SVK_TiVA_data" sheetId="10" r:id="rId2"/>
    <sheet name="I-O_data_D+I" sheetId="11" r:id="rId3"/>
    <sheet name="Prepočty1" sheetId="1" r:id="rId4"/>
    <sheet name="Prepočty2" sheetId="5" r:id="rId5"/>
    <sheet name="Mult." sheetId="2" r:id="rId6"/>
    <sheet name="MTK (A)" sheetId="13" r:id="rId7"/>
    <sheet name="JM (I)" sheetId="14" r:id="rId8"/>
    <sheet name="I-A" sheetId="15" r:id="rId9"/>
    <sheet name="LIM (B)_D+I" sheetId="12" r:id="rId10"/>
    <sheet name="V a Vˇ" sheetId="17" r:id="rId11"/>
    <sheet name="Vˇ x B_D+I" sheetId="18" r:id="rId12"/>
    <sheet name="CONS_NONRES" sheetId="19" r:id="rId13"/>
    <sheet name="Výd.nerez._D.PH" sheetId="7" r:id="rId14"/>
    <sheet name="Zamestnanosť" sheetId="16" r:id="rId15"/>
    <sheet name="ISIC Rev.4_názov" sheetId="3" r:id="rId16"/>
    <sheet name="Tabuľka" sheetId="20" r:id="rId17"/>
  </sheets>
  <definedNames>
    <definedName name="_xlnm._FilterDatabase" localSheetId="12" hidden="1">CONS_NONRES!$A$44:$AA$44</definedName>
    <definedName name="_xlnm._FilterDatabase" localSheetId="4" hidden="1">Prepočty2!$A$47:$R$47</definedName>
    <definedName name="_xlnm._FilterDatabase" localSheetId="13" hidden="1">Výd.nerez._D.PH!$A$1:$G$1</definedName>
    <definedName name="_xlchart.v1.0" hidden="1">Prepočty2!$Q$2:$Q$37</definedName>
    <definedName name="_xlchart.v1.1" hidden="1">Prepočty2!$R$1</definedName>
    <definedName name="_xlchart.v1.2" hidden="1">Prepočty2!$R$2:$R$37</definedName>
    <definedName name="_xlchart.v1.3" hidden="1">Prepočty2!$AG$2:$AG$37</definedName>
    <definedName name="_xlchart.v1.4" hidden="1">Prepočty2!$AH$1</definedName>
    <definedName name="_xlchart.v1.5" hidden="1">Prepočty2!$AH$2:$AH$37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0" l="1"/>
  <c r="G5" i="20"/>
  <c r="G4" i="20"/>
  <c r="G3" i="20"/>
  <c r="F6" i="20"/>
  <c r="F5" i="20"/>
  <c r="F4" i="20"/>
  <c r="F3" i="20"/>
  <c r="C126" i="11" a="1"/>
  <c r="C126" i="11" s="1"/>
  <c r="C127" i="11" s="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D125" i="11"/>
  <c r="AE125" i="11"/>
  <c r="AF125" i="11"/>
  <c r="AG125" i="11"/>
  <c r="AH125" i="11"/>
  <c r="AI125" i="11"/>
  <c r="AJ125" i="11"/>
  <c r="AK125" i="11"/>
  <c r="AL125" i="11"/>
  <c r="C125" i="11"/>
  <c r="AN124" i="11"/>
  <c r="H39" i="2"/>
  <c r="F39" i="2"/>
  <c r="D39" i="2"/>
  <c r="D6" i="20"/>
  <c r="D5" i="20"/>
  <c r="D4" i="20"/>
  <c r="B6" i="20"/>
  <c r="B5" i="20"/>
  <c r="B4" i="20"/>
  <c r="D3" i="20"/>
  <c r="B3" i="20"/>
  <c r="C119" i="11" a="1"/>
  <c r="C119" i="11" s="1"/>
  <c r="C120" i="11" s="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Y118" i="11"/>
  <c r="Z118" i="11"/>
  <c r="AA118" i="11"/>
  <c r="AB118" i="11"/>
  <c r="AC118" i="11"/>
  <c r="AD118" i="11"/>
  <c r="AE118" i="11"/>
  <c r="AF118" i="11"/>
  <c r="AG118" i="11"/>
  <c r="AH118" i="11"/>
  <c r="AI118" i="11"/>
  <c r="AJ118" i="11"/>
  <c r="AK118" i="11"/>
  <c r="AL118" i="11"/>
  <c r="C118" i="11"/>
  <c r="C115" i="11" a="1"/>
  <c r="C115" i="11" s="1"/>
  <c r="C116" i="11" s="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AB114" i="11"/>
  <c r="AC114" i="11"/>
  <c r="AD114" i="11"/>
  <c r="AE114" i="11"/>
  <c r="AF114" i="11"/>
  <c r="AG114" i="11"/>
  <c r="AH114" i="11"/>
  <c r="AI114" i="11"/>
  <c r="AJ114" i="11"/>
  <c r="AK114" i="11"/>
  <c r="AL114" i="11"/>
  <c r="C114" i="11"/>
  <c r="C111" i="11" a="1"/>
  <c r="C111" i="11" s="1"/>
  <c r="C112" i="11" s="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Y110" i="11"/>
  <c r="Z110" i="11"/>
  <c r="AA110" i="11"/>
  <c r="AB110" i="11"/>
  <c r="AC110" i="11"/>
  <c r="AD110" i="11"/>
  <c r="AE110" i="11"/>
  <c r="AF110" i="11"/>
  <c r="AG110" i="11"/>
  <c r="AH110" i="11"/>
  <c r="AI110" i="11"/>
  <c r="AJ110" i="11"/>
  <c r="AK110" i="11"/>
  <c r="AL110" i="11"/>
  <c r="C110" i="11"/>
  <c r="AH126" i="11" l="1"/>
  <c r="AH127" i="11" s="1"/>
  <c r="Z126" i="11"/>
  <c r="Z127" i="11" s="1"/>
  <c r="R126" i="11"/>
  <c r="R127" i="11" s="1"/>
  <c r="J126" i="11"/>
  <c r="J127" i="11" s="1"/>
  <c r="AK126" i="11"/>
  <c r="AK127" i="11" s="1"/>
  <c r="AC126" i="11"/>
  <c r="AC127" i="11" s="1"/>
  <c r="Y126" i="11"/>
  <c r="Y127" i="11" s="1"/>
  <c r="Q126" i="11"/>
  <c r="Q127" i="11" s="1"/>
  <c r="M126" i="11"/>
  <c r="M127" i="11" s="1"/>
  <c r="E126" i="11"/>
  <c r="E127" i="11" s="1"/>
  <c r="AJ126" i="11"/>
  <c r="AJ127" i="11" s="1"/>
  <c r="AF126" i="11"/>
  <c r="AF127" i="11" s="1"/>
  <c r="AB126" i="11"/>
  <c r="AB127" i="11" s="1"/>
  <c r="X126" i="11"/>
  <c r="X127" i="11" s="1"/>
  <c r="T126" i="11"/>
  <c r="T127" i="11" s="1"/>
  <c r="P126" i="11"/>
  <c r="P127" i="11" s="1"/>
  <c r="L126" i="11"/>
  <c r="L127" i="11" s="1"/>
  <c r="H126" i="11"/>
  <c r="H127" i="11" s="1"/>
  <c r="D126" i="11"/>
  <c r="D127" i="11" s="1"/>
  <c r="AL126" i="11"/>
  <c r="AD126" i="11"/>
  <c r="AD127" i="11" s="1"/>
  <c r="V126" i="11"/>
  <c r="V127" i="11" s="1"/>
  <c r="N126" i="11"/>
  <c r="N127" i="11" s="1"/>
  <c r="F126" i="11"/>
  <c r="F127" i="11" s="1"/>
  <c r="AG126" i="11"/>
  <c r="AG127" i="11" s="1"/>
  <c r="U126" i="11"/>
  <c r="U127" i="11" s="1"/>
  <c r="I126" i="11"/>
  <c r="I127" i="11" s="1"/>
  <c r="AI126" i="11"/>
  <c r="AI127" i="11" s="1"/>
  <c r="AE126" i="11"/>
  <c r="AE127" i="11" s="1"/>
  <c r="AA126" i="11"/>
  <c r="AA127" i="11" s="1"/>
  <c r="W126" i="11"/>
  <c r="W127" i="11" s="1"/>
  <c r="S126" i="11"/>
  <c r="S127" i="11" s="1"/>
  <c r="O126" i="11"/>
  <c r="O127" i="11" s="1"/>
  <c r="K126" i="11"/>
  <c r="K127" i="11" s="1"/>
  <c r="G126" i="11"/>
  <c r="G127" i="11" s="1"/>
  <c r="C122" i="11"/>
  <c r="AG119" i="11"/>
  <c r="AG120" i="11" s="1"/>
  <c r="Y119" i="11"/>
  <c r="Y120" i="11" s="1"/>
  <c r="Q119" i="11"/>
  <c r="Q120" i="11" s="1"/>
  <c r="M119" i="11"/>
  <c r="M120" i="11" s="1"/>
  <c r="E119" i="11"/>
  <c r="E120" i="11" s="1"/>
  <c r="AJ119" i="11"/>
  <c r="AJ120" i="11" s="1"/>
  <c r="AF119" i="11"/>
  <c r="AF120" i="11" s="1"/>
  <c r="AB119" i="11"/>
  <c r="AB120" i="11" s="1"/>
  <c r="X119" i="11"/>
  <c r="X120" i="11" s="1"/>
  <c r="T119" i="11"/>
  <c r="T120" i="11" s="1"/>
  <c r="P119" i="11"/>
  <c r="P120" i="11" s="1"/>
  <c r="L119" i="11"/>
  <c r="L120" i="11" s="1"/>
  <c r="H119" i="11"/>
  <c r="H120" i="11" s="1"/>
  <c r="D119" i="11"/>
  <c r="D120" i="11" s="1"/>
  <c r="AL119" i="11"/>
  <c r="AH119" i="11"/>
  <c r="AH120" i="11" s="1"/>
  <c r="AD119" i="11"/>
  <c r="AD120" i="11" s="1"/>
  <c r="Z119" i="11"/>
  <c r="Z120" i="11" s="1"/>
  <c r="V119" i="11"/>
  <c r="V120" i="11" s="1"/>
  <c r="R119" i="11"/>
  <c r="R120" i="11" s="1"/>
  <c r="N119" i="11"/>
  <c r="N120" i="11" s="1"/>
  <c r="J119" i="11"/>
  <c r="J120" i="11" s="1"/>
  <c r="F119" i="11"/>
  <c r="F120" i="11" s="1"/>
  <c r="AK119" i="11"/>
  <c r="AK120" i="11" s="1"/>
  <c r="AC119" i="11"/>
  <c r="AC120" i="11" s="1"/>
  <c r="U119" i="11"/>
  <c r="U120" i="11" s="1"/>
  <c r="I119" i="11"/>
  <c r="I120" i="11" s="1"/>
  <c r="AI119" i="11"/>
  <c r="AI120" i="11" s="1"/>
  <c r="AE119" i="11"/>
  <c r="AE120" i="11" s="1"/>
  <c r="AA119" i="11"/>
  <c r="AA120" i="11" s="1"/>
  <c r="W119" i="11"/>
  <c r="W120" i="11" s="1"/>
  <c r="S119" i="11"/>
  <c r="S120" i="11" s="1"/>
  <c r="O119" i="11"/>
  <c r="O120" i="11" s="1"/>
  <c r="K119" i="11"/>
  <c r="K120" i="11" s="1"/>
  <c r="G119" i="11"/>
  <c r="G120" i="11" s="1"/>
  <c r="AL115" i="11"/>
  <c r="AH115" i="11"/>
  <c r="AH116" i="11" s="1"/>
  <c r="AD115" i="11"/>
  <c r="AD116" i="11" s="1"/>
  <c r="Z115" i="11"/>
  <c r="V115" i="11"/>
  <c r="V116" i="11" s="1"/>
  <c r="R115" i="11"/>
  <c r="R116" i="11" s="1"/>
  <c r="N115" i="11"/>
  <c r="N116" i="11" s="1"/>
  <c r="J115" i="11"/>
  <c r="J116" i="11" s="1"/>
  <c r="F115" i="11"/>
  <c r="F116" i="11" s="1"/>
  <c r="AK115" i="11"/>
  <c r="AG115" i="11"/>
  <c r="AC115" i="11"/>
  <c r="AC116" i="11" s="1"/>
  <c r="Y115" i="11"/>
  <c r="Y116" i="11" s="1"/>
  <c r="U115" i="11"/>
  <c r="U116" i="11" s="1"/>
  <c r="Q115" i="11"/>
  <c r="Q116" i="11" s="1"/>
  <c r="M115" i="11"/>
  <c r="M116" i="11" s="1"/>
  <c r="I115" i="11"/>
  <c r="I116" i="11" s="1"/>
  <c r="E115" i="11"/>
  <c r="E116" i="11" s="1"/>
  <c r="AJ115" i="11"/>
  <c r="AJ116" i="11" s="1"/>
  <c r="AF115" i="11"/>
  <c r="AF116" i="11" s="1"/>
  <c r="AB115" i="11"/>
  <c r="AB116" i="11" s="1"/>
  <c r="X115" i="11"/>
  <c r="X116" i="11" s="1"/>
  <c r="T115" i="11"/>
  <c r="T116" i="11" s="1"/>
  <c r="P115" i="11"/>
  <c r="P116" i="11" s="1"/>
  <c r="L115" i="11"/>
  <c r="L116" i="11" s="1"/>
  <c r="H115" i="11"/>
  <c r="H116" i="11" s="1"/>
  <c r="D115" i="11"/>
  <c r="D116" i="11" s="1"/>
  <c r="AI115" i="11"/>
  <c r="AI116" i="11" s="1"/>
  <c r="AE115" i="11"/>
  <c r="AE116" i="11" s="1"/>
  <c r="AA115" i="11"/>
  <c r="W115" i="11"/>
  <c r="W116" i="11" s="1"/>
  <c r="S115" i="11"/>
  <c r="S116" i="11" s="1"/>
  <c r="O115" i="11"/>
  <c r="O116" i="11" s="1"/>
  <c r="K115" i="11"/>
  <c r="K116" i="11" s="1"/>
  <c r="G115" i="11"/>
  <c r="G116" i="11" s="1"/>
  <c r="AE111" i="11"/>
  <c r="W111" i="11"/>
  <c r="K111" i="11"/>
  <c r="AD111" i="11"/>
  <c r="V111" i="11"/>
  <c r="N111" i="11"/>
  <c r="F111" i="11"/>
  <c r="AK111" i="11"/>
  <c r="C6" i="20" s="1"/>
  <c r="AG111" i="11"/>
  <c r="C5" i="20" s="1"/>
  <c r="AC111" i="11"/>
  <c r="Y111" i="11"/>
  <c r="U111" i="11"/>
  <c r="Q111" i="11"/>
  <c r="M111" i="11"/>
  <c r="I111" i="11"/>
  <c r="E111" i="11"/>
  <c r="AI111" i="11"/>
  <c r="AA111" i="11"/>
  <c r="C4" i="20" s="1"/>
  <c r="S111" i="11"/>
  <c r="O111" i="11"/>
  <c r="G111" i="11"/>
  <c r="AL111" i="11"/>
  <c r="AH111" i="11"/>
  <c r="Z111" i="11"/>
  <c r="C3" i="20" s="1"/>
  <c r="R111" i="11"/>
  <c r="J111" i="11"/>
  <c r="AJ111" i="11"/>
  <c r="AF111" i="11"/>
  <c r="AB111" i="11"/>
  <c r="X111" i="11"/>
  <c r="T111" i="11"/>
  <c r="P111" i="11"/>
  <c r="L111" i="11"/>
  <c r="H111" i="11"/>
  <c r="D111" i="11"/>
  <c r="Z116" i="11" l="1"/>
  <c r="E3" i="20"/>
  <c r="AG116" i="11"/>
  <c r="E5" i="20"/>
  <c r="AA116" i="11"/>
  <c r="E4" i="20"/>
  <c r="AK116" i="11"/>
  <c r="E6" i="20"/>
  <c r="AB112" i="11"/>
  <c r="AB122" i="11"/>
  <c r="R112" i="11"/>
  <c r="R122" i="11"/>
  <c r="AI112" i="11"/>
  <c r="AI122" i="11"/>
  <c r="AG112" i="11"/>
  <c r="AG122" i="11"/>
  <c r="V112" i="11"/>
  <c r="V122" i="11"/>
  <c r="P112" i="11"/>
  <c r="P122" i="11"/>
  <c r="AF112" i="11"/>
  <c r="AF122" i="11"/>
  <c r="Z112" i="11"/>
  <c r="Z122" i="11"/>
  <c r="O112" i="11"/>
  <c r="O122" i="11"/>
  <c r="E112" i="11"/>
  <c r="E122" i="11"/>
  <c r="U112" i="11"/>
  <c r="U122" i="11"/>
  <c r="AK112" i="11"/>
  <c r="AK122" i="11"/>
  <c r="AD112" i="11"/>
  <c r="AD122" i="11"/>
  <c r="L112" i="11"/>
  <c r="L122" i="11"/>
  <c r="Q112" i="11"/>
  <c r="Q122" i="11"/>
  <c r="D112" i="11"/>
  <c r="D122" i="11"/>
  <c r="T112" i="11"/>
  <c r="T122" i="11"/>
  <c r="AJ112" i="11"/>
  <c r="AJ122" i="11"/>
  <c r="AH112" i="11"/>
  <c r="AH122" i="11"/>
  <c r="S112" i="11"/>
  <c r="S122" i="11"/>
  <c r="I112" i="11"/>
  <c r="I122" i="11"/>
  <c r="Y112" i="11"/>
  <c r="Y122" i="11"/>
  <c r="F112" i="11"/>
  <c r="F122" i="11"/>
  <c r="K112" i="11"/>
  <c r="K122" i="11"/>
  <c r="G112" i="11"/>
  <c r="G122" i="11"/>
  <c r="AE112" i="11"/>
  <c r="AE122" i="11"/>
  <c r="H112" i="11"/>
  <c r="H122" i="11"/>
  <c r="X112" i="11"/>
  <c r="X122" i="11"/>
  <c r="J112" i="11"/>
  <c r="J122" i="11"/>
  <c r="AL112" i="11"/>
  <c r="AL122" i="11"/>
  <c r="AA112" i="11"/>
  <c r="AA122" i="11"/>
  <c r="M112" i="11"/>
  <c r="M122" i="11"/>
  <c r="AC112" i="11"/>
  <c r="AC122" i="11"/>
  <c r="N112" i="11"/>
  <c r="N122" i="11"/>
  <c r="W112" i="11"/>
  <c r="W122" i="11"/>
  <c r="AA90" i="11" l="1"/>
  <c r="AP93" i="11" l="1"/>
  <c r="AP92" i="11"/>
  <c r="AK92" i="11"/>
  <c r="AG92" i="11"/>
  <c r="AA92" i="11"/>
  <c r="Z92" i="11"/>
  <c r="Z91" i="11"/>
  <c r="AA91" i="11"/>
  <c r="AK91" i="11"/>
  <c r="AG91" i="11"/>
  <c r="D46" i="10" l="1"/>
  <c r="H3" i="19" a="1"/>
  <c r="H38" i="19" s="1"/>
  <c r="F3" i="19" a="1"/>
  <c r="F3" i="19" s="1"/>
  <c r="D3" i="19" a="1"/>
  <c r="D37" i="19" s="1"/>
  <c r="C39" i="19"/>
  <c r="H7" i="19" l="1"/>
  <c r="I7" i="19" s="1"/>
  <c r="H11" i="19"/>
  <c r="H15" i="19"/>
  <c r="H19" i="19"/>
  <c r="H23" i="19"/>
  <c r="H27" i="19"/>
  <c r="I27" i="19" s="1"/>
  <c r="H31" i="19"/>
  <c r="I31" i="19" s="1"/>
  <c r="H35" i="19"/>
  <c r="I35" i="19" s="1"/>
  <c r="H4" i="19"/>
  <c r="H8" i="19"/>
  <c r="I8" i="19" s="1"/>
  <c r="H12" i="19"/>
  <c r="H16" i="19"/>
  <c r="H20" i="19"/>
  <c r="I20" i="19" s="1"/>
  <c r="H24" i="19"/>
  <c r="I24" i="19" s="1"/>
  <c r="H28" i="19"/>
  <c r="H32" i="19"/>
  <c r="I32" i="19" s="1"/>
  <c r="H36" i="19"/>
  <c r="H3" i="19"/>
  <c r="H5" i="19"/>
  <c r="I5" i="19" s="1"/>
  <c r="H9" i="19"/>
  <c r="H13" i="19"/>
  <c r="H17" i="19"/>
  <c r="H21" i="19"/>
  <c r="H25" i="19"/>
  <c r="I25" i="19" s="1"/>
  <c r="H29" i="19"/>
  <c r="H33" i="19"/>
  <c r="H37" i="19"/>
  <c r="I37" i="19" s="1"/>
  <c r="H6" i="19"/>
  <c r="H10" i="19"/>
  <c r="I10" i="19" s="1"/>
  <c r="H14" i="19"/>
  <c r="I14" i="19" s="1"/>
  <c r="H18" i="19"/>
  <c r="H22" i="19"/>
  <c r="H26" i="19"/>
  <c r="I26" i="19" s="1"/>
  <c r="H30" i="19"/>
  <c r="I30" i="19" s="1"/>
  <c r="H34" i="19"/>
  <c r="I34" i="19" s="1"/>
  <c r="I22" i="19"/>
  <c r="I17" i="19"/>
  <c r="I28" i="19"/>
  <c r="I19" i="19"/>
  <c r="I11" i="19"/>
  <c r="I29" i="19"/>
  <c r="I13" i="19"/>
  <c r="I16" i="19"/>
  <c r="F38" i="19"/>
  <c r="F34" i="19"/>
  <c r="G34" i="19" s="1"/>
  <c r="F30" i="19"/>
  <c r="G30" i="19" s="1"/>
  <c r="F26" i="19"/>
  <c r="G26" i="19" s="1"/>
  <c r="F22" i="19"/>
  <c r="F18" i="19"/>
  <c r="F14" i="19"/>
  <c r="G14" i="19" s="1"/>
  <c r="F10" i="19"/>
  <c r="G10" i="19" s="1"/>
  <c r="F6" i="19"/>
  <c r="F37" i="19"/>
  <c r="G37" i="19" s="1"/>
  <c r="F33" i="19"/>
  <c r="F29" i="19"/>
  <c r="G29" i="19" s="1"/>
  <c r="F25" i="19"/>
  <c r="F21" i="19"/>
  <c r="G21" i="19" s="1"/>
  <c r="F17" i="19"/>
  <c r="G17" i="19" s="1"/>
  <c r="F13" i="19"/>
  <c r="G13" i="19" s="1"/>
  <c r="F9" i="19"/>
  <c r="F5" i="19"/>
  <c r="F36" i="19"/>
  <c r="G36" i="19" s="1"/>
  <c r="F32" i="19"/>
  <c r="G32" i="19" s="1"/>
  <c r="F28" i="19"/>
  <c r="G28" i="19" s="1"/>
  <c r="F24" i="19"/>
  <c r="G24" i="19" s="1"/>
  <c r="F20" i="19"/>
  <c r="G20" i="19" s="1"/>
  <c r="F16" i="19"/>
  <c r="G16" i="19" s="1"/>
  <c r="F12" i="19"/>
  <c r="G12" i="19" s="1"/>
  <c r="F8" i="19"/>
  <c r="G8" i="19" s="1"/>
  <c r="F4" i="19"/>
  <c r="G4" i="19" s="1"/>
  <c r="F35" i="19"/>
  <c r="G35" i="19" s="1"/>
  <c r="F31" i="19"/>
  <c r="F27" i="19"/>
  <c r="F23" i="19"/>
  <c r="G23" i="19" s="1"/>
  <c r="F19" i="19"/>
  <c r="F15" i="19"/>
  <c r="F11" i="19"/>
  <c r="F7" i="19"/>
  <c r="G7" i="19" s="1"/>
  <c r="D7" i="19"/>
  <c r="D11" i="19"/>
  <c r="D15" i="19"/>
  <c r="D19" i="19"/>
  <c r="D23" i="19"/>
  <c r="D27" i="19"/>
  <c r="D31" i="19"/>
  <c r="D35" i="19"/>
  <c r="D4" i="19"/>
  <c r="D8" i="19"/>
  <c r="D12" i="19"/>
  <c r="D16" i="19"/>
  <c r="D20" i="19"/>
  <c r="D24" i="19"/>
  <c r="D28" i="19"/>
  <c r="D32" i="19"/>
  <c r="D36" i="19"/>
  <c r="D3" i="19"/>
  <c r="D6" i="19"/>
  <c r="K6" i="19" s="1"/>
  <c r="D10" i="19"/>
  <c r="D14" i="19"/>
  <c r="D18" i="19"/>
  <c r="D22" i="19"/>
  <c r="D26" i="19"/>
  <c r="D30" i="19"/>
  <c r="D34" i="19"/>
  <c r="D38" i="19"/>
  <c r="D5" i="19"/>
  <c r="D9" i="19"/>
  <c r="D13" i="19"/>
  <c r="D17" i="19"/>
  <c r="D21" i="19"/>
  <c r="D25" i="19"/>
  <c r="D29" i="19"/>
  <c r="D33" i="19"/>
  <c r="K38" i="19"/>
  <c r="I33" i="19"/>
  <c r="I21" i="19"/>
  <c r="I9" i="19"/>
  <c r="I36" i="19"/>
  <c r="I12" i="19"/>
  <c r="I4" i="19"/>
  <c r="I23" i="19"/>
  <c r="I15" i="19"/>
  <c r="I18" i="19"/>
  <c r="G5" i="19"/>
  <c r="G9" i="19"/>
  <c r="G25" i="19"/>
  <c r="G33" i="19"/>
  <c r="G18" i="19"/>
  <c r="G22" i="19"/>
  <c r="G11" i="19"/>
  <c r="G15" i="19"/>
  <c r="G19" i="19"/>
  <c r="G27" i="19"/>
  <c r="G31" i="19"/>
  <c r="AJ39" i="18"/>
  <c r="T39" i="18"/>
  <c r="D39" i="18"/>
  <c r="AL81" i="18"/>
  <c r="V81" i="18"/>
  <c r="F81" i="18"/>
  <c r="Y81" i="18"/>
  <c r="K81" i="18"/>
  <c r="Y122" i="18"/>
  <c r="Y246" i="18" s="1"/>
  <c r="Y230" i="18" s="1"/>
  <c r="AO230" i="18" s="1"/>
  <c r="I122" i="18"/>
  <c r="I246" i="18" s="1"/>
  <c r="I214" i="18" s="1"/>
  <c r="AO214" i="18" s="1"/>
  <c r="AB122" i="18"/>
  <c r="AB246" i="18" s="1"/>
  <c r="AB233" i="18" s="1"/>
  <c r="AO233" i="18" s="1"/>
  <c r="AD122" i="18"/>
  <c r="AD246" i="18" s="1"/>
  <c r="AD235" i="18" s="1"/>
  <c r="AO235" i="18" s="1"/>
  <c r="N122" i="18"/>
  <c r="N246" i="18" s="1"/>
  <c r="N219" i="18" s="1"/>
  <c r="AO219" i="18" s="1"/>
  <c r="K122" i="18"/>
  <c r="K246" i="18" s="1"/>
  <c r="K216" i="18" s="1"/>
  <c r="AO216" i="18" s="1"/>
  <c r="AA122" i="18"/>
  <c r="AA246" i="18" s="1"/>
  <c r="AA232" i="18" s="1"/>
  <c r="AO232" i="18" s="1"/>
  <c r="W122" i="18"/>
  <c r="W246" i="18" s="1"/>
  <c r="W228" i="18" s="1"/>
  <c r="AO228" i="18" s="1"/>
  <c r="AI122" i="18"/>
  <c r="AI246" i="18" s="1"/>
  <c r="AI240" i="18" s="1"/>
  <c r="AO240" i="18" s="1"/>
  <c r="V122" i="18"/>
  <c r="V246" i="18" s="1"/>
  <c r="V227" i="18" s="1"/>
  <c r="AO227" i="18" s="1"/>
  <c r="AO159" i="18"/>
  <c r="AO160" i="18"/>
  <c r="AO157" i="18"/>
  <c r="AO153" i="18"/>
  <c r="AO149" i="18"/>
  <c r="AO145" i="18"/>
  <c r="AO141" i="18"/>
  <c r="AO148" i="18"/>
  <c r="AO147" i="18"/>
  <c r="AO146" i="18"/>
  <c r="AO144" i="18"/>
  <c r="AO156" i="18"/>
  <c r="AO154" i="18"/>
  <c r="AO142" i="18"/>
  <c r="AO162" i="18"/>
  <c r="AO161" i="18"/>
  <c r="AO151" i="18"/>
  <c r="AO143" i="18"/>
  <c r="AO137" i="18"/>
  <c r="AO133" i="18"/>
  <c r="AO129" i="18"/>
  <c r="AO155" i="18"/>
  <c r="AO136" i="18"/>
  <c r="AO132" i="18"/>
  <c r="AO128" i="18"/>
  <c r="AO158" i="18"/>
  <c r="AO152" i="18"/>
  <c r="AO140" i="18"/>
  <c r="AO138" i="18"/>
  <c r="AO131" i="18"/>
  <c r="AO134" i="18"/>
  <c r="AO139" i="18"/>
  <c r="AO135" i="18"/>
  <c r="AO127" i="18"/>
  <c r="AO150" i="18"/>
  <c r="AO130" i="18"/>
  <c r="G3" i="19" l="1"/>
  <c r="F39" i="19"/>
  <c r="G39" i="19" s="1"/>
  <c r="K16" i="19"/>
  <c r="L16" i="19" s="1"/>
  <c r="E16" i="19"/>
  <c r="K20" i="19"/>
  <c r="L20" i="19" s="1"/>
  <c r="E20" i="19"/>
  <c r="K36" i="19"/>
  <c r="L36" i="19" s="1"/>
  <c r="E36" i="19"/>
  <c r="E7" i="19"/>
  <c r="K7" i="19"/>
  <c r="L7" i="19" s="1"/>
  <c r="E23" i="19"/>
  <c r="K23" i="19"/>
  <c r="L23" i="19" s="1"/>
  <c r="E33" i="19"/>
  <c r="K33" i="19"/>
  <c r="L33" i="19" s="1"/>
  <c r="K8" i="19"/>
  <c r="L8" i="19" s="1"/>
  <c r="E8" i="19"/>
  <c r="K28" i="19"/>
  <c r="L28" i="19" s="1"/>
  <c r="E28" i="19"/>
  <c r="K32" i="19"/>
  <c r="L32" i="19" s="1"/>
  <c r="E32" i="19"/>
  <c r="E10" i="19"/>
  <c r="K10" i="19"/>
  <c r="L10" i="19" s="1"/>
  <c r="E14" i="19"/>
  <c r="K14" i="19"/>
  <c r="L14" i="19" s="1"/>
  <c r="K24" i="19"/>
  <c r="L24" i="19" s="1"/>
  <c r="E24" i="19"/>
  <c r="E11" i="19"/>
  <c r="K11" i="19"/>
  <c r="L11" i="19" s="1"/>
  <c r="E27" i="19"/>
  <c r="K27" i="19"/>
  <c r="L27" i="19" s="1"/>
  <c r="E37" i="19"/>
  <c r="K37" i="19"/>
  <c r="L37" i="19" s="1"/>
  <c r="E22" i="19"/>
  <c r="K22" i="19"/>
  <c r="L22" i="19" s="1"/>
  <c r="E26" i="19"/>
  <c r="K26" i="19"/>
  <c r="L26" i="19" s="1"/>
  <c r="E5" i="19"/>
  <c r="K5" i="19"/>
  <c r="L5" i="19" s="1"/>
  <c r="E30" i="19"/>
  <c r="K30" i="19"/>
  <c r="L30" i="19" s="1"/>
  <c r="E9" i="19"/>
  <c r="K9" i="19"/>
  <c r="L9" i="19" s="1"/>
  <c r="E13" i="19"/>
  <c r="K13" i="19"/>
  <c r="L13" i="19" s="1"/>
  <c r="E15" i="19"/>
  <c r="K15" i="19"/>
  <c r="L15" i="19" s="1"/>
  <c r="E31" i="19"/>
  <c r="K31" i="19"/>
  <c r="L31" i="19" s="1"/>
  <c r="E29" i="19"/>
  <c r="K29" i="19"/>
  <c r="L29" i="19" s="1"/>
  <c r="E17" i="19"/>
  <c r="K17" i="19"/>
  <c r="L17" i="19" s="1"/>
  <c r="E21" i="19"/>
  <c r="K21" i="19"/>
  <c r="L21" i="19" s="1"/>
  <c r="E25" i="19"/>
  <c r="K25" i="19"/>
  <c r="L25" i="19" s="1"/>
  <c r="K4" i="19"/>
  <c r="L4" i="19" s="1"/>
  <c r="E4" i="19"/>
  <c r="K3" i="19"/>
  <c r="E3" i="19"/>
  <c r="D39" i="19"/>
  <c r="E39" i="19" s="1"/>
  <c r="E19" i="19"/>
  <c r="K19" i="19"/>
  <c r="L19" i="19" s="1"/>
  <c r="E35" i="19"/>
  <c r="K35" i="19"/>
  <c r="L35" i="19" s="1"/>
  <c r="E18" i="19"/>
  <c r="K18" i="19"/>
  <c r="L18" i="19" s="1"/>
  <c r="E34" i="19"/>
  <c r="K34" i="19"/>
  <c r="L34" i="19" s="1"/>
  <c r="K12" i="19"/>
  <c r="L12" i="19" s="1"/>
  <c r="E12" i="19"/>
  <c r="I3" i="19"/>
  <c r="H39" i="19"/>
  <c r="I39" i="19" s="1"/>
  <c r="D81" i="18"/>
  <c r="AG39" i="18"/>
  <c r="S39" i="18"/>
  <c r="AC39" i="18"/>
  <c r="AK81" i="18"/>
  <c r="G81" i="18"/>
  <c r="AG81" i="18"/>
  <c r="E81" i="18"/>
  <c r="T164" i="18"/>
  <c r="T205" i="18"/>
  <c r="AO184" i="18" s="1"/>
  <c r="AJ205" i="18"/>
  <c r="AO200" i="18" s="1"/>
  <c r="AJ164" i="18"/>
  <c r="F122" i="18"/>
  <c r="F246" i="18" s="1"/>
  <c r="F211" i="18" s="1"/>
  <c r="AO211" i="18" s="1"/>
  <c r="S122" i="18"/>
  <c r="S246" i="18" s="1"/>
  <c r="S224" i="18" s="1"/>
  <c r="AO224" i="18" s="1"/>
  <c r="AE122" i="18"/>
  <c r="AE246" i="18" s="1"/>
  <c r="AE236" i="18" s="1"/>
  <c r="AO236" i="18" s="1"/>
  <c r="AH122" i="18"/>
  <c r="AH246" i="18" s="1"/>
  <c r="AH239" i="18" s="1"/>
  <c r="AO239" i="18" s="1"/>
  <c r="P122" i="18"/>
  <c r="P246" i="18" s="1"/>
  <c r="P221" i="18" s="1"/>
  <c r="AO221" i="18" s="1"/>
  <c r="AF122" i="18"/>
  <c r="AF246" i="18" s="1"/>
  <c r="AF237" i="18" s="1"/>
  <c r="AO237" i="18" s="1"/>
  <c r="M122" i="18"/>
  <c r="M246" i="18" s="1"/>
  <c r="M218" i="18" s="1"/>
  <c r="AO218" i="18" s="1"/>
  <c r="AC122" i="18"/>
  <c r="AC246" i="18" s="1"/>
  <c r="AC234" i="18" s="1"/>
  <c r="AO234" i="18" s="1"/>
  <c r="AF81" i="18"/>
  <c r="AI81" i="18"/>
  <c r="I81" i="18"/>
  <c r="AE81" i="18"/>
  <c r="J81" i="18"/>
  <c r="Z81" i="18"/>
  <c r="P81" i="18"/>
  <c r="AA39" i="18"/>
  <c r="F39" i="18"/>
  <c r="I39" i="18"/>
  <c r="W39" i="18"/>
  <c r="AB81" i="18"/>
  <c r="AK39" i="18"/>
  <c r="O39" i="18"/>
  <c r="AA81" i="18"/>
  <c r="AD39" i="18"/>
  <c r="H39" i="18"/>
  <c r="X39" i="18"/>
  <c r="Z122" i="18"/>
  <c r="Z246" i="18" s="1"/>
  <c r="Z231" i="18" s="1"/>
  <c r="AO231" i="18" s="1"/>
  <c r="L122" i="18"/>
  <c r="L246" i="18" s="1"/>
  <c r="L217" i="18" s="1"/>
  <c r="AO217" i="18" s="1"/>
  <c r="W81" i="18"/>
  <c r="K39" i="18"/>
  <c r="G39" i="18"/>
  <c r="U39" i="18"/>
  <c r="D205" i="18"/>
  <c r="AO168" i="18" s="1"/>
  <c r="D164" i="18"/>
  <c r="G122" i="18"/>
  <c r="G246" i="18" s="1"/>
  <c r="G212" i="18" s="1"/>
  <c r="AO212" i="18" s="1"/>
  <c r="AM122" i="18"/>
  <c r="AM246" i="18" s="1"/>
  <c r="AM244" i="18" s="1"/>
  <c r="AO244" i="18" s="1"/>
  <c r="J122" i="18"/>
  <c r="J246" i="18" s="1"/>
  <c r="J215" i="18" s="1"/>
  <c r="AO215" i="18" s="1"/>
  <c r="D122" i="18"/>
  <c r="D246" i="18" s="1"/>
  <c r="D209" i="18" s="1"/>
  <c r="AO209" i="18" s="1"/>
  <c r="T122" i="18"/>
  <c r="T246" i="18" s="1"/>
  <c r="T225" i="18" s="1"/>
  <c r="AO225" i="18" s="1"/>
  <c r="AJ122" i="18"/>
  <c r="AJ246" i="18" s="1"/>
  <c r="AJ241" i="18" s="1"/>
  <c r="AO241" i="18" s="1"/>
  <c r="Q122" i="18"/>
  <c r="Q246" i="18" s="1"/>
  <c r="Q222" i="18" s="1"/>
  <c r="AO222" i="18" s="1"/>
  <c r="AG122" i="18"/>
  <c r="AG246" i="18" s="1"/>
  <c r="AG238" i="18" s="1"/>
  <c r="AO238" i="18" s="1"/>
  <c r="X81" i="18"/>
  <c r="O81" i="18"/>
  <c r="AJ81" i="18"/>
  <c r="N81" i="18"/>
  <c r="AD81" i="18"/>
  <c r="AM81" i="18"/>
  <c r="H81" i="18"/>
  <c r="V39" i="18"/>
  <c r="AM39" i="18"/>
  <c r="R39" i="18"/>
  <c r="U81" i="18"/>
  <c r="AE39" i="18"/>
  <c r="J39" i="18"/>
  <c r="S81" i="18"/>
  <c r="Y39" i="18"/>
  <c r="L39" i="18"/>
  <c r="AB39" i="18"/>
  <c r="AL122" i="18"/>
  <c r="AL246" i="18" s="1"/>
  <c r="AL243" i="18" s="1"/>
  <c r="AO243" i="18" s="1"/>
  <c r="O122" i="18"/>
  <c r="O246" i="18" s="1"/>
  <c r="O220" i="18" s="1"/>
  <c r="AO220" i="18" s="1"/>
  <c r="R122" i="18"/>
  <c r="R246" i="18" s="1"/>
  <c r="R223" i="18" s="1"/>
  <c r="AO223" i="18" s="1"/>
  <c r="H122" i="18"/>
  <c r="H246" i="18" s="1"/>
  <c r="H213" i="18" s="1"/>
  <c r="AO213" i="18" s="1"/>
  <c r="X122" i="18"/>
  <c r="X246" i="18" s="1"/>
  <c r="X229" i="18" s="1"/>
  <c r="AO229" i="18" s="1"/>
  <c r="E122" i="18"/>
  <c r="E246" i="18" s="1"/>
  <c r="E210" i="18" s="1"/>
  <c r="AO210" i="18" s="1"/>
  <c r="U122" i="18"/>
  <c r="U246" i="18" s="1"/>
  <c r="U226" i="18" s="1"/>
  <c r="AO226" i="18" s="1"/>
  <c r="AK122" i="18"/>
  <c r="AK246" i="18" s="1"/>
  <c r="AK242" i="18" s="1"/>
  <c r="AO242" i="18" s="1"/>
  <c r="Q81" i="18"/>
  <c r="T81" i="18"/>
  <c r="R81" i="18"/>
  <c r="AH81" i="18"/>
  <c r="AC81" i="18"/>
  <c r="AL39" i="18"/>
  <c r="Q39" i="18"/>
  <c r="AI39" i="18"/>
  <c r="AH39" i="18"/>
  <c r="M39" i="18"/>
  <c r="M81" i="18"/>
  <c r="Z39" i="18"/>
  <c r="E39" i="18"/>
  <c r="L81" i="18"/>
  <c r="N39" i="18"/>
  <c r="P39" i="18"/>
  <c r="AF39" i="18"/>
  <c r="L3" i="19" l="1"/>
  <c r="K39" i="19"/>
  <c r="L39" i="19" s="1"/>
  <c r="AF205" i="18"/>
  <c r="AO196" i="18" s="1"/>
  <c r="AF164" i="18"/>
  <c r="R205" i="18"/>
  <c r="AO182" i="18" s="1"/>
  <c r="R164" i="18"/>
  <c r="AA205" i="18"/>
  <c r="AO191" i="18" s="1"/>
  <c r="AA164" i="18"/>
  <c r="AC205" i="18"/>
  <c r="AO193" i="18" s="1"/>
  <c r="AC164" i="18"/>
  <c r="P205" i="18"/>
  <c r="AO180" i="18" s="1"/>
  <c r="P164" i="18"/>
  <c r="Z205" i="18"/>
  <c r="AO190" i="18" s="1"/>
  <c r="Z164" i="18"/>
  <c r="AI205" i="18"/>
  <c r="AO199" i="18" s="1"/>
  <c r="AI164" i="18"/>
  <c r="AB164" i="18"/>
  <c r="AB205" i="18"/>
  <c r="AO192" i="18" s="1"/>
  <c r="J205" i="18"/>
  <c r="AO174" i="18" s="1"/>
  <c r="J164" i="18"/>
  <c r="AM205" i="18"/>
  <c r="AO203" i="18" s="1"/>
  <c r="AM164" i="18"/>
  <c r="G205" i="18"/>
  <c r="AO171" i="18" s="1"/>
  <c r="G164" i="18"/>
  <c r="W205" i="18"/>
  <c r="AO187" i="18" s="1"/>
  <c r="W164" i="18"/>
  <c r="S205" i="18"/>
  <c r="AO183" i="18" s="1"/>
  <c r="S164" i="18"/>
  <c r="E205" i="18"/>
  <c r="AO169" i="18" s="1"/>
  <c r="E164" i="18"/>
  <c r="U205" i="18"/>
  <c r="AO185" i="18" s="1"/>
  <c r="U164" i="18"/>
  <c r="N164" i="18"/>
  <c r="N205" i="18"/>
  <c r="AO178" i="18" s="1"/>
  <c r="Q205" i="18"/>
  <c r="AO181" i="18" s="1"/>
  <c r="Q164" i="18"/>
  <c r="L164" i="18"/>
  <c r="L205" i="18"/>
  <c r="AO176" i="18" s="1"/>
  <c r="AE205" i="18"/>
  <c r="AO195" i="18" s="1"/>
  <c r="AE164" i="18"/>
  <c r="V205" i="18"/>
  <c r="AO186" i="18" s="1"/>
  <c r="V164" i="18"/>
  <c r="K205" i="18"/>
  <c r="AO175" i="18" s="1"/>
  <c r="K164" i="18"/>
  <c r="X205" i="18"/>
  <c r="AO188" i="18" s="1"/>
  <c r="X164" i="18"/>
  <c r="O205" i="18"/>
  <c r="AO179" i="18" s="1"/>
  <c r="O164" i="18"/>
  <c r="I205" i="18"/>
  <c r="AO173" i="18" s="1"/>
  <c r="I164" i="18"/>
  <c r="AG205" i="18"/>
  <c r="AO197" i="18" s="1"/>
  <c r="AG164" i="18"/>
  <c r="AH205" i="18"/>
  <c r="AO198" i="18" s="1"/>
  <c r="AH164" i="18"/>
  <c r="AD164" i="18"/>
  <c r="AD205" i="18"/>
  <c r="AO194" i="18" s="1"/>
  <c r="M205" i="18"/>
  <c r="AO177" i="18" s="1"/>
  <c r="M164" i="18"/>
  <c r="AL205" i="18"/>
  <c r="AO202" i="18" s="1"/>
  <c r="AL164" i="18"/>
  <c r="Y205" i="18"/>
  <c r="AO189" i="18" s="1"/>
  <c r="Y164" i="18"/>
  <c r="H205" i="18"/>
  <c r="AO172" i="18" s="1"/>
  <c r="H164" i="18"/>
  <c r="AK205" i="18"/>
  <c r="AO201" i="18" s="1"/>
  <c r="AK164" i="18"/>
  <c r="F164" i="18"/>
  <c r="F205" i="18"/>
  <c r="AO170" i="18" s="1"/>
  <c r="AL38" i="17" l="1"/>
  <c r="AN38" i="17" s="1"/>
  <c r="AK37" i="17"/>
  <c r="AN37" i="17" s="1"/>
  <c r="AJ36" i="17"/>
  <c r="AN36" i="17" s="1"/>
  <c r="AI35" i="17"/>
  <c r="AN35" i="17" s="1"/>
  <c r="AH34" i="17"/>
  <c r="AN34" i="17" s="1"/>
  <c r="AG33" i="17"/>
  <c r="AN33" i="17" s="1"/>
  <c r="AF32" i="17"/>
  <c r="AN32" i="17" s="1"/>
  <c r="AE31" i="17"/>
  <c r="AN31" i="17" s="1"/>
  <c r="AD30" i="17"/>
  <c r="AN30" i="17" s="1"/>
  <c r="AC29" i="17"/>
  <c r="AN29" i="17" s="1"/>
  <c r="AB28" i="17"/>
  <c r="AN28" i="17" s="1"/>
  <c r="AA27" i="17"/>
  <c r="AN27" i="17" s="1"/>
  <c r="Z26" i="17"/>
  <c r="AN26" i="17" s="1"/>
  <c r="Y25" i="17"/>
  <c r="AN25" i="17" s="1"/>
  <c r="X24" i="17"/>
  <c r="AN24" i="17" s="1"/>
  <c r="W23" i="17"/>
  <c r="AN23" i="17" s="1"/>
  <c r="V22" i="17"/>
  <c r="AN22" i="17" s="1"/>
  <c r="U21" i="17"/>
  <c r="AN21" i="17" s="1"/>
  <c r="T20" i="17"/>
  <c r="AN20" i="17" s="1"/>
  <c r="S19" i="17"/>
  <c r="AN19" i="17" s="1"/>
  <c r="R18" i="17"/>
  <c r="AN18" i="17" s="1"/>
  <c r="Q17" i="17"/>
  <c r="AN17" i="17" s="1"/>
  <c r="P16" i="17"/>
  <c r="AN16" i="17" s="1"/>
  <c r="O15" i="17"/>
  <c r="AN15" i="17" s="1"/>
  <c r="N14" i="17"/>
  <c r="AN14" i="17" s="1"/>
  <c r="M13" i="17"/>
  <c r="AN13" i="17" s="1"/>
  <c r="L12" i="17"/>
  <c r="AN12" i="17" s="1"/>
  <c r="K11" i="17"/>
  <c r="AN11" i="17" s="1"/>
  <c r="J10" i="17"/>
  <c r="AN10" i="17" s="1"/>
  <c r="I9" i="17"/>
  <c r="AN9" i="17" s="1"/>
  <c r="H8" i="17"/>
  <c r="AN8" i="17" s="1"/>
  <c r="G7" i="17"/>
  <c r="AN7" i="17" s="1"/>
  <c r="F6" i="17"/>
  <c r="AN6" i="17" s="1"/>
  <c r="E5" i="17"/>
  <c r="AN5" i="17" s="1"/>
  <c r="D4" i="17"/>
  <c r="AN4" i="17" s="1"/>
  <c r="C3" i="17"/>
  <c r="AN3" i="17" s="1"/>
  <c r="AL129" i="13"/>
  <c r="AK129" i="13"/>
  <c r="AJ129" i="13"/>
  <c r="AI129" i="13"/>
  <c r="AH129" i="13"/>
  <c r="AG129" i="13"/>
  <c r="AF129" i="13"/>
  <c r="AE129" i="13"/>
  <c r="AD129" i="13"/>
  <c r="AC129" i="13"/>
  <c r="AB129" i="13"/>
  <c r="Z129" i="13"/>
  <c r="Y129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C129" i="13"/>
  <c r="AL128" i="13"/>
  <c r="AK128" i="13"/>
  <c r="AJ128" i="13"/>
  <c r="AI128" i="13"/>
  <c r="AH128" i="13"/>
  <c r="AG128" i="13"/>
  <c r="AF128" i="13"/>
  <c r="AE128" i="13"/>
  <c r="AD128" i="13"/>
  <c r="AC128" i="13"/>
  <c r="AB128" i="13"/>
  <c r="AA128" i="13"/>
  <c r="Z128" i="13"/>
  <c r="Y128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AL124" i="13"/>
  <c r="AK124" i="13"/>
  <c r="AJ124" i="13"/>
  <c r="AI124" i="13"/>
  <c r="AH124" i="13"/>
  <c r="AG124" i="13"/>
  <c r="AF124" i="13"/>
  <c r="AE124" i="13"/>
  <c r="AD124" i="13"/>
  <c r="AC124" i="13"/>
  <c r="AB124" i="13"/>
  <c r="AA124" i="13"/>
  <c r="Z124" i="13"/>
  <c r="Y124" i="13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AL123" i="13"/>
  <c r="AK123" i="13"/>
  <c r="AJ123" i="13"/>
  <c r="AI123" i="13"/>
  <c r="AH123" i="13"/>
  <c r="AG123" i="13"/>
  <c r="AF123" i="13"/>
  <c r="AE123" i="13"/>
  <c r="AD123" i="13"/>
  <c r="AC123" i="13"/>
  <c r="AB123" i="13"/>
  <c r="AA123" i="13"/>
  <c r="Z123" i="13"/>
  <c r="Y123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AL122" i="13"/>
  <c r="AK122" i="13"/>
  <c r="AJ122" i="13"/>
  <c r="AI122" i="13"/>
  <c r="AH122" i="13"/>
  <c r="AG122" i="13"/>
  <c r="AF122" i="13"/>
  <c r="AE122" i="13"/>
  <c r="AD122" i="13"/>
  <c r="AC122" i="13"/>
  <c r="AB122" i="13"/>
  <c r="AA122" i="13"/>
  <c r="Z122" i="13"/>
  <c r="Y122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AL121" i="13"/>
  <c r="AK121" i="13"/>
  <c r="AJ121" i="13"/>
  <c r="AI121" i="13"/>
  <c r="AH121" i="13"/>
  <c r="AG121" i="13"/>
  <c r="AF121" i="13"/>
  <c r="AE121" i="13"/>
  <c r="AD121" i="13"/>
  <c r="AC121" i="13"/>
  <c r="AB121" i="13"/>
  <c r="AA121" i="13"/>
  <c r="Z121" i="13"/>
  <c r="Y121" i="13"/>
  <c r="X121" i="13"/>
  <c r="W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AL120" i="13"/>
  <c r="AK120" i="13"/>
  <c r="AJ120" i="13"/>
  <c r="AI120" i="13"/>
  <c r="AH120" i="13"/>
  <c r="AG120" i="13"/>
  <c r="AF120" i="13"/>
  <c r="AE120" i="13"/>
  <c r="AD120" i="13"/>
  <c r="AC120" i="13"/>
  <c r="AB120" i="13"/>
  <c r="AA120" i="13"/>
  <c r="Z120" i="13"/>
  <c r="Y120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C120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AL118" i="13"/>
  <c r="AK118" i="13"/>
  <c r="AJ118" i="13"/>
  <c r="AI118" i="13"/>
  <c r="AH118" i="13"/>
  <c r="AG118" i="13"/>
  <c r="AF118" i="13"/>
  <c r="AE118" i="13"/>
  <c r="AD118" i="13"/>
  <c r="AC118" i="13"/>
  <c r="AB118" i="13"/>
  <c r="AA118" i="13"/>
  <c r="Z118" i="13"/>
  <c r="Y118" i="13"/>
  <c r="X118" i="13"/>
  <c r="V118" i="13"/>
  <c r="U118" i="13"/>
  <c r="T118" i="13"/>
  <c r="S118" i="13"/>
  <c r="R118" i="13"/>
  <c r="Q118" i="13"/>
  <c r="P118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C118" i="13"/>
  <c r="AL117" i="13"/>
  <c r="AK117" i="13"/>
  <c r="AJ117" i="13"/>
  <c r="AI117" i="13"/>
  <c r="AH117" i="13"/>
  <c r="AG117" i="13"/>
  <c r="AF117" i="13"/>
  <c r="AE117" i="13"/>
  <c r="AD117" i="13"/>
  <c r="AC117" i="13"/>
  <c r="AB117" i="13"/>
  <c r="AA117" i="13"/>
  <c r="Z117" i="13"/>
  <c r="Y117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AL116" i="13"/>
  <c r="AK116" i="13"/>
  <c r="AJ116" i="13"/>
  <c r="AI116" i="13"/>
  <c r="AH116" i="13"/>
  <c r="AG116" i="13"/>
  <c r="AF116" i="13"/>
  <c r="AE116" i="13"/>
  <c r="AD116" i="13"/>
  <c r="AC116" i="13"/>
  <c r="AB116" i="13"/>
  <c r="AA116" i="13"/>
  <c r="Z116" i="13"/>
  <c r="Y116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AL115" i="13"/>
  <c r="AK115" i="13"/>
  <c r="AJ115" i="13"/>
  <c r="AI115" i="13"/>
  <c r="AH115" i="13"/>
  <c r="AG115" i="13"/>
  <c r="AF115" i="13"/>
  <c r="AE115" i="13"/>
  <c r="AD115" i="13"/>
  <c r="AC115" i="13"/>
  <c r="AB115" i="13"/>
  <c r="AA115" i="13"/>
  <c r="Z115" i="13"/>
  <c r="Y115" i="13"/>
  <c r="X115" i="13"/>
  <c r="W115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C115" i="13"/>
  <c r="AL114" i="13"/>
  <c r="AK114" i="13"/>
  <c r="AJ114" i="13"/>
  <c r="AI114" i="13"/>
  <c r="AH114" i="13"/>
  <c r="AG114" i="13"/>
  <c r="AF114" i="13"/>
  <c r="AE114" i="13"/>
  <c r="AD114" i="13"/>
  <c r="AC114" i="13"/>
  <c r="AB114" i="13"/>
  <c r="AA114" i="13"/>
  <c r="Z114" i="13"/>
  <c r="Y114" i="13"/>
  <c r="X114" i="13"/>
  <c r="W114" i="13"/>
  <c r="V114" i="13"/>
  <c r="U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AL112" i="13"/>
  <c r="AK112" i="13"/>
  <c r="AJ112" i="13"/>
  <c r="AI112" i="13"/>
  <c r="AH112" i="13"/>
  <c r="AG112" i="13"/>
  <c r="AF112" i="13"/>
  <c r="AE112" i="13"/>
  <c r="AD112" i="13"/>
  <c r="AC112" i="13"/>
  <c r="AB112" i="13"/>
  <c r="AA112" i="13"/>
  <c r="Z112" i="13"/>
  <c r="Y112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C112" i="13"/>
  <c r="AL111" i="13"/>
  <c r="AK111" i="13"/>
  <c r="AJ111" i="13"/>
  <c r="AI111" i="13"/>
  <c r="AH111" i="13"/>
  <c r="AG111" i="13"/>
  <c r="AF111" i="13"/>
  <c r="AE111" i="13"/>
  <c r="AD111" i="13"/>
  <c r="AC111" i="13"/>
  <c r="AB111" i="13"/>
  <c r="AA111" i="13"/>
  <c r="Z111" i="13"/>
  <c r="Y111" i="13"/>
  <c r="X111" i="13"/>
  <c r="W111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C111" i="13"/>
  <c r="AL110" i="13"/>
  <c r="AK110" i="13"/>
  <c r="AJ110" i="13"/>
  <c r="AI110" i="13"/>
  <c r="AH110" i="13"/>
  <c r="AG110" i="13"/>
  <c r="AF110" i="13"/>
  <c r="AE110" i="13"/>
  <c r="AD110" i="13"/>
  <c r="AC110" i="13"/>
  <c r="AB110" i="13"/>
  <c r="AA110" i="13"/>
  <c r="Z110" i="13"/>
  <c r="Y110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C110" i="13"/>
  <c r="AL109" i="13"/>
  <c r="AK109" i="13"/>
  <c r="AJ109" i="13"/>
  <c r="AI109" i="13"/>
  <c r="AH109" i="13"/>
  <c r="AG109" i="13"/>
  <c r="AF109" i="13"/>
  <c r="AE109" i="13"/>
  <c r="AD109" i="13"/>
  <c r="AC109" i="13"/>
  <c r="AB109" i="13"/>
  <c r="AA109" i="13"/>
  <c r="Z109" i="13"/>
  <c r="Y109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AL108" i="13"/>
  <c r="AK108" i="13"/>
  <c r="AJ108" i="13"/>
  <c r="AI108" i="13"/>
  <c r="AH108" i="13"/>
  <c r="AG108" i="13"/>
  <c r="AF108" i="13"/>
  <c r="AE108" i="13"/>
  <c r="AD108" i="13"/>
  <c r="AC108" i="13"/>
  <c r="AB108" i="13"/>
  <c r="AA108" i="13"/>
  <c r="Z108" i="13"/>
  <c r="Y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AL106" i="13"/>
  <c r="AK106" i="13"/>
  <c r="AJ106" i="13"/>
  <c r="AI106" i="13"/>
  <c r="AH106" i="13"/>
  <c r="AG106" i="13"/>
  <c r="AF106" i="13"/>
  <c r="AE106" i="13"/>
  <c r="AD106" i="13"/>
  <c r="AC106" i="13"/>
  <c r="AB106" i="13"/>
  <c r="AA106" i="13"/>
  <c r="Z106" i="13"/>
  <c r="Y106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AL105" i="13"/>
  <c r="AK105" i="13"/>
  <c r="AJ105" i="13"/>
  <c r="AI105" i="13"/>
  <c r="AH105" i="13"/>
  <c r="AG105" i="13"/>
  <c r="AF105" i="13"/>
  <c r="AE105" i="13"/>
  <c r="AD105" i="13"/>
  <c r="AC105" i="13"/>
  <c r="AB105" i="13"/>
  <c r="AA105" i="13"/>
  <c r="Z105" i="13"/>
  <c r="Y105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AL104" i="13"/>
  <c r="AK104" i="13"/>
  <c r="AJ104" i="13"/>
  <c r="AI104" i="13"/>
  <c r="AH104" i="13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4" i="13"/>
  <c r="D104" i="13"/>
  <c r="C104" i="13"/>
  <c r="AL103" i="13"/>
  <c r="AK103" i="13"/>
  <c r="AJ103" i="13"/>
  <c r="AI103" i="13"/>
  <c r="AH103" i="13"/>
  <c r="AG103" i="13"/>
  <c r="AF103" i="13"/>
  <c r="AE103" i="13"/>
  <c r="AD103" i="13"/>
  <c r="AC103" i="13"/>
  <c r="AB103" i="13"/>
  <c r="AA103" i="13"/>
  <c r="Z103" i="13"/>
  <c r="Y103" i="13"/>
  <c r="X103" i="13"/>
  <c r="W103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C103" i="13"/>
  <c r="AL102" i="13"/>
  <c r="AK102" i="13"/>
  <c r="AJ102" i="13"/>
  <c r="AI102" i="13"/>
  <c r="AH102" i="13"/>
  <c r="AG102" i="13"/>
  <c r="AF102" i="13"/>
  <c r="AE102" i="13"/>
  <c r="AD102" i="13"/>
  <c r="AC102" i="13"/>
  <c r="AB102" i="13"/>
  <c r="AA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AL100" i="13"/>
  <c r="AK100" i="13"/>
  <c r="AJ100" i="13"/>
  <c r="AI100" i="13"/>
  <c r="AH100" i="13"/>
  <c r="AG100" i="13"/>
  <c r="AF100" i="13"/>
  <c r="AE100" i="13"/>
  <c r="AD100" i="13"/>
  <c r="AC100" i="13"/>
  <c r="AB100" i="13"/>
  <c r="AA100" i="13"/>
  <c r="Z100" i="13"/>
  <c r="Y100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AL99" i="13"/>
  <c r="AK99" i="13"/>
  <c r="AJ99" i="13"/>
  <c r="AI99" i="13"/>
  <c r="AH99" i="13"/>
  <c r="AG99" i="13"/>
  <c r="AF99" i="13"/>
  <c r="AE99" i="13"/>
  <c r="AD99" i="13"/>
  <c r="AC99" i="13"/>
  <c r="AB99" i="13"/>
  <c r="AA99" i="13"/>
  <c r="Z99" i="13"/>
  <c r="Y99" i="13"/>
  <c r="X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AL98" i="13"/>
  <c r="AK98" i="13"/>
  <c r="AJ98" i="13"/>
  <c r="AI98" i="13"/>
  <c r="AH98" i="13"/>
  <c r="AG98" i="13"/>
  <c r="AF98" i="13"/>
  <c r="AE98" i="13"/>
  <c r="AD98" i="13"/>
  <c r="AC98" i="13"/>
  <c r="AB98" i="13"/>
  <c r="AA98" i="13"/>
  <c r="Z98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AL97" i="13"/>
  <c r="AK97" i="13"/>
  <c r="AJ97" i="13"/>
  <c r="AI97" i="13"/>
  <c r="AH97" i="13"/>
  <c r="AG97" i="13"/>
  <c r="AF97" i="13"/>
  <c r="AE97" i="13"/>
  <c r="AD97" i="13"/>
  <c r="AC97" i="13"/>
  <c r="AB97" i="13"/>
  <c r="AA97" i="13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AL96" i="13"/>
  <c r="AK96" i="13"/>
  <c r="AJ96" i="13"/>
  <c r="AI96" i="13"/>
  <c r="AH96" i="13"/>
  <c r="AG96" i="13"/>
  <c r="AF96" i="13"/>
  <c r="AE96" i="13"/>
  <c r="AD96" i="13"/>
  <c r="AC96" i="13"/>
  <c r="AB96" i="13"/>
  <c r="AA96" i="13"/>
  <c r="Z96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AL94" i="13"/>
  <c r="AK94" i="13"/>
  <c r="AJ94" i="13"/>
  <c r="AI94" i="13"/>
  <c r="AH94" i="13"/>
  <c r="AG94" i="13"/>
  <c r="AF94" i="13"/>
  <c r="AE94" i="13"/>
  <c r="AD94" i="13"/>
  <c r="AC94" i="13"/>
  <c r="AB94" i="13"/>
  <c r="AA94" i="13"/>
  <c r="Z94" i="13"/>
  <c r="Y94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AL93" i="13"/>
  <c r="AK93" i="13"/>
  <c r="AJ93" i="13"/>
  <c r="AI93" i="13"/>
  <c r="AH93" i="13"/>
  <c r="AG93" i="13"/>
  <c r="AF93" i="13"/>
  <c r="AE93" i="13"/>
  <c r="AD93" i="13"/>
  <c r="AC93" i="13"/>
  <c r="AB93" i="13"/>
  <c r="AA93" i="13"/>
  <c r="Z93" i="13"/>
  <c r="Y93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AL92" i="13"/>
  <c r="AK92" i="13"/>
  <c r="AJ92" i="13"/>
  <c r="AI92" i="13"/>
  <c r="AH92" i="13"/>
  <c r="AG92" i="13"/>
  <c r="AF92" i="13"/>
  <c r="AE92" i="13"/>
  <c r="AD92" i="13"/>
  <c r="AC92" i="13"/>
  <c r="AB92" i="13"/>
  <c r="AA92" i="13"/>
  <c r="Z92" i="13"/>
  <c r="Y92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AL91" i="13"/>
  <c r="AK91" i="13"/>
  <c r="AJ91" i="13"/>
  <c r="AI91" i="13"/>
  <c r="AH91" i="13"/>
  <c r="AG91" i="13"/>
  <c r="AF91" i="13"/>
  <c r="AE91" i="13"/>
  <c r="AD91" i="13"/>
  <c r="AC91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AK90" i="13"/>
  <c r="AJ90" i="13"/>
  <c r="AG90" i="13"/>
  <c r="AF90" i="13"/>
  <c r="AE90" i="13"/>
  <c r="AC90" i="13"/>
  <c r="AB90" i="13"/>
  <c r="Y90" i="13"/>
  <c r="X90" i="13"/>
  <c r="U90" i="13"/>
  <c r="T90" i="13"/>
  <c r="S90" i="13"/>
  <c r="Q90" i="13"/>
  <c r="P90" i="13"/>
  <c r="O90" i="13"/>
  <c r="M90" i="13"/>
  <c r="L90" i="13"/>
  <c r="K90" i="13"/>
  <c r="I90" i="13"/>
  <c r="H90" i="13"/>
  <c r="E90" i="13"/>
  <c r="D90" i="13"/>
  <c r="C90" i="13"/>
  <c r="A1" i="13"/>
  <c r="A1" i="16"/>
  <c r="A1" i="15"/>
  <c r="A1" i="14"/>
  <c r="E127" i="13" l="1"/>
  <c r="E130" i="13" s="1"/>
  <c r="F90" i="13"/>
  <c r="N90" i="13"/>
  <c r="N127" i="13" s="1"/>
  <c r="N130" i="13" s="1"/>
  <c r="V90" i="13"/>
  <c r="AD90" i="13"/>
  <c r="AD127" i="13" s="1"/>
  <c r="AD130" i="13" s="1"/>
  <c r="AL90" i="13"/>
  <c r="AL127" i="13" s="1"/>
  <c r="AL130" i="13" s="1"/>
  <c r="J90" i="13"/>
  <c r="R90" i="13"/>
  <c r="R127" i="13" s="1"/>
  <c r="R130" i="13" s="1"/>
  <c r="Z90" i="13"/>
  <c r="AH90" i="13"/>
  <c r="AH127" i="13" s="1"/>
  <c r="AH130" i="13" s="1"/>
  <c r="AG127" i="13"/>
  <c r="AG130" i="13" s="1"/>
  <c r="C127" i="13"/>
  <c r="C130" i="13" s="1"/>
  <c r="K127" i="13"/>
  <c r="K130" i="13" s="1"/>
  <c r="S127" i="13"/>
  <c r="S130" i="13" s="1"/>
  <c r="O127" i="13"/>
  <c r="O130" i="13" s="1"/>
  <c r="AE127" i="13"/>
  <c r="AE130" i="13" s="1"/>
  <c r="W118" i="13"/>
  <c r="AI90" i="13"/>
  <c r="J127" i="13"/>
  <c r="J130" i="13" s="1"/>
  <c r="V127" i="13"/>
  <c r="V130" i="13" s="1"/>
  <c r="Z127" i="13"/>
  <c r="Z130" i="13" s="1"/>
  <c r="D127" i="13"/>
  <c r="D130" i="13" s="1"/>
  <c r="H127" i="13"/>
  <c r="H130" i="13" s="1"/>
  <c r="P127" i="13"/>
  <c r="P130" i="13" s="1"/>
  <c r="X127" i="13"/>
  <c r="X130" i="13" s="1"/>
  <c r="AF127" i="13"/>
  <c r="AF130" i="13" s="1"/>
  <c r="AJ127" i="13"/>
  <c r="AJ130" i="13" s="1"/>
  <c r="AI127" i="13"/>
  <c r="AI130" i="13" s="1"/>
  <c r="Q127" i="13"/>
  <c r="Q130" i="13" s="1"/>
  <c r="T127" i="13"/>
  <c r="T130" i="13" s="1"/>
  <c r="I127" i="13"/>
  <c r="I130" i="13" s="1"/>
  <c r="Y127" i="13"/>
  <c r="Y130" i="13" s="1"/>
  <c r="AC127" i="13"/>
  <c r="AC130" i="13" s="1"/>
  <c r="AA90" i="13"/>
  <c r="AA127" i="13" s="1"/>
  <c r="M127" i="13"/>
  <c r="M130" i="13" s="1"/>
  <c r="U127" i="13"/>
  <c r="U130" i="13" s="1"/>
  <c r="AK127" i="13"/>
  <c r="AK130" i="13" s="1"/>
  <c r="AA129" i="13"/>
  <c r="F127" i="13"/>
  <c r="F130" i="13" s="1"/>
  <c r="G90" i="13"/>
  <c r="G127" i="13" s="1"/>
  <c r="G130" i="13" s="1"/>
  <c r="W90" i="13"/>
  <c r="L127" i="13"/>
  <c r="L130" i="13" s="1"/>
  <c r="AB127" i="13"/>
  <c r="AB130" i="13" s="1"/>
  <c r="W127" i="13" l="1"/>
  <c r="W130" i="13" s="1"/>
  <c r="AA130" i="13"/>
  <c r="D170" i="12" l="1"/>
  <c r="AM127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AM46" i="12"/>
  <c r="AM128" i="12" s="1"/>
  <c r="AL46" i="12"/>
  <c r="AL87" i="12" s="1"/>
  <c r="AL84" i="12" s="1"/>
  <c r="AL86" i="12" s="1"/>
  <c r="AK46" i="12"/>
  <c r="AK87" i="12" s="1"/>
  <c r="AK83" i="12" s="1"/>
  <c r="AK86" i="12" s="1"/>
  <c r="AJ46" i="12"/>
  <c r="AJ87" i="12" s="1"/>
  <c r="AJ82" i="12" s="1"/>
  <c r="AJ86" i="12" s="1"/>
  <c r="AI46" i="12"/>
  <c r="AI128" i="12" s="1"/>
  <c r="AH46" i="12"/>
  <c r="AH87" i="12" s="1"/>
  <c r="AH80" i="12" s="1"/>
  <c r="AH86" i="12" s="1"/>
  <c r="AG46" i="12"/>
  <c r="AG87" i="12" s="1"/>
  <c r="AG79" i="12" s="1"/>
  <c r="AG86" i="12" s="1"/>
  <c r="AF46" i="12"/>
  <c r="AF87" i="12" s="1"/>
  <c r="AF78" i="12" s="1"/>
  <c r="AF86" i="12" s="1"/>
  <c r="AE46" i="12"/>
  <c r="AE128" i="12" s="1"/>
  <c r="AD46" i="12"/>
  <c r="AD87" i="12" s="1"/>
  <c r="AD76" i="12" s="1"/>
  <c r="AD86" i="12" s="1"/>
  <c r="AC46" i="12"/>
  <c r="AC87" i="12" s="1"/>
  <c r="AC75" i="12" s="1"/>
  <c r="AC86" i="12" s="1"/>
  <c r="AB46" i="12"/>
  <c r="AB87" i="12" s="1"/>
  <c r="AB74" i="12" s="1"/>
  <c r="AB86" i="12" s="1"/>
  <c r="AA46" i="12"/>
  <c r="AA128" i="12" s="1"/>
  <c r="Z46" i="12"/>
  <c r="Z87" i="12" s="1"/>
  <c r="Z72" i="12" s="1"/>
  <c r="Z86" i="12" s="1"/>
  <c r="Y46" i="12"/>
  <c r="Y87" i="12" s="1"/>
  <c r="Y71" i="12" s="1"/>
  <c r="Y86" i="12" s="1"/>
  <c r="X46" i="12"/>
  <c r="X87" i="12" s="1"/>
  <c r="X70" i="12" s="1"/>
  <c r="X86" i="12" s="1"/>
  <c r="W46" i="12"/>
  <c r="W128" i="12" s="1"/>
  <c r="V46" i="12"/>
  <c r="V87" i="12" s="1"/>
  <c r="V68" i="12" s="1"/>
  <c r="V86" i="12" s="1"/>
  <c r="U46" i="12"/>
  <c r="U87" i="12" s="1"/>
  <c r="U67" i="12" s="1"/>
  <c r="U86" i="12" s="1"/>
  <c r="T46" i="12"/>
  <c r="T87" i="12" s="1"/>
  <c r="T66" i="12" s="1"/>
  <c r="T86" i="12" s="1"/>
  <c r="S46" i="12"/>
  <c r="S128" i="12" s="1"/>
  <c r="R46" i="12"/>
  <c r="R87" i="12" s="1"/>
  <c r="R64" i="12" s="1"/>
  <c r="R86" i="12" s="1"/>
  <c r="Q46" i="12"/>
  <c r="Q87" i="12" s="1"/>
  <c r="Q63" i="12" s="1"/>
  <c r="Q86" i="12" s="1"/>
  <c r="P46" i="12"/>
  <c r="P87" i="12" s="1"/>
  <c r="P62" i="12" s="1"/>
  <c r="P86" i="12" s="1"/>
  <c r="O46" i="12"/>
  <c r="O128" i="12" s="1"/>
  <c r="N46" i="12"/>
  <c r="N87" i="12" s="1"/>
  <c r="N60" i="12" s="1"/>
  <c r="N86" i="12" s="1"/>
  <c r="M46" i="12"/>
  <c r="M87" i="12" s="1"/>
  <c r="M59" i="12" s="1"/>
  <c r="M86" i="12" s="1"/>
  <c r="L46" i="12"/>
  <c r="L87" i="12" s="1"/>
  <c r="L58" i="12" s="1"/>
  <c r="L86" i="12" s="1"/>
  <c r="K46" i="12"/>
  <c r="K128" i="12" s="1"/>
  <c r="J46" i="12"/>
  <c r="J87" i="12" s="1"/>
  <c r="J56" i="12" s="1"/>
  <c r="J86" i="12" s="1"/>
  <c r="I46" i="12"/>
  <c r="I87" i="12" s="1"/>
  <c r="I55" i="12" s="1"/>
  <c r="I86" i="12" s="1"/>
  <c r="H46" i="12"/>
  <c r="H87" i="12" s="1"/>
  <c r="H54" i="12" s="1"/>
  <c r="H86" i="12" s="1"/>
  <c r="G46" i="12"/>
  <c r="G128" i="12" s="1"/>
  <c r="F46" i="12"/>
  <c r="F87" i="12" s="1"/>
  <c r="F52" i="12" s="1"/>
  <c r="F86" i="12" s="1"/>
  <c r="E46" i="12"/>
  <c r="E87" i="12" s="1"/>
  <c r="E51" i="12" s="1"/>
  <c r="E86" i="12" s="1"/>
  <c r="D46" i="12"/>
  <c r="D87" i="12" s="1"/>
  <c r="D50" i="12" s="1"/>
  <c r="D86" i="12" s="1"/>
  <c r="AM45" i="12"/>
  <c r="AM170" i="12" s="1"/>
  <c r="AM168" i="12" s="1"/>
  <c r="AO168" i="12" s="1"/>
  <c r="AL45" i="12"/>
  <c r="AL170" i="12" s="1"/>
  <c r="AL167" i="12" s="1"/>
  <c r="AO167" i="12" s="1"/>
  <c r="AK45" i="12"/>
  <c r="AK170" i="12" s="1"/>
  <c r="AK166" i="12" s="1"/>
  <c r="AO166" i="12" s="1"/>
  <c r="AJ45" i="12"/>
  <c r="AJ170" i="12" s="1"/>
  <c r="AJ165" i="12" s="1"/>
  <c r="AO165" i="12" s="1"/>
  <c r="AI45" i="12"/>
  <c r="AI170" i="12" s="1"/>
  <c r="AI164" i="12" s="1"/>
  <c r="AO164" i="12" s="1"/>
  <c r="AH45" i="12"/>
  <c r="AH170" i="12" s="1"/>
  <c r="AH163" i="12" s="1"/>
  <c r="AO163" i="12" s="1"/>
  <c r="AG45" i="12"/>
  <c r="AG170" i="12" s="1"/>
  <c r="AG162" i="12" s="1"/>
  <c r="AO162" i="12" s="1"/>
  <c r="AF45" i="12"/>
  <c r="AF170" i="12" s="1"/>
  <c r="AF161" i="12" s="1"/>
  <c r="AO161" i="12" s="1"/>
  <c r="AE45" i="12"/>
  <c r="AE170" i="12" s="1"/>
  <c r="AE160" i="12" s="1"/>
  <c r="AO160" i="12" s="1"/>
  <c r="AD45" i="12"/>
  <c r="AD170" i="12" s="1"/>
  <c r="AD159" i="12" s="1"/>
  <c r="AO159" i="12" s="1"/>
  <c r="AC45" i="12"/>
  <c r="AC170" i="12" s="1"/>
  <c r="AC158" i="12" s="1"/>
  <c r="AO158" i="12" s="1"/>
  <c r="AB45" i="12"/>
  <c r="AB170" i="12" s="1"/>
  <c r="AB157" i="12" s="1"/>
  <c r="AO157" i="12" s="1"/>
  <c r="AA45" i="12"/>
  <c r="AA170" i="12" s="1"/>
  <c r="AA156" i="12" s="1"/>
  <c r="AO156" i="12" s="1"/>
  <c r="Z45" i="12"/>
  <c r="Z170" i="12" s="1"/>
  <c r="Z155" i="12" s="1"/>
  <c r="AO155" i="12" s="1"/>
  <c r="Y45" i="12"/>
  <c r="Y170" i="12" s="1"/>
  <c r="Y154" i="12" s="1"/>
  <c r="AO154" i="12" s="1"/>
  <c r="X45" i="12"/>
  <c r="X170" i="12" s="1"/>
  <c r="X153" i="12" s="1"/>
  <c r="AO153" i="12" s="1"/>
  <c r="W45" i="12"/>
  <c r="W170" i="12" s="1"/>
  <c r="W152" i="12" s="1"/>
  <c r="AO152" i="12" s="1"/>
  <c r="V45" i="12"/>
  <c r="V170" i="12" s="1"/>
  <c r="V151" i="12" s="1"/>
  <c r="AO151" i="12" s="1"/>
  <c r="U45" i="12"/>
  <c r="U170" i="12" s="1"/>
  <c r="U150" i="12" s="1"/>
  <c r="AO150" i="12" s="1"/>
  <c r="T45" i="12"/>
  <c r="T170" i="12" s="1"/>
  <c r="T149" i="12" s="1"/>
  <c r="AO149" i="12" s="1"/>
  <c r="S45" i="12"/>
  <c r="S170" i="12" s="1"/>
  <c r="S148" i="12" s="1"/>
  <c r="AO148" i="12" s="1"/>
  <c r="R45" i="12"/>
  <c r="R170" i="12" s="1"/>
  <c r="R147" i="12" s="1"/>
  <c r="AO147" i="12" s="1"/>
  <c r="Q45" i="12"/>
  <c r="Q170" i="12" s="1"/>
  <c r="Q146" i="12" s="1"/>
  <c r="AO146" i="12" s="1"/>
  <c r="P45" i="12"/>
  <c r="P170" i="12" s="1"/>
  <c r="P145" i="12" s="1"/>
  <c r="AO145" i="12" s="1"/>
  <c r="O45" i="12"/>
  <c r="O170" i="12" s="1"/>
  <c r="O144" i="12" s="1"/>
  <c r="AO144" i="12" s="1"/>
  <c r="N45" i="12"/>
  <c r="N170" i="12" s="1"/>
  <c r="N143" i="12" s="1"/>
  <c r="AO143" i="12" s="1"/>
  <c r="M45" i="12"/>
  <c r="M170" i="12" s="1"/>
  <c r="M142" i="12" s="1"/>
  <c r="AO142" i="12" s="1"/>
  <c r="L45" i="12"/>
  <c r="L170" i="12" s="1"/>
  <c r="L141" i="12" s="1"/>
  <c r="AO141" i="12" s="1"/>
  <c r="K45" i="12"/>
  <c r="K170" i="12" s="1"/>
  <c r="K140" i="12" s="1"/>
  <c r="AO140" i="12" s="1"/>
  <c r="J45" i="12"/>
  <c r="J170" i="12" s="1"/>
  <c r="J139" i="12" s="1"/>
  <c r="AO139" i="12" s="1"/>
  <c r="I45" i="12"/>
  <c r="I170" i="12" s="1"/>
  <c r="I138" i="12" s="1"/>
  <c r="AO138" i="12" s="1"/>
  <c r="H45" i="12"/>
  <c r="H170" i="12" s="1"/>
  <c r="H137" i="12" s="1"/>
  <c r="AO137" i="12" s="1"/>
  <c r="G45" i="12"/>
  <c r="G170" i="12" s="1"/>
  <c r="G136" i="12" s="1"/>
  <c r="AO136" i="12" s="1"/>
  <c r="F45" i="12"/>
  <c r="F170" i="12" s="1"/>
  <c r="F135" i="12" s="1"/>
  <c r="AO135" i="12" s="1"/>
  <c r="E45" i="12"/>
  <c r="E170" i="12" s="1"/>
  <c r="E134" i="12" s="1"/>
  <c r="AO134" i="12" s="1"/>
  <c r="D45" i="12"/>
  <c r="D133" i="12" s="1"/>
  <c r="AO133" i="12" s="1"/>
  <c r="AK107" i="11"/>
  <c r="AJ107" i="11"/>
  <c r="AG107" i="11"/>
  <c r="AF107" i="11"/>
  <c r="AC107" i="11"/>
  <c r="AB107" i="11"/>
  <c r="Y107" i="11"/>
  <c r="X107" i="11"/>
  <c r="U107" i="11"/>
  <c r="T107" i="11"/>
  <c r="Q107" i="11"/>
  <c r="P107" i="11"/>
  <c r="M107" i="11"/>
  <c r="L107" i="11"/>
  <c r="I107" i="11"/>
  <c r="H107" i="11"/>
  <c r="E107" i="11"/>
  <c r="D107" i="11"/>
  <c r="AK105" i="11"/>
  <c r="AJ105" i="11"/>
  <c r="AG105" i="11"/>
  <c r="AF105" i="11"/>
  <c r="AC105" i="11"/>
  <c r="AB105" i="11"/>
  <c r="Y105" i="11"/>
  <c r="X105" i="11"/>
  <c r="U105" i="11"/>
  <c r="T105" i="11"/>
  <c r="Q105" i="11"/>
  <c r="P105" i="11"/>
  <c r="M105" i="11"/>
  <c r="L105" i="11"/>
  <c r="I105" i="11"/>
  <c r="H105" i="11"/>
  <c r="E105" i="11"/>
  <c r="D105" i="11"/>
  <c r="AN102" i="11"/>
  <c r="AL102" i="11"/>
  <c r="AK102" i="11"/>
  <c r="AJ102" i="11"/>
  <c r="AI102" i="11"/>
  <c r="AH102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L98" i="11"/>
  <c r="AL106" i="11" s="1"/>
  <c r="AK98" i="11"/>
  <c r="AK106" i="11" s="1"/>
  <c r="AJ98" i="11"/>
  <c r="AJ106" i="11" s="1"/>
  <c r="AI98" i="11"/>
  <c r="AI107" i="11" s="1"/>
  <c r="AH98" i="11"/>
  <c r="AH106" i="11" s="1"/>
  <c r="AG98" i="11"/>
  <c r="AG106" i="11" s="1"/>
  <c r="AF98" i="11"/>
  <c r="AF106" i="11" s="1"/>
  <c r="AE98" i="11"/>
  <c r="AE107" i="11" s="1"/>
  <c r="AD98" i="11"/>
  <c r="AD106" i="11" s="1"/>
  <c r="AC98" i="11"/>
  <c r="AC106" i="11" s="1"/>
  <c r="AB98" i="11"/>
  <c r="AB106" i="11" s="1"/>
  <c r="AA98" i="11"/>
  <c r="AA107" i="11" s="1"/>
  <c r="Z98" i="11"/>
  <c r="Z106" i="11" s="1"/>
  <c r="Y98" i="11"/>
  <c r="Y106" i="11" s="1"/>
  <c r="X98" i="11"/>
  <c r="X106" i="11" s="1"/>
  <c r="W98" i="11"/>
  <c r="W107" i="11" s="1"/>
  <c r="V98" i="11"/>
  <c r="V106" i="11" s="1"/>
  <c r="U98" i="11"/>
  <c r="U106" i="11" s="1"/>
  <c r="T98" i="11"/>
  <c r="T106" i="11" s="1"/>
  <c r="S98" i="11"/>
  <c r="S107" i="11" s="1"/>
  <c r="R98" i="11"/>
  <c r="R106" i="11" s="1"/>
  <c r="Q98" i="11"/>
  <c r="Q106" i="11" s="1"/>
  <c r="P98" i="11"/>
  <c r="P106" i="11" s="1"/>
  <c r="O98" i="11"/>
  <c r="O107" i="11" s="1"/>
  <c r="N98" i="11"/>
  <c r="N106" i="11" s="1"/>
  <c r="M98" i="11"/>
  <c r="M106" i="11" s="1"/>
  <c r="L98" i="11"/>
  <c r="L106" i="11" s="1"/>
  <c r="K98" i="11"/>
  <c r="K107" i="11" s="1"/>
  <c r="J98" i="11"/>
  <c r="J106" i="11" s="1"/>
  <c r="I98" i="11"/>
  <c r="I106" i="11" s="1"/>
  <c r="H98" i="11"/>
  <c r="H106" i="11" s="1"/>
  <c r="G98" i="11"/>
  <c r="G107" i="11" s="1"/>
  <c r="F98" i="11"/>
  <c r="F106" i="11" s="1"/>
  <c r="E98" i="11"/>
  <c r="E106" i="11" s="1"/>
  <c r="D98" i="11"/>
  <c r="D106" i="11" s="1"/>
  <c r="C98" i="11"/>
  <c r="C107" i="11" s="1"/>
  <c r="AV97" i="11"/>
  <c r="AN97" i="11"/>
  <c r="AV96" i="11"/>
  <c r="AN96" i="11"/>
  <c r="AV95" i="11"/>
  <c r="AN95" i="11"/>
  <c r="AN93" i="11"/>
  <c r="AN92" i="11"/>
  <c r="AN91" i="11"/>
  <c r="AV88" i="11"/>
  <c r="AL88" i="11"/>
  <c r="AK88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AV87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AV43" i="10"/>
  <c r="AV42" i="10"/>
  <c r="AV41" i="10"/>
  <c r="AV40" i="10"/>
  <c r="AV39" i="10"/>
  <c r="AV38" i="10"/>
  <c r="AV37" i="10"/>
  <c r="AV36" i="10"/>
  <c r="AV35" i="10"/>
  <c r="AV34" i="10"/>
  <c r="AV33" i="10"/>
  <c r="AV32" i="10"/>
  <c r="AV31" i="10"/>
  <c r="AV30" i="10"/>
  <c r="AV29" i="10"/>
  <c r="AV28" i="10"/>
  <c r="AV27" i="10"/>
  <c r="AV26" i="10"/>
  <c r="AV25" i="10"/>
  <c r="AV24" i="10"/>
  <c r="AV23" i="10"/>
  <c r="AV22" i="10"/>
  <c r="AV21" i="10"/>
  <c r="AV20" i="10"/>
  <c r="AV19" i="10"/>
  <c r="AV18" i="10"/>
  <c r="AV17" i="10"/>
  <c r="AV16" i="10"/>
  <c r="AV15" i="10"/>
  <c r="AV14" i="10"/>
  <c r="AV13" i="10"/>
  <c r="AV12" i="10"/>
  <c r="AV11" i="10"/>
  <c r="AV10" i="10"/>
  <c r="AV9" i="10"/>
  <c r="AV8" i="10"/>
  <c r="A1" i="10"/>
  <c r="B1" i="12"/>
  <c r="AV46" i="10" l="1"/>
  <c r="X128" i="12"/>
  <c r="L128" i="12"/>
  <c r="AB128" i="12"/>
  <c r="P128" i="12"/>
  <c r="AF128" i="12"/>
  <c r="H128" i="12"/>
  <c r="T128" i="12"/>
  <c r="AJ128" i="12"/>
  <c r="G87" i="12"/>
  <c r="G53" i="12" s="1"/>
  <c r="G86" i="12" s="1"/>
  <c r="O87" i="12"/>
  <c r="O61" i="12" s="1"/>
  <c r="O86" i="12" s="1"/>
  <c r="AA87" i="12"/>
  <c r="AA73" i="12" s="1"/>
  <c r="AA86" i="12" s="1"/>
  <c r="AI87" i="12"/>
  <c r="AI81" i="12" s="1"/>
  <c r="AI86" i="12" s="1"/>
  <c r="AM87" i="12"/>
  <c r="AM85" i="12" s="1"/>
  <c r="AM86" i="12" s="1"/>
  <c r="E128" i="12"/>
  <c r="I128" i="12"/>
  <c r="M128" i="12"/>
  <c r="Q128" i="12"/>
  <c r="U128" i="12"/>
  <c r="Y128" i="12"/>
  <c r="AC128" i="12"/>
  <c r="AG128" i="12"/>
  <c r="AK128" i="12"/>
  <c r="K87" i="12"/>
  <c r="K57" i="12" s="1"/>
  <c r="K86" i="12" s="1"/>
  <c r="W87" i="12"/>
  <c r="W69" i="12" s="1"/>
  <c r="W86" i="12" s="1"/>
  <c r="AE87" i="12"/>
  <c r="AE77" i="12" s="1"/>
  <c r="AE86" i="12" s="1"/>
  <c r="F128" i="12"/>
  <c r="J128" i="12"/>
  <c r="N128" i="12"/>
  <c r="R128" i="12"/>
  <c r="V128" i="12"/>
  <c r="Z128" i="12"/>
  <c r="AD128" i="12"/>
  <c r="AH128" i="12"/>
  <c r="AL128" i="12"/>
  <c r="S87" i="12"/>
  <c r="S65" i="12" s="1"/>
  <c r="S86" i="12" s="1"/>
  <c r="AV105" i="11"/>
  <c r="AV106" i="11"/>
  <c r="AN98" i="11"/>
  <c r="AN106" i="11" s="1"/>
  <c r="C106" i="11"/>
  <c r="G106" i="11"/>
  <c r="K106" i="11"/>
  <c r="O106" i="11"/>
  <c r="S106" i="11"/>
  <c r="W106" i="11"/>
  <c r="AA106" i="11"/>
  <c r="AE106" i="11"/>
  <c r="AI106" i="11"/>
  <c r="AV98" i="11"/>
  <c r="AV107" i="11" s="1"/>
  <c r="AV102" i="11"/>
  <c r="F105" i="11"/>
  <c r="J105" i="11"/>
  <c r="N105" i="11"/>
  <c r="R105" i="11"/>
  <c r="V105" i="11"/>
  <c r="Z105" i="11"/>
  <c r="AD105" i="11"/>
  <c r="AH105" i="11"/>
  <c r="AL105" i="11"/>
  <c r="F107" i="11"/>
  <c r="J107" i="11"/>
  <c r="N107" i="11"/>
  <c r="R107" i="11"/>
  <c r="V107" i="11"/>
  <c r="Z107" i="11"/>
  <c r="AD107" i="11"/>
  <c r="AH107" i="11"/>
  <c r="AL107" i="11"/>
  <c r="AN101" i="11"/>
  <c r="C105" i="11"/>
  <c r="G105" i="11"/>
  <c r="K105" i="11"/>
  <c r="O105" i="11"/>
  <c r="S105" i="11"/>
  <c r="W105" i="11"/>
  <c r="AA105" i="11"/>
  <c r="AE105" i="11"/>
  <c r="AI105" i="11"/>
  <c r="AV101" i="11"/>
  <c r="AN105" i="11" l="1"/>
  <c r="AN107" i="11"/>
  <c r="F2" i="7" l="1"/>
  <c r="B39" i="1"/>
  <c r="C39" i="1" s="1"/>
  <c r="D39" i="1"/>
  <c r="H39" i="1"/>
  <c r="I39" i="1" s="1"/>
  <c r="R39" i="1"/>
  <c r="P39" i="1" s="1"/>
  <c r="S39" i="1"/>
  <c r="Z39" i="1"/>
  <c r="AA39" i="1" s="1"/>
  <c r="AB39" i="1"/>
  <c r="AC39" i="1" s="1"/>
  <c r="AD39" i="1" l="1"/>
  <c r="D38" i="7" l="1"/>
  <c r="D37" i="7"/>
  <c r="G2" i="7" s="1"/>
  <c r="O40" i="9"/>
  <c r="O41" i="9"/>
  <c r="O42" i="9"/>
  <c r="O43" i="9"/>
  <c r="O44" i="9"/>
  <c r="O45" i="9"/>
  <c r="O46" i="9"/>
  <c r="O47" i="9"/>
  <c r="O48" i="9"/>
  <c r="O49" i="9"/>
  <c r="O50" i="9"/>
  <c r="O52" i="9"/>
  <c r="O53" i="9"/>
  <c r="O54" i="9"/>
  <c r="O56" i="9"/>
  <c r="O57" i="9"/>
  <c r="O58" i="9"/>
  <c r="O39" i="9"/>
  <c r="M58" i="9"/>
  <c r="M57" i="9"/>
  <c r="M56" i="9"/>
  <c r="M54" i="9"/>
  <c r="M53" i="9"/>
  <c r="M52" i="9"/>
  <c r="H58" i="9"/>
  <c r="H57" i="9"/>
  <c r="H56" i="9"/>
  <c r="H54" i="9"/>
  <c r="H53" i="9"/>
  <c r="H52" i="9"/>
  <c r="E58" i="9"/>
  <c r="F58" i="9"/>
  <c r="G58" i="9"/>
  <c r="I58" i="9"/>
  <c r="J58" i="9"/>
  <c r="K58" i="9"/>
  <c r="L58" i="9"/>
  <c r="E57" i="9"/>
  <c r="F57" i="9"/>
  <c r="G57" i="9"/>
  <c r="I57" i="9"/>
  <c r="J57" i="9"/>
  <c r="K57" i="9"/>
  <c r="L57" i="9"/>
  <c r="D57" i="9"/>
  <c r="D58" i="9"/>
  <c r="E56" i="9"/>
  <c r="F56" i="9"/>
  <c r="G56" i="9"/>
  <c r="I56" i="9"/>
  <c r="J56" i="9"/>
  <c r="K56" i="9"/>
  <c r="L56" i="9"/>
  <c r="D56" i="9"/>
  <c r="E54" i="9"/>
  <c r="F54" i="9"/>
  <c r="G54" i="9"/>
  <c r="I54" i="9"/>
  <c r="J54" i="9"/>
  <c r="K54" i="9"/>
  <c r="L54" i="9"/>
  <c r="E53" i="9"/>
  <c r="F53" i="9"/>
  <c r="G53" i="9"/>
  <c r="I53" i="9"/>
  <c r="J53" i="9"/>
  <c r="K53" i="9"/>
  <c r="L53" i="9"/>
  <c r="D53" i="9"/>
  <c r="D54" i="9"/>
  <c r="E52" i="9"/>
  <c r="F52" i="9"/>
  <c r="G52" i="9"/>
  <c r="I52" i="9"/>
  <c r="J52" i="9"/>
  <c r="K52" i="9"/>
  <c r="L52" i="9"/>
  <c r="D52" i="9"/>
  <c r="P24" i="9"/>
  <c r="O24" i="9"/>
  <c r="N24" i="9"/>
  <c r="P15" i="9"/>
  <c r="O15" i="9"/>
  <c r="N15" i="9"/>
  <c r="P14" i="9"/>
  <c r="O14" i="9"/>
  <c r="N14" i="9"/>
  <c r="P13" i="9"/>
  <c r="O13" i="9"/>
  <c r="N13" i="9"/>
  <c r="P12" i="9"/>
  <c r="O12" i="9"/>
  <c r="N12" i="9"/>
  <c r="P11" i="9"/>
  <c r="O11" i="9"/>
  <c r="N11" i="9"/>
  <c r="P10" i="9"/>
  <c r="O10" i="9"/>
  <c r="N10" i="9"/>
  <c r="P9" i="9"/>
  <c r="O9" i="9"/>
  <c r="N9" i="9"/>
  <c r="P8" i="9"/>
  <c r="O8" i="9"/>
  <c r="N8" i="9"/>
  <c r="P7" i="9"/>
  <c r="O7" i="9"/>
  <c r="N7" i="9"/>
  <c r="B39" i="5" l="1"/>
  <c r="E39" i="5"/>
  <c r="D39" i="5"/>
  <c r="C39" i="5"/>
  <c r="BX3" i="5" l="1"/>
  <c r="BX4" i="5"/>
  <c r="BX6" i="5"/>
  <c r="BX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2" i="5"/>
  <c r="BC49" i="5" l="1"/>
  <c r="BC46" i="5"/>
  <c r="BC48" i="5"/>
  <c r="BB47" i="5"/>
  <c r="BC47" i="5"/>
  <c r="BB48" i="5"/>
  <c r="BB49" i="5"/>
  <c r="BB46" i="5"/>
  <c r="O39" i="2" l="1"/>
  <c r="L39" i="2"/>
  <c r="M39" i="2"/>
  <c r="E39" i="2"/>
  <c r="I39" i="2"/>
  <c r="G39" i="2"/>
  <c r="C39" i="2"/>
  <c r="E39" i="1" l="1"/>
  <c r="F39" i="1" s="1"/>
  <c r="AH39" i="5"/>
  <c r="J39" i="2" l="1"/>
</calcChain>
</file>

<file path=xl/sharedStrings.xml><?xml version="1.0" encoding="utf-8"?>
<sst xmlns="http://schemas.openxmlformats.org/spreadsheetml/2006/main" count="4175" uniqueCount="702">
  <si>
    <t>DOM_01T03: Agriculture, forestry and fishing</t>
  </si>
  <si>
    <t>DOM_05T06: Mining and extraction of energy producing products</t>
  </si>
  <si>
    <t>DOM_07T08: Mining and quarrying of non-energy producing products</t>
  </si>
  <si>
    <t>DOM_09: Mining support service activities</t>
  </si>
  <si>
    <t>DOM_10T12: Food products, beverages and tobacco</t>
  </si>
  <si>
    <t>DOM_13T15: Textiles, wearing apparel, leather and related products</t>
  </si>
  <si>
    <t>DOM_16: Wood and of products of wood and cork (except furniture)</t>
  </si>
  <si>
    <t>DOM_17T18: Paper products and printing</t>
  </si>
  <si>
    <t>DOM_19: Coke and refined petroleum products</t>
  </si>
  <si>
    <t>DOM_20T21: Chemicals and pharmaceutical products</t>
  </si>
  <si>
    <t>DOM_22: Rubber and plastics products</t>
  </si>
  <si>
    <t>DOM_23: Other non-metallic mineral products</t>
  </si>
  <si>
    <t>DOM_24: Manufacture of basic metals</t>
  </si>
  <si>
    <t>DOM_25: Fabricated metal products, except machinery and equipment</t>
  </si>
  <si>
    <t>DOM_26: Computer, electronic and optical products</t>
  </si>
  <si>
    <t>DOM_27: Electrical equipment</t>
  </si>
  <si>
    <t>DOM_28: Machinery and equipment n.e.c.</t>
  </si>
  <si>
    <t>DOM_29: Motor vehicles, trailers and semi-trailers</t>
  </si>
  <si>
    <t>DOM_30: Other transport equipment</t>
  </si>
  <si>
    <t>DOM_31T33: Other manufacturing; repair and installation of machinery and equipment</t>
  </si>
  <si>
    <t>DOM_35T39: Electricity, gas, water supply, sewerage, waste and remediation services</t>
  </si>
  <si>
    <t>DOM_41T43: Construction</t>
  </si>
  <si>
    <t>DOM_45T47: Wholesale and retail trade; repair of motor vehicles</t>
  </si>
  <si>
    <t>DOM_49T53: Transportation and storage</t>
  </si>
  <si>
    <t>DOM_55T56: Accomodation and food services</t>
  </si>
  <si>
    <t>DOM_58T60: Publishing, audiovisual and broadcasting activities</t>
  </si>
  <si>
    <t>DOM_61: Telecommunications</t>
  </si>
  <si>
    <t>DOM_62T63: IT and other information services</t>
  </si>
  <si>
    <t>DOM_64T66: Financial and insurance activities</t>
  </si>
  <si>
    <t>DOM_68: Real estate activities</t>
  </si>
  <si>
    <t>DOM_69T82: Other business sector services</t>
  </si>
  <si>
    <t>DOM_84: Public administration and defence; compulsory social security</t>
  </si>
  <si>
    <t>DOM_85: Education</t>
  </si>
  <si>
    <t>DOM_86T88: Human health and social work</t>
  </si>
  <si>
    <t>DOM_90T96: Arts, entertainment, recreation and other service activities</t>
  </si>
  <si>
    <t>DOM_97T98: Private households with employed persons</t>
  </si>
  <si>
    <t>Počet osôb/zamestnaných potrebných na produkciu 1 mil. USD odvetvia = prácnosť</t>
  </si>
  <si>
    <t>Celková produkcia odvetvia dodaná do konečného použitia (OUTPUT, mil. USD)</t>
  </si>
  <si>
    <t>Celková pridaná hodnota v odvetví (mil. USD)</t>
  </si>
  <si>
    <t>Podiel celkovej MS (domácej + zahraničnej) na produkcii odvetvia</t>
  </si>
  <si>
    <t>Podiel domácej MS na produkcii odvetvia</t>
  </si>
  <si>
    <t>Multiplikátor produkcie v NON_RES</t>
  </si>
  <si>
    <t>Multiplikátor celkovej PH = koľko jednotiek PH v odvetví a v naviazaných odvetviach spolu generuje konečné použitie 1 jednotky odvetvia</t>
  </si>
  <si>
    <t>Podiel odvetvia na celkovej produkcii spolu</t>
  </si>
  <si>
    <t>Podiel odvetvia na celkovej pridanej hodnote spolu</t>
  </si>
  <si>
    <t>Celková multiplikovaná produkcia odvetvia dodaná do konečného použitia (OUTPUT, mil. USD)</t>
  </si>
  <si>
    <t>Podiel odvetvia na celkovej multiplikovanej produkcii spolu</t>
  </si>
  <si>
    <t>Podiel na celkovom použití ako výdavky nerezidentov SR v SR</t>
  </si>
  <si>
    <t>Podiel na celkovom multiplikovanom použití ako výdavky nerezidentov SR v SR</t>
  </si>
  <si>
    <t>Počet zamestnaných osôb v odvetví</t>
  </si>
  <si>
    <t>Podiel odvetvia na celkovom počte zamestnaných osôb</t>
  </si>
  <si>
    <t>CR</t>
  </si>
  <si>
    <t>PH na zamestnanú osobu</t>
  </si>
  <si>
    <t>Ekonomika SR (všetky odvetvia)</t>
  </si>
  <si>
    <t>Mult produkcie</t>
  </si>
  <si>
    <t>Multiplikátor zamestnanosti hodnota</t>
  </si>
  <si>
    <t>Multiplikátor PH hodnota</t>
  </si>
  <si>
    <t>Mult výdavkov nerezidentov</t>
  </si>
  <si>
    <t>SVK názov (ISIC Rev.4): skrátený</t>
  </si>
  <si>
    <t>Agriculture, forestry and fishing</t>
  </si>
  <si>
    <t>Mining and extraction of energy producing products</t>
  </si>
  <si>
    <t>Mining and quarrying of non-energy producing products</t>
  </si>
  <si>
    <t>Mining support service activities</t>
  </si>
  <si>
    <t>Food products, beverages and tobacco</t>
  </si>
  <si>
    <t>Textiles, wearing apparel, leather and related products</t>
  </si>
  <si>
    <t>Wood and of products of wood and cork (except furniture)</t>
  </si>
  <si>
    <t>Paper products and printing</t>
  </si>
  <si>
    <t>Coke and refined petroleum products</t>
  </si>
  <si>
    <t>Chemicals and pharmaceutical products</t>
  </si>
  <si>
    <t>Rubber and plastics products</t>
  </si>
  <si>
    <t>Other non-metallic mineral products</t>
  </si>
  <si>
    <t>Manufacture of 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</si>
  <si>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</si>
  <si>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</si>
  <si>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</si>
  <si>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</si>
  <si>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</si>
  <si>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</si>
  <si>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Other manufacturing; repair and installation of machinery and equipment</t>
  </si>
  <si>
    <t>Electricity, gas, water supply, sewerage, waste and remediation services</t>
  </si>
  <si>
    <t>Construction</t>
  </si>
  <si>
    <t>Wholesale and retail trade; repair of motor vehicles</t>
  </si>
  <si>
    <t>Transportation and storage</t>
  </si>
  <si>
    <t>Accomodation and food services</t>
  </si>
  <si>
    <t>Publishing, audiovisual and broadcasting activities</t>
  </si>
  <si>
    <t>Telecommunications</t>
  </si>
  <si>
    <t>IT and other information services</t>
  </si>
  <si>
    <t>Financial and insurance activities</t>
  </si>
  <si>
    <t>Real estate activities</t>
  </si>
  <si>
    <t>Other business sector services</t>
  </si>
  <si>
    <t>Public administration and defence; compulsory social security</t>
  </si>
  <si>
    <t>Education</t>
  </si>
  <si>
    <t>Human health and social work</t>
  </si>
  <si>
    <t>Arts, entertainment, recreation and other service activities</t>
  </si>
  <si>
    <t>Private households with employed persons</t>
  </si>
  <si>
    <t>Papierové výrobky a tlač</t>
  </si>
  <si>
    <t>Koks a rafinované ropné produkty</t>
  </si>
  <si>
    <t>Chemikálie a farmaceutické výrobky</t>
  </si>
  <si>
    <t>Výrobky z gumy a plastov</t>
  </si>
  <si>
    <t>Výroba základných kovov</t>
  </si>
  <si>
    <t>Ostatné dopravné zariadenia</t>
  </si>
  <si>
    <t>Preprava a skladovanie</t>
  </si>
  <si>
    <t>Ubytovanie a stravovacie služby</t>
  </si>
  <si>
    <t>Telekomunikácie</t>
  </si>
  <si>
    <t>Činnosti v oblasti nehnuteľností</t>
  </si>
  <si>
    <t>Vzdelávanie</t>
  </si>
  <si>
    <t>01T03</t>
  </si>
  <si>
    <t>05T06</t>
  </si>
  <si>
    <t>07T08</t>
  </si>
  <si>
    <t>10T12</t>
  </si>
  <si>
    <t>13T15</t>
  </si>
  <si>
    <t>17T18</t>
  </si>
  <si>
    <t>20T21</t>
  </si>
  <si>
    <t>31T33</t>
  </si>
  <si>
    <t>35T39</t>
  </si>
  <si>
    <t>41T43</t>
  </si>
  <si>
    <t>45T47</t>
  </si>
  <si>
    <t>49T53</t>
  </si>
  <si>
    <t>55T56</t>
  </si>
  <si>
    <t>58T60</t>
  </si>
  <si>
    <t>62T63</t>
  </si>
  <si>
    <t>64T66</t>
  </si>
  <si>
    <t>69T82</t>
  </si>
  <si>
    <t>86T88</t>
  </si>
  <si>
    <t>90T96</t>
  </si>
  <si>
    <t>97T98</t>
  </si>
  <si>
    <t>Poľnohospodárstvo</t>
  </si>
  <si>
    <t>Motorové vozidlá</t>
  </si>
  <si>
    <t>Ťažba energetických surovín</t>
  </si>
  <si>
    <t>Ťažba neenergetických surovín</t>
  </si>
  <si>
    <t>Podpora ťažby</t>
  </si>
  <si>
    <t>Potravinárstvo</t>
  </si>
  <si>
    <t>Textil a odevy</t>
  </si>
  <si>
    <t>Drevo a drevené výrobky (nie nábytok)</t>
  </si>
  <si>
    <t>Iné nekovové minerálne výrobky</t>
  </si>
  <si>
    <t>Kovové výrobky (nie stroje)</t>
  </si>
  <si>
    <t>Počítače a elektronika</t>
  </si>
  <si>
    <t>Elektrické zariadenia</t>
  </si>
  <si>
    <t>Iné stroje a zariadenia</t>
  </si>
  <si>
    <t>Iná výroba a opravy strojov</t>
  </si>
  <si>
    <t>Elektrina, plyn, voda, odpad</t>
  </si>
  <si>
    <t>Stavebníctvo</t>
  </si>
  <si>
    <t>VO a MO</t>
  </si>
  <si>
    <t>Audiovizuálne činnosti</t>
  </si>
  <si>
    <t>IT činnosti</t>
  </si>
  <si>
    <t>Financie a poisťovníctvo</t>
  </si>
  <si>
    <t>Iné podnikateľské služby</t>
  </si>
  <si>
    <t>VS a obrana</t>
  </si>
  <si>
    <t>Zdravotníctvo a sociálna práca</t>
  </si>
  <si>
    <t>Umelecké, zábavné, rekreačné služby</t>
  </si>
  <si>
    <t>Súkromné domácnosti</t>
  </si>
  <si>
    <t>09</t>
  </si>
  <si>
    <t>01T03: Poľnohospodárstvo, lesníctvo a rybolov</t>
  </si>
  <si>
    <t>05T06: Ťažba a ťažba energetických výrobkov</t>
  </si>
  <si>
    <t>07T08: Ťažba a dobývanie neenergetických výrobkov</t>
  </si>
  <si>
    <t>09: Činnosti v oblasti podpory ťažby</t>
  </si>
  <si>
    <t>10T12: Potravinárske výrobky, nápoje a tabak</t>
  </si>
  <si>
    <t>13T15: Textil, odevy, koža a podobné výrobky</t>
  </si>
  <si>
    <t>16: Drevo a výrobky z dreva a korku (okrem nábytku)</t>
  </si>
  <si>
    <t>17T18: Papierové výrobky a tlač</t>
  </si>
  <si>
    <t>19: Koks a rafinované ropné produkty</t>
  </si>
  <si>
    <t>20T21: Chemikálie a farmaceutické výrobky</t>
  </si>
  <si>
    <t>22: Výrobky z gumy a plastov</t>
  </si>
  <si>
    <t>23: Ostatné nekovové minerálne výrobky</t>
  </si>
  <si>
    <t>24: Výroba základných kovov</t>
  </si>
  <si>
    <t>25: Hotové kovové výrobky, okrem strojov a zariadení</t>
  </si>
  <si>
    <t>26: Počítačové, elektronické a optické výrobky</t>
  </si>
  <si>
    <t>27: Elektrické zariadenia</t>
  </si>
  <si>
    <t>28: Stroje a zariadenia inde neuvedené</t>
  </si>
  <si>
    <t>29: Motorové vozidlá, prívesy a návesy</t>
  </si>
  <si>
    <t>30: Ostatné dopravné zariadenia</t>
  </si>
  <si>
    <t>31T33: Iná výroba; oprava a inštalácia strojov a prístrojov</t>
  </si>
  <si>
    <t>35T39: Elektrická energia, plyn, vodovod, kanalizácia, odpad a sanačné služby</t>
  </si>
  <si>
    <t>41T43: Konštrukcia</t>
  </si>
  <si>
    <t>45T47: Veľkoobchod a maloobchod; oprava motorových vozidiel</t>
  </si>
  <si>
    <t>49T53: Preprava a skladovanie</t>
  </si>
  <si>
    <t>55T56: Ubytovanie a stravovacie služby</t>
  </si>
  <si>
    <t>58T60: Vydavateľské, audiovizuálne a rozhlasové činnosti</t>
  </si>
  <si>
    <t>61: Telekomunikácie</t>
  </si>
  <si>
    <t>62T63: IT a ďalšie informačné služby</t>
  </si>
  <si>
    <t>64T66: Finančné a poisťovacie činnosti</t>
  </si>
  <si>
    <t>68: Činnosti v oblasti nehnuteľností</t>
  </si>
  <si>
    <t>69T82: Ostatné služby v podnikateľskom sektore</t>
  </si>
  <si>
    <t>84: Verejná správa a obrana; povinné sociálne zabezpečenie</t>
  </si>
  <si>
    <t>85: Vzdelávanie</t>
  </si>
  <si>
    <t>86T88: Ľudské zdravie a sociálna práca</t>
  </si>
  <si>
    <t>90T96: Umelecké, zábavné, rekreačné a iné služby</t>
  </si>
  <si>
    <t>97T98: Súkromné ​​domácnosti so zamestnanými osobami</t>
  </si>
  <si>
    <t>01T03: Poľnohospodárstvo</t>
  </si>
  <si>
    <t>05T06: Ťažba energetických surovín</t>
  </si>
  <si>
    <t>07T08: Ťažba neenergetických surovín</t>
  </si>
  <si>
    <t>09: Podpora ťažby</t>
  </si>
  <si>
    <t>10T12: Potravinárstvo</t>
  </si>
  <si>
    <t>13T15: Textil a odevy</t>
  </si>
  <si>
    <t>16: Drevo a drevené výrobky (nie nábytok)</t>
  </si>
  <si>
    <t>23: Iné nekovové minerálne výrobky</t>
  </si>
  <si>
    <t>25: Kovové výrobky (nie stroje)</t>
  </si>
  <si>
    <t>26: Počítače a elektronika</t>
  </si>
  <si>
    <t>28: Iné stroje a zariadenia</t>
  </si>
  <si>
    <t>29: Motorové vozidlá</t>
  </si>
  <si>
    <t>31T33: Iná výroba a opravy strojov</t>
  </si>
  <si>
    <t>35T39: Elektrina, plyn, voda, odpad</t>
  </si>
  <si>
    <t>41T43: Stavebníctvo</t>
  </si>
  <si>
    <t>45T47: VO a MO</t>
  </si>
  <si>
    <t>58T60: Audiovizuálne činnosti</t>
  </si>
  <si>
    <t>62T63: IT činnosti</t>
  </si>
  <si>
    <t>64T66: Financie a poisťovníctvo</t>
  </si>
  <si>
    <t>69T82: Iné podnikateľské služby</t>
  </si>
  <si>
    <t>84: VS a obrana</t>
  </si>
  <si>
    <t>86T88: Zdravotníctvo a sociálna práca</t>
  </si>
  <si>
    <t>90T96: Umelecké, zábavné, rekreačné služby</t>
  </si>
  <si>
    <t>97T98: Súkromné domácnosti</t>
  </si>
  <si>
    <t>Medián:</t>
  </si>
  <si>
    <t>Multiplikátor dovozu hodnota</t>
  </si>
  <si>
    <t>Podiel PH na produkcii</t>
  </si>
  <si>
    <t>Mult podiel PH na produkcii</t>
  </si>
  <si>
    <t>Podiel domácej MS na celkovej MS</t>
  </si>
  <si>
    <t>Celková produkcia odvetvia dodaná do konečného použitia (OUTPUT, mil. USD) na zamestnanú osobu</t>
  </si>
  <si>
    <t>Spolu</t>
  </si>
  <si>
    <t>CONS_NONRES</t>
  </si>
  <si>
    <t>DVA in CONS_NONRES</t>
  </si>
  <si>
    <t>DVA in CONS_NONRES: podiel</t>
  </si>
  <si>
    <t>D.DVA in CONS_NONRES</t>
  </si>
  <si>
    <t>D.DVA in CONS_NONRES: podiel</t>
  </si>
  <si>
    <t>I.DVA in CONS_NONRES</t>
  </si>
  <si>
    <t>I.DVA in CONS_NONRES: podiel</t>
  </si>
  <si>
    <t>FVA in CONS_NONRES</t>
  </si>
  <si>
    <t>FVA in CONS_NONRES: podiel</t>
  </si>
  <si>
    <t>GROSS EXPORT</t>
  </si>
  <si>
    <t>Ťažba</t>
  </si>
  <si>
    <t>Ostatný priemysel</t>
  </si>
  <si>
    <t>Dodávka energií</t>
  </si>
  <si>
    <t>IKT, audio, video</t>
  </si>
  <si>
    <t>Fin a Poi</t>
  </si>
  <si>
    <t>Nehnuteľnosti</t>
  </si>
  <si>
    <t>Iné podnikanie</t>
  </si>
  <si>
    <t>Verejná správa, zdravotn.</t>
  </si>
  <si>
    <t>Zábava a rekreácia</t>
  </si>
  <si>
    <t>DVA in GROSS_EXP</t>
  </si>
  <si>
    <t>DVA in GROSS_EXP: podiel</t>
  </si>
  <si>
    <t>D.DVA in GROSS_EXP</t>
  </si>
  <si>
    <t>D.DVA in GROSS_EXP: podiel</t>
  </si>
  <si>
    <t>I.DVA in GROSS_EXP</t>
  </si>
  <si>
    <t>I.DVA in GROSS_EXP: podiel</t>
  </si>
  <si>
    <t>FVA in GROSS_EXP</t>
  </si>
  <si>
    <t>FVA in GROSS_EXP: podiel</t>
  </si>
  <si>
    <t>D.PH</t>
  </si>
  <si>
    <t>Export zo SR</t>
  </si>
  <si>
    <t>Priama domáca PH</t>
  </si>
  <si>
    <t>Nepriama domáca PH</t>
  </si>
  <si>
    <t>Zahraničná PH</t>
  </si>
  <si>
    <t>SR, 2015</t>
  </si>
  <si>
    <t>OECD, 2015</t>
  </si>
  <si>
    <t>Priamo</t>
  </si>
  <si>
    <t>Nepriamo</t>
  </si>
  <si>
    <t>Ost.podnik.čin.</t>
  </si>
  <si>
    <t>Ostatné</t>
  </si>
  <si>
    <t>Koľko nepriamej D.PH pripadá na 1 euro priamej D.PH?</t>
  </si>
  <si>
    <t>Cestovný ruch</t>
  </si>
  <si>
    <t>Odvetvie - názov</t>
  </si>
  <si>
    <t>Odvetvie - kód</t>
  </si>
  <si>
    <t>Podiel PH na outpute</t>
  </si>
  <si>
    <t>PH / output</t>
  </si>
  <si>
    <t>Počet návštevníkov</t>
  </si>
  <si>
    <t xml:space="preserve"> Návštevníci v ubytovacích zariadeniach cestovného ruchu SR v septembri 2020 / kraje</t>
  </si>
  <si>
    <t>Región</t>
  </si>
  <si>
    <t xml:space="preserve"> Počet návštevníkov</t>
  </si>
  <si>
    <t xml:space="preserve">Počet prenocovaní  </t>
  </si>
  <si>
    <t xml:space="preserve">Priemerný počet prenocovaní  </t>
  </si>
  <si>
    <t xml:space="preserve">spolu  </t>
  </si>
  <si>
    <t>v tom</t>
  </si>
  <si>
    <t xml:space="preserve">spolu </t>
  </si>
  <si>
    <t>spolu</t>
  </si>
  <si>
    <t>cudzinci</t>
  </si>
  <si>
    <t>domáci</t>
  </si>
  <si>
    <t xml:space="preserve">počet osôb </t>
  </si>
  <si>
    <r>
      <t>Index</t>
    </r>
    <r>
      <rPr>
        <u/>
        <sz val="9"/>
        <color rgb="FF000000"/>
        <rFont val="Arial"/>
        <family val="2"/>
        <charset val="238"/>
      </rPr>
      <t xml:space="preserve"> 
9/2020</t>
    </r>
  </si>
  <si>
    <t>počet osôb</t>
  </si>
  <si>
    <t xml:space="preserve"> počet nocí</t>
  </si>
  <si>
    <r>
      <t xml:space="preserve">Index 
</t>
    </r>
    <r>
      <rPr>
        <u/>
        <sz val="9"/>
        <color rgb="FF000000"/>
        <rFont val="Arial"/>
        <family val="2"/>
        <charset val="238"/>
      </rPr>
      <t>9/2020</t>
    </r>
  </si>
  <si>
    <t>9/2019</t>
  </si>
  <si>
    <t>Slovenská republika</t>
  </si>
  <si>
    <t>Bratislavský kraj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</si>
  <si>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</si>
  <si>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</si>
  <si>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</si>
  <si>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</si>
  <si>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</si>
  <si>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</si>
  <si>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</si>
  <si>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 xml:space="preserve"> Návštevníci v ubytovacích zariadeniach cestovného ruchu v SR od januára do septembra 2020</t>
  </si>
  <si>
    <r>
      <t>Index</t>
    </r>
    <r>
      <rPr>
        <u/>
        <sz val="9"/>
        <color rgb="FF000000"/>
        <rFont val="Arial"/>
        <family val="2"/>
        <charset val="238"/>
      </rPr>
      <t xml:space="preserve"> 
1-9/2020</t>
    </r>
  </si>
  <si>
    <r>
      <t xml:space="preserve">Index 
</t>
    </r>
    <r>
      <rPr>
        <u/>
        <sz val="9"/>
        <color rgb="FF000000"/>
        <rFont val="Arial"/>
        <family val="2"/>
        <charset val="238"/>
      </rPr>
      <t>1-9/2020</t>
    </r>
  </si>
  <si>
    <t>1-9/2019</t>
  </si>
  <si>
    <t>Link:</t>
  </si>
  <si>
    <t>ŠÚ SR</t>
  </si>
  <si>
    <t>Zdroj:</t>
  </si>
  <si>
    <t xml:space="preserve">https://slovak.statistics.sk/wps/portal/ext/products/informationmessages/inf_sprava_detail/738c2e56-a293-4152-bac3-d1aa7493466e/!ut/p/z1/rZPLkppAFIZfZWbhsu1DX2GJ1gxq1IoXHO1NqkVQgoKjHYxvn2asVDJVAV2ETTd1LvznOz9Y4SVWuS7TrTZpkeu9fV8p8W0i-26n4_gAnSGF_uDLbNzrvpIg5Pjtc4I7nr5Af-5_DaYD5gDjWNmwP5lMZsPFAoIFeYU-dQIYh6HtJvACK6yi3BzNDq-K9Vnv0DlDaZ4gnZkW2EtxOlg1ZR6j8_Gky2sLynNsMntK6kYk5gJp4lHEHE7QWkcUbRytJfMoEyKu2h-jdINXD2XfxmnQqx7B0Q38HpNDAHcYcOj7vXDqTSgFn97DcauHmseHx-obBKrm9m8VrzsT3OuhGkXOBV5ZkbI2YWoplml8wWFerX6PZ392yBPuUMIAJZtYIMYigjyiXSR5so4IOJRGHPcAD7BK14f2JTq0oe05hAnPFVwQsHdamTr9_v6ufOu8IjfxT4OXv63XgrOxdovQRyS3Fjyeis2PzFxrzJhpo_fF9umv4DXaPX2Eqy-R06g72toBtNlVvi7wsrHkBqdug46sh_OQwT-Rka4EKqXLCPMEp81k_udP-W8uD5UeD-HBpdc0TVE2dS_zZLcvh8nohXJ7-s_PvwC88h9H/dz/d5/L2dBISEvZ0FBIS9nQSEh/ </t>
  </si>
  <si>
    <t>CUBE</t>
  </si>
  <si>
    <t>VBD_SK_WIN:cr3005qr</t>
  </si>
  <si>
    <t>cr3005qr_data</t>
  </si>
  <si>
    <t>TXT_VALUE</t>
  </si>
  <si>
    <t>cr3005qr_dim1</t>
  </si>
  <si>
    <t>Ubytovacie zariadenia spolu</t>
  </si>
  <si>
    <t>1.Q.</t>
  </si>
  <si>
    <t>2.Q.</t>
  </si>
  <si>
    <t>3.Q.</t>
  </si>
  <si>
    <t>4.Q.</t>
  </si>
  <si>
    <t>1.-4.Q.</t>
  </si>
  <si>
    <t>Návštevníci spolu</t>
  </si>
  <si>
    <t>Zahraniční návštevníci</t>
  </si>
  <si>
    <t>Domáci návštevníci</t>
  </si>
  <si>
    <t>Počet prenocovaní návštevníkov</t>
  </si>
  <si>
    <t>Priemerný počet prenocovaní</t>
  </si>
  <si>
    <t>Tržby za ubytovanie s DPH (v EUR)</t>
  </si>
  <si>
    <t>http://datacube.statistics.sk/#!/view/sk/VBD_SK_WIN/cr3005qr/v_cr3005qr_00_00_00_sk</t>
  </si>
  <si>
    <t>ŠÚ SR, DATAcube</t>
  </si>
  <si>
    <t>Tržby na návštevníka</t>
  </si>
  <si>
    <t>Tržby na prenocovanie</t>
  </si>
  <si>
    <t>1.-3.Q.</t>
  </si>
  <si>
    <t>2020 vs. 2019</t>
  </si>
  <si>
    <t>Kód odvetvia ISIC Rev.4</t>
  </si>
  <si>
    <t>Názov odvetvia ISIC Rev.4</t>
  </si>
  <si>
    <t>Kód odvetvia (ISIC Rev.4)</t>
  </si>
  <si>
    <t>ENG názov odvetvia (ISIC Rev.4)</t>
  </si>
  <si>
    <t>https://stats.oecd.org/Index.aspx?DataSetCode=IOTSI4_2018#</t>
  </si>
  <si>
    <t>https://stats.oecd.org/Index.aspx?DataSetCode=TIVA_2018_C1#</t>
  </si>
  <si>
    <t>https://stats.oecd.org/Index.aspx?DataSetCode=TIM_2019_MAIN</t>
  </si>
  <si>
    <t>vlastné výpočty na základe údajov databázy OECD</t>
  </si>
  <si>
    <t xml:space="preserve">Zdroj: </t>
  </si>
  <si>
    <t>OECD I-O tables, 2018 edícia, rok 2015</t>
  </si>
  <si>
    <t>Multiplikátor produkcie</t>
  </si>
  <si>
    <t>S kým a ako (cez MS) je previazané odvetvie 55+56 (DOM MS + IMP MS)</t>
  </si>
  <si>
    <t>Multiplikovaný počet zamestnaných potrebných na dodanie 1 mil. jednotiek do konečného použitia</t>
  </si>
  <si>
    <t>Dovozná náročnosť = import / output</t>
  </si>
  <si>
    <t>Multiplikovaná dovozná náročnosť</t>
  </si>
  <si>
    <t>Celková produkcia generovaná použitím ako výdavky nerezindetov SR v SR v jednotlivých odvetviach (CONS_NONRES, mil. USD)</t>
  </si>
  <si>
    <t>Celková multiplikovaná produkcia generovaná použitím ako výdavky nerezindetov SR v SR v jednotlivých odvetviach (CONS_NONRES, mil. USD)</t>
  </si>
  <si>
    <t>S kým a ako (cez MS) je previazané odvetvie 55+56?</t>
  </si>
  <si>
    <t>Výdavky nerezidentov v SR</t>
  </si>
  <si>
    <t>Výdavky nerezidentov</t>
  </si>
  <si>
    <t>&lt;?xml version="1.0" encoding="utf-16"?&gt;&lt;WebTableParameter xmlns:xsd="http://www.w3.org/2001/XMLSchema" xmlns:xsi="http://www.w3.org/2001/XMLSchema-instance" xmlns="http://stats.oecd.org/OECDStatWS/2004/03/01/"&gt;&lt;DataTable Code="TIVA_2018_C1" HasMetadata="true"&gt;&lt;Name LocaleIsoCode="en"&gt;Trade in Value Added (TiVA): Principal indicators&lt;/Name&gt;&lt;Name LocaleIsoCode="fr"&gt;Échanges en Valeur Ajoutée (ÉVA): Principaux indicateurs &lt;/Name&gt;&lt;Dimension Code="VAR" HasMetadata="false" Display="codesandlabels"&gt;&lt;Name LocaleIsoCode="en"&gt;Indicator&lt;/Name&gt;&lt;Name LocaleIsoCode="fr"&gt;Indicateur&lt;/Name&gt;&lt;Member Code="EXGR" HasMetadata="true" HasOnlyUnitMetadata="false" HasChild="0"&gt;&lt;Name LocaleIsoCode="en"&gt;Gross exports&lt;/Name&gt;&lt;Name LocaleIsoCode="fr"&gt;Exportations brutes&lt;/Name&gt;&lt;/Member&gt;&lt;Member Code="EXGR_FNL" HasMetadata="true" HasOnlyUnitMetadata="false" HasChild="0"&gt;&lt;Name LocaleIsoCode="en"&gt;Gross exports of final products&lt;/Name&gt;&lt;Name LocaleIsoCode="fr"&gt;Exportations brutes de produits finals&lt;/Name&gt;&lt;/Member&gt;&lt;Member Code="EXGR_INT" HasMetadata="true" HasOnlyUnitMetadata="false" HasChild="0"&gt;&lt;Name LocaleIsoCode="en"&gt;Gross exports of intermediate products&lt;/Name&gt;&lt;Name LocaleIsoCode="fr"&gt;Exportations brutes de produits intermédiaires&lt;/Name&gt;&lt;/Member&gt;&lt;Member Code="EXGR_DVA" HasMetadata="true" HasOnlyUnitMetadata="false" HasChild="0"&gt;&lt;Name LocaleIsoCode="en"&gt;Domestic value added content of gross exports&lt;/Name&gt;&lt;Name LocaleIsoCode="fr"&gt;Contenu en valeur ajoutée locale des exportations brutes&lt;/Name&gt;&lt;/Member&gt;&lt;Member Code="EXGR_DDC" HasMetadata="true" HasOnlyUnitMetadata="false" HasChild="0"&gt;&lt;Name LocaleIsoCode="en"&gt;Direct domestic value added content of gross exports&lt;/Name&gt;&lt;Name LocaleIsoCode="fr"&gt;Contenu en valeur ajoutée locale directe des exportations brutes&lt;/Name&gt;&lt;/Member&gt;&lt;Member Code="EXGR_IDC" HasMetadata="true" HasOnlyUnitMetadata="false" HasChild="0"&gt;&lt;Name LocaleIsoCode="en"&gt;Indirect domestic value added content of gross exports&lt;/Name&gt;&lt;Name LocaleIsoCode="fr"&gt;Contenu en valeur ajoutée locale indirecte des exportations brutes&lt;/Name&gt;&lt;/Member&gt;&lt;Member Code="EXGR_RIM" HasMetadata="true" HasOnlyUnitMetadata="false" HasChild="0"&gt;&lt;Name LocaleIsoCode="en"&gt;Re-imported domestic value added content of gross exports&lt;/Name&gt;&lt;Name LocaleIsoCode="fr"&gt;Contenu en valeur ajoutée locale réimportée des exportations brutes&lt;/Name&gt;&lt;/Member&gt;&lt;Member Code="EXGR_FVA" HasMetadata="true" HasOnlyUnitMetadata="false" HasChild="0"&gt;&lt;Name LocaleIsoCode="en"&gt;Foreign value added content of gross exports&lt;/Name&gt;&lt;Name LocaleIsoCode="fr"&gt;Contenu en valeur ajoutée étrangère des exportations brutes&lt;/Name&gt;&lt;/Member&gt;&lt;Member Code="IMGR" HasMetadata="true" HasOnlyUnitMetadata="false" HasChild="0"&gt;&lt;Name LocaleIsoCode="en"&gt;Gross imports&lt;/Name&gt;&lt;Name LocaleIsoCode="fr"&gt;Importations brutes&lt;/Name&gt;&lt;/Member&gt;&lt;Member Code="IMGR_FNL" HasMetadata="true" HasOnlyUnitMetadata="false" HasChild="0"&gt;&lt;Name LocaleIsoCode="en"&gt;Gross imports of final products&lt;/Name&gt;&lt;Name LocaleIsoCode="fr"&gt;Importations brutes de produits finals&lt;/Name&gt;&lt;/Member&gt;&lt;Member Code="IMGR_INT" HasMetadata="true" HasOnlyUnitMetadata="false" HasChild="0"&gt;&lt;Name LocaleIsoCode="en"&gt;Gross imports of intermediate products&lt;/Name&gt;&lt;Name LocaleIsoCode="fr"&gt;Importations brutes de produits intermédiaires&lt;/Name&gt;&lt;/Member&gt;&lt;Member Code="IMGR_DVA" HasMetadata="true" HasOnlyUnitMetadata="false" HasChild="0"&gt;&lt;Name LocaleIsoCode="en"&gt;Domestic value added content of gross imports&lt;/Name&gt;&lt;Name LocaleIsoCode="fr"&gt;Contenu en valeur ajoutée locale des importations brutes&lt;/Name&gt;&lt;/Member&gt;&lt;Member Code="BALGR" HasMetadata="true" HasOnlyUnitMetadata="false" HasChild="0"&gt;&lt;Name LocaleIsoCode="en"&gt;Gross trade balance&lt;/Name&gt;&lt;Name LocaleIsoCode="fr"&gt;Balance commerciale brute&lt;/Name&gt;&lt;/Member&gt;&lt;Member Code="REII" HasMetadata="true" HasOnlyUnitMetadata="false" HasChild="0"&gt;&lt;Name LocaleIsoCode="en"&gt;Re-exported intermediate imports&lt;/Name&gt;&lt;Name LocaleIsoCode="fr"&gt;Réexportations de biens intermédiaires importés&lt;/Name&gt;&lt;/Member&gt;&lt;Member Code="PROD" HasMetadata="true" HasOnlyUnitMetadata="false" HasChild="0"&gt;&lt;Name LocaleIsoCode="en"&gt;Production (gross output)&lt;/Name&gt;&lt;Name LocaleIsoCode="fr"&gt;Production (brute)&lt;/Name&gt;&lt;/Member&gt;&lt;Member Code="VALU" HasMetadata="true" HasOnlyUnitMetadata="false" HasChild="0"&gt;&lt;Name LocaleIsoCode="en"&gt;Value added&lt;/Name&gt;&lt;Name LocaleIsoCode="fr"&gt;Valeur ajoutée&lt;/Name&gt;&lt;/Member&gt;&lt;Member Code="FFD_DVA" HasMetadata="true" HasOnlyUnitMetadata="false" HasChild="0"&gt;&lt;Name LocaleIsoCode="en"&gt;Domestic value added embodied in foreign final demand&lt;/Name&gt;&lt;Name LocaleIsoCode="fr"&gt;Valeur ajoutée locale contenue dans la demande finale étrangère&lt;/Name&gt;&lt;/Member&gt;&lt;Member Code="DFD_FVA" HasMetadata="true" HasOnlyUnitMetadata="false" HasChild="0"&gt;&lt;Name LocaleIsoCode="en"&gt;Foreign value added embodied in domestic final demand&lt;/Name&gt;&lt;Name LocaleIsoCode="fr"&gt;Valeur ajoutée étrangère contenue dans la demande finale intérieure&lt;/Name&gt;&lt;/Member&gt;&lt;Member Code="BALVAFD" HasMetadata="true" HasOnlyUnitMetadata="false" HasChild="0"&gt;&lt;Name LocaleIsoCode="en"&gt;Value added embodied in final demand, balance&lt;/Name&gt;&lt;Name LocaleIsoCode="fr"&gt;Contenu en valeur ajoutée de la demande finale, équilibre&lt;/Name&gt;&lt;/Member&gt;&lt;Member Code="FD_VA" HasMetadata="true" HasOnlyUnitMetadata="false" HasChild="0"&gt;&lt;Name LocaleIsoCode="en"&gt;Value added content of final demand, by source country and industry&lt;/Name&gt;&lt;Name LocaleIsoCode="fr"&gt;Origines géographique et sectorielle du contenu en valeur ajoutée de la demande finale&lt;/Name&gt;&lt;/Member&gt;&lt;Member Code="CONS_VA" HasMetadata="true" HasOnlyUnitMetadata="false" HasChild="0"&gt;&lt;Name LocaleIsoCode="en"&gt;Value added content of total consumption, by source country and industry&lt;/Name&gt;&lt;Name LocaleIsoCode="fr"&gt;Origines géographique et sectorielle du contenu en valeur ajoutée de la consommation totale&lt;/Name&gt;&lt;/Member&gt;&lt;Member Code="GFCF_VA" HasMetadata="true" HasOnlyUnitMetadata="false" HasChild="0"&gt;&lt;Name LocaleIsoCode="en"&gt;Value added content of gross fixed capital formation, by source country and industry&lt;/Name&gt;&lt;Name LocaleIsoCode="fr"&gt;Origines géographique et sectorielle du contenu en valeur ajoutée de la formation brute de capital fixe&lt;/Name&gt;&lt;/Member&gt;&lt;Member Code="EXGR_DVASH" HasMetadata="true" HasOnlyUnitMetadata="false" HasChild="0"&gt;&lt;Name LocaleIsoCode="en"&gt;Domestic value added share of gross exports&lt;/Name&gt;&lt;Name LocaleIsoCode="fr"&gt;Part de la valeur ajoutée locale dans les exportations brutes&lt;/Name&gt;&lt;/Member&gt;&lt;Member Code="EXGR_FVASH" HasMetadata="true" HasOnlyUnitMetadata="false" HasChild="0"&gt;&lt;Name LocaleIsoCode="en"&gt;Foreign value added share of gross exports&lt;/Name&gt;&lt;Name LocaleIsoCode="fr"&gt;Part de la valeur ajoutée étrangère dans les exportations brutes&lt;/Name&gt;&lt;/Member&gt;&lt;Member Code="EXGR_DVAFXSH" HasMetadata="true" HasOnlyUnitMetadata="false" HasChild="0"&gt;&lt;Name LocaleIsoCode="en"&gt;Domestic value added embodied in foreign exports as share of gross exports&lt;/Name&gt;&lt;Name LocaleIsoCode="fr"&gt;Part du contenu en valeur ajoutée locale des exportations étrangères dans les exportations brutes&lt;/Name&gt;&lt;/Member&gt;&lt;Member Code="EXGR_FNLDVASH" HasMetadata="true" HasOnlyUnitMetadata="false" HasChild="0"&gt;&lt;Name LocaleIsoCode="en"&gt;Domestic value added in exports of final products as a share of total gross exports&lt;/Name&gt;&lt;Name LocaleIsoCode="fr"&gt;Part du contenu en valeur ajoutée locale des exportations de produits finals dans les exportations brutes totales&lt;/Name&gt;&lt;/Member&gt;&lt;Member Code="EXGR_INTDVASH" HasMetadata="true" HasOnlyUnitMetadata="false" HasChild="0"&gt;&lt;Name LocaleIsoCode="en"&gt;Domestic value added in exports of intermediate products as a share of total gross exports&lt;/Name&gt;&lt;Name LocaleIsoCode="fr"&gt;Part du contenu en valeur ajoutée locale des exportations de produits intermédiaires dans les exportations brutes totales&lt;/Name&gt;&lt;/Member&gt;&lt;Member Code="EXGR_INTDVAPSH" HasMetadata="true" HasOnlyUnitMetadata="false" HasChild="0"&gt;&lt;Name LocaleIsoCode="en"&gt;Domestic value added in exports of intermediate products, partner shares&lt;/Name&gt;&lt;Name LocaleIsoCode="fr"&gt;Part du contenu en valeur ajoutée locale des exportations de produits intermédiaires, selon les pays partenaires&lt;/Name&gt;&lt;/Member&gt;&lt;Member Code="EXGRPSH" HasMetadata="true" HasOnlyUnitMetadata="false" HasChild="0"&gt;&lt;Name LocaleIsoCode="en"&gt;Gross exports, partner shares&lt;/Name&gt;&lt;Name LocaleIsoCode="fr"&gt;Part des exportations brutes, selon les pays partenaires&lt;/Name&gt;&lt;/Member&gt;&lt;Member Code="EXGR_DVAPSH" HasMetadata="true" HasOnlyUnitMetadata="false" HasChild="0"&gt;&lt;Name LocaleIsoCode="en"&gt;Domestic value added in gross exports,  partner shares&lt;/Name&gt;&lt;Name LocaleIsoCode="fr"&gt;Part du contenu en valeur ajoutée locale des exportations brutes, selon les pays partenaires&lt;/Name&gt;&lt;/Member&gt;&lt;Member Code="EXGR_TDVAIND" HasMetadata="true" HasOnlyUnitMetadata="false" HasChild="0"&gt;&lt;Name LocaleIsoCode="en"&gt;Industry domestic value added contribution to gross exports&lt;/Name&gt;&lt;Name LocaleIsoCode="fr"&gt;Contribution sectorielle du contenu en valeur ajoutée locale des exportations brutes&lt;/Name&gt;&lt;/Member&gt;&lt;Member Code="EXGR_TFVAIND" HasMetadata="true" HasOnlyUnitMetadata="false" HasChild="0"&gt;&lt;Name LocaleIsoCode="en"&gt;Industry foreign value added contribution to gross exports&lt;/Name&gt;&lt;Name LocaleIsoCode="fr"&gt;Contribution sectorielle du contenu en valeur ajoutée étrangère des exportations brutes&lt;/Name&gt;&lt;/Member&gt;&lt;Member Code="EXGR_SERV_DVASH" HasMetadata="true" HasOnlyUnitMetadata="false" HasChild="0"&gt;&lt;Name LocaleIsoCode="en"&gt;Domestic services value added share of gross exports&lt;/Name&gt;&lt;Name LocaleIsoCode="fr"&gt;Part du contenu en valeur ajoutée locale du secteur des services dans les exportations brutes &lt;/Name&gt;&lt;/Member&gt;&lt;Member Code="EXGR_SERV_FVASH" HasMetadata="true" HasOnlyUnitMetadata="false" HasChild="0"&gt;&lt;Name LocaleIsoCode="en"&gt;Foreign services value added share of gross exports&lt;/Name&gt;&lt;Name LocaleIsoCode="fr"&gt;Part du contenu en valeur ajoutée étrangère du secteur des services dans les exportations brutes &lt;/Name&gt;&lt;/Member&gt;&lt;Member Code="IMGRINT_REII" HasMetadata="true" HasOnlyUnitMetadata="false" HasChild="0"&gt;&lt;Name LocaleIsoCode="en"&gt;Re-exported intermediate imports as % of intermediate imports&lt;/Name&gt;&lt;Name LocaleIsoCode="fr"&gt;Réexportations de produits intermédiaires importés, en % des importations de produits intermédiaires&lt;/Name&gt;&lt;/Member&gt;&lt;Member Code="IMGR_DVASH" HasMetadata="true" HasOnlyUnitMetadata="false" HasChild="0"&gt;&lt;Name LocaleIsoCode="en"&gt;Domestic value added share of gross imports&lt;/Name&gt;&lt;Name LocaleIsoCode="fr"&gt;Part du contenu en valeur ajoutée locale des importations brutes&lt;/Name&gt;&lt;/Member&gt;&lt;Member Code="IMGRPSH" HasMetadata="true" HasOnlyUnitMetadata="false" HasChild="0"&gt;&lt;Name LocaleIsoCode="en"&gt;Gross imports, partner shares&lt;/Name&gt;&lt;Name LocaleIsoCode="fr"&gt;Part des importations brutes selon les pays partenaires&lt;/Name&gt;&lt;/Member&gt;&lt;Member Code="FFD_DVAPSH" HasMetadata="true" HasOnlyUnitMetadata="false" HasChild="0"&gt;&lt;Name LocaleIsoCode="en"&gt;Domestic value added in foreign final demand, partner shares&lt;/Name&gt;&lt;Name LocaleIsoCode="fr"&gt;Part du contenu en valeur ajoutée locale de la demande finale étrangère, selon les pays partenaires&lt;/Name&gt;&lt;/Member&gt;&lt;Member Code="DFD_FVAPSH" HasMetadata="true" HasOnlyUnitMetadata="false" HasChild="0"&gt;&lt;Name LocaleIsoCode="en"&gt;Foreign value added in domestic final demand, partner shares&lt;/Name&gt;&lt;Name LocaleIsoCode="fr"&gt;Part du contenu en valeur ajoutée étrangère de la demande finale intérieure, selon les pays partenaires&lt;/Name&gt;&lt;/Member&gt;&lt;Member Code="VALU_FFDDVA" HasMetadata="true" HasOnlyUnitMetadata="false" HasChild="0"&gt;&lt;Name LocaleIsoCode="en"&gt;Share of domestic value added embodied in foreign final demand&lt;/Name&gt;&lt;Name LocaleIsoCode="fr"&gt;Part du contenu en valeur ajoutée locale de la demande finale étrangère&lt;/Name&gt;&lt;/Member&gt;&lt;Member Code="PROD_VASH" HasMetadata="true" HasOnlyUnitMetadata="false" HasChild="0"&gt;&lt;Name LocaleIsoCode="en"&gt;Value added as a % of production&lt;/Name&gt;&lt;Name LocaleIsoCode="fr"&gt;Valeur ajoutée en % de la production&lt;/Name&gt;&lt;/Member&gt;&lt;Member Code="FD_VASH" HasMetadata="true" HasOnlyUnitMetadata="false" HasChild="0"&gt;&lt;Name LocaleIsoCode="en"&gt;Value added share of total final demand by source country and industry&lt;/Name&gt;&lt;Name LocaleIsoCode="fr"&gt;Part du contenu en valeur ajoutée de la demande finale totale, selon les origines géographique et sectorielle&lt;/Name&gt;&lt;/Member&gt;&lt;Member Code="CONS_VASH" HasMetadata="true" HasOnlyUnitMetadata="false" HasChild="0"&gt;&lt;Name LocaleIsoCode="en"&gt;Value added share of total consumption, by source country and industry&lt;/Name&gt;&lt;Name LocaleIsoCode="fr"&gt;Part du contenu en valeur ajoutée de la consommation totale, selon les origines géographique et sectorielle&lt;/Name&gt;&lt;/Member&gt;&lt;Member Code="GFCF_VASH" HasMetadata="true" HasOnlyUnitMetadata="false" HasChild="0"&gt;&lt;Name LocaleIsoCode="en"&gt;Value added share of gross fixed capital formation, by source country and industry&lt;/Name&gt;&lt;Name LocaleIsoCode="fr"&gt;Part du contenu en valeur ajoutée de la formation brute de capital fixe, selon les origines géographique et sectorielle&lt;/Name&gt;&lt;/Member&gt;&lt;Member Code="DEXFVAPSH" HasMetadata="true" HasOnlyUnitMetadata="false" HasChild="0"&gt;&lt;Name LocaleIsoCode="en"&gt;Backward participation in GVCs: Foreign value added share of gross exports, by value added origin country &lt;/Name&gt;&lt;Name LocaleIsoCode="fr"&gt;Participation en amont dans les CVM: Part de la valeur ajoutée étrangère dans les exportations, selon l'origine géographique de la valeur ajoutée&lt;/Name&gt;&lt;/Member&gt;&lt;Member Code="FEXDVAPSH" HasMetadata="true" HasOnlyUnitMetadata="false" HasChild="0"&gt;&lt;Name LocaleIsoCode="en"&gt;Forward participation in GVCs: Domestic value added in foreign exports as a share of gross exports, by foreign  exporting country&lt;/Name&gt;&lt;Name LocaleIsoCode="fr"&gt;Participation en aval dans les CVM: Part de la valeur ajoutée locale des exportations étrangères, selon l'origine géographique des exportations&lt;/Name&gt;&lt;/Member&gt;&lt;/Dimension&gt;&lt;Dimension Code="COU" HasMetadata="false" Display="codesandlabels"&gt;&lt;Name LocaleIsoCode="en"&gt;Country / Region&lt;/Name&gt;&lt;Name LocaleIsoCode="fr"&gt;Pays / Région&lt;/Name&gt;&lt;Member Code="SVK" HasMetadata="false" HasOnlyUnitMetadata="false" HasChild="0"&gt;&lt;Name LocaleIsoCode="en"&gt;Slovak Republic&lt;/Name&gt;&lt;Name LocaleIsoCode="fr"&gt;République slovaque&lt;/Name&gt;&lt;/Member&gt;&lt;/Dimension&gt;&lt;Dimension Code="PAR" HasMetadata="false" Display="codesandlabels"&gt;&lt;Name LocaleIsoCode="en"&gt;Partner country / region&lt;/Name&gt;&lt;Name LocaleIsoCode="fr"&gt;Pays / région partenaire&lt;/Name&gt;&lt;Member Code="WLD" HasMetadata="false" HasOnlyUnitMetadata="false" HasChild="0"&gt;&lt;Name LocaleIsoCode="en"&gt;World&lt;/Name&gt;&lt;Name LocaleIsoCode="fr"&gt;Monde&lt;/Name&gt;&lt;/Member&gt;&lt;Member Code="DXD" HasMetadata="true" HasOnlyUnitMetadata="false" HasChild="0"&gt;&lt;Name LocaleIsoCode="en"&gt;Domestic&lt;/Name&gt;&lt;Name LocaleIsoCode="fr"&gt;Domestique&lt;/Name&gt;&lt;/Member&gt;&lt;/Dimension&gt;&lt;Dimension Code="IND" HasMetadata="false" Display="codesandlabels" ShowHierarchy="true"&gt;&lt;Name LocaleIsoCode="en"&gt;Industry&lt;/Name&gt;&lt;Name LocaleIsoCode="fr"&gt;Secteur&lt;/Name&gt;&lt;Member Code="D01T03" HasMetadata="false" HasOnlyUnitMetadata="false" HasChild="0"&gt;&lt;Name LocaleIsoCode="en"&gt;Agriculture, forestry and fishing&lt;/Name&gt;&lt;Name LocaleIsoCode="fr"&gt;Agriculture, sylviculture et pêche&lt;/Name&gt;&lt;/Member&gt;&lt;Member Code="D05T06" HasMetadata="false" HasOnlyUnitMetadata="false" HasChild="0"&gt;&lt;Name LocaleIsoCode="en"&gt;Mining and extraction of energy producing products&lt;/Name&gt;&lt;Name LocaleIsoCode="fr"&gt;Extraction de matériaux énergétiques&lt;/Name&gt;&lt;/Member&gt;&lt;Member Code="D07T08" HasMetadata="false" HasOnlyUnitMetadata="false" HasChild="0"&gt;&lt;Name LocaleIsoCode="en"&gt;Mining and quarrying of non-energy producing products&lt;/Name&gt;&lt;Name LocaleIsoCode="fr"&gt;Extraction de matériaux non énergétiques&lt;/Name&gt;&lt;/Member&gt;&lt;Member Code="D09" HasMetadata="false" HasOnlyUnitMetadata="false" HasChild="0"&gt;&lt;Name LocaleIsoCode="en"&gt;Mining support service activities&lt;/Name&gt;&lt;Name LocaleIsoCode="fr"&gt;Services de soutien aux industries extractives&lt;/Name&gt;&lt;/Member&gt;&lt;Member Code="D10T12" HasMetadata="false" HasOnlyUnitMetadata="false" HasChild="0"&gt;&lt;Name LocaleIsoCode="en"&gt;Food products, beverages and tobacco&lt;/Name&gt;&lt;Name LocaleIsoCode="fr"&gt;Produits alimentaires, boissons et tabac&lt;/Name&gt;&lt;/Member&gt;&lt;Member Code="D13T15" HasMetadata="false" HasOnlyUnitMetadata="false" HasChild="0"&gt;&lt;Name LocaleIsoCode="en"&gt;Textiles, wearing apparel, leather and related products&lt;/Name&gt;&lt;Name LocaleIsoCode="fr"&gt;Textiles, articles d'habillement, cuir et articles connexes&lt;/Name&gt;&lt;/Member&gt;&lt;Member Code="D16" HasMetadata="false" HasOnlyUnitMetadata="false" HasChild="0"&gt;&lt;Name LocaleIsoCode="en"&gt;Wood and products of wood and cork&lt;/Name&gt;&lt;Name LocaleIsoCode="fr"&gt;Production de bois, fabrication d'articles en bois et en liège&lt;/Name&gt;&lt;/Member&gt;&lt;Member Code="D17T18" HasMetadata="false" HasOnlyUnitMetadata="false" HasChild="0"&gt;&lt;Name LocaleIsoCode="en"&gt;Paper products and printing&lt;/Name&gt;&lt;Name LocaleIsoCode="fr"&gt;Industrie du papier, du carton et imprimerie&lt;/Name&gt;&lt;/Member&gt;&lt;Member Code="D19" HasMetadata="false" HasOnlyUnitMetadata="false" HasChild="0"&gt;&lt;Name LocaleIsoCode="en"&gt;Coke and refined petroleum products&lt;/Name&gt;&lt;Name LocaleIsoCode="fr"&gt;Cokéfaction et raffinage&lt;/Name&gt;&lt;/Member&gt;&lt;Member Code="D20T21" HasMetadata="false" HasOnlyUnitMetadata="false" HasChild="0"&gt;&lt;Name LocaleIsoCode="en"&gt;Chemicals and pharmaceutical products&lt;/Name&gt;&lt;Name LocaleIsoCode="fr"&gt;Produits chimiques et pharmaceutiques&lt;/Name&gt;&lt;/Member&gt;&lt;Member Code="D22" HasMetadata="false" HasOnlyUnitMetadata="false" HasChild="0"&gt;&lt;Name LocaleIsoCode="en"&gt;Rubber and plastic products&lt;/Name&gt;&lt;Name LocaleIsoCode="fr"&gt;Produits en caoutchouc et matières plastiques&lt;/Name&gt;&lt;/Member&gt;&lt;Member Code="D23" HasMetadata="false" HasOnlyUnitMetadata="false" HasChild="0"&gt;&lt;Name LocaleIsoCode="en"&gt;Other non-metallic mineral products&lt;/Name&gt;&lt;Name LocaleIsoCode="fr"&gt;Autres produits minéraux non métalliques&lt;/Name&gt;&lt;/Member&gt;&lt;Member Code="D24" HasMetadata="false" HasOnlyUnitMetadata="false" HasChild="0"&gt;&lt;Name LocaleIsoCode="en"&gt;Basic metals&lt;/Name&gt;&lt;Name LocaleIsoCode="fr"&gt;Métallurgie&lt;/Name&gt;&lt;/Member&gt;&lt;Member Code="D25" HasMetadata="false" HasOnlyUnitMetadata="false" HasChild="0"&gt;&lt;Name LocaleIsoCode="en"&gt;Fabricated metal products&lt;/Name&gt;&lt;Name LocaleIsoCode="fr"&gt;Fabrication d'ouvrages en métaux&lt;/Name&gt;&lt;/Member&gt;&lt;Member Code="D26" HasMetadata="false" HasOnlyUnitMetadata="false" HasChild="0"&gt;&lt;Name LocaleIsoCode="en"&gt;Computer, electronic and optical products&lt;/Name&gt;&lt;Name LocaleIsoCode="fr"&gt;Produits informatiques, appareils électroniques et optiques&lt;/Name&gt;&lt;/Member&gt;&lt;Member Code="D27" HasMetadata="false" HasOnlyUnitMetadata="false" HasChild="0"&gt;&lt;Name LocaleIsoCode="en"&gt;Electrical equipment&lt;/Name&gt;&lt;Name LocaleIsoCode="fr"&gt;Équipements électriques&lt;/Name&gt;&lt;/Member&gt;&lt;Member Code="D28" HasMetadata="false" HasOnlyUnitMetadata="false" HasChild="0"&gt;&lt;Name LocaleIsoCode="en"&gt;Machinery and equipment, nec &lt;/Name&gt;&lt;Name LocaleIsoCode="fr"&gt;Machines et matériel d'équipement, nca&lt;/Name&gt;&lt;/Member&gt;&lt;Member Code="D29" HasMetadata="false" HasOnlyUnitMetadata="false" HasChild="0"&gt;&lt;Name LocaleIsoCode="en"&gt;Motor vehicles, trailers and semi-trailers&lt;/Name&gt;&lt;Name LocaleIsoCode="fr"&gt;Véhicules automobiles, remorques et semi-remorques&lt;/Name&gt;&lt;/Member&gt;&lt;Member Code="D30" HasMetadata="false" HasOnlyUnitMetadata="false" HasChild="0"&gt;&lt;Name LocaleIsoCode="en"&gt;Other transport equipment&lt;/Name&gt;&lt;Name LocaleIsoCode="fr"&gt;Autres matériels de transport&lt;/Name&gt;&lt;/Member&gt;&lt;Member Code="D31T33" HasMetadata="false" HasOnlyUnitMetadata="false" HasChild="0"&gt;&lt;Name LocaleIsoCode="en"&gt;Other manufacturing; repair and installation of machinery and equipment&lt;/Name&gt;&lt;Name LocaleIsoCode="fr"&gt;Autres activités de fabrication; réparation et installation de machines et équipement&lt;/Name&gt;&lt;/Member&gt;&lt;Member Code="D35T39" HasMetadata="false" HasOnlyUnitMetadata="false" HasChild="0"&gt;&lt;Name LocaleIsoCode="en"&gt;Electricity, gas, water supply, sewerage, waste and remediation services&lt;/Name&gt;&lt;Name LocaleIsoCode="fr"&gt;Electricité, gaz, eau et traitement des déchets&lt;/Name&gt;&lt;/Member&gt;&lt;Member Code="D41T43" HasMetadata="false" HasOnlyUnitMetadata="false" HasChild="0"&gt;&lt;Name LocaleIsoCode="en"&gt;Construction&lt;/Name&gt;&lt;Name LocaleIsoCode="fr"&gt;Construction&lt;/Name&gt;&lt;/Member&gt;&lt;Member Code="D45T47" HasMetadata="false" HasOnlyUnitMetadata="false" HasChild="0"&gt;&lt;Name LocaleIsoCode="en"&gt;Wholesale and retail trade; repair of motor vehicles&lt;/Name&gt;&lt;Name LocaleIsoCode="fr"&gt;Commerce de gros et de détail; réparation de véhicules&lt;/Name&gt;&lt;/Member&gt;&lt;Member Code="D49T53" HasMetadata="false" HasOnlyUnitMetadata="false" HasChild="0"&gt;&lt;Name LocaleIsoCode="en"&gt;Transportation and storage&lt;/Name&gt;&lt;Name LocaleIsoCode="fr"&gt;Transports et entreposage&lt;/Name&gt;&lt;/Member&gt;&lt;Member Code="D55T56" HasMetadata="false" HasOnlyUnitMetadata="false" HasChild="0"&gt;&lt;Name LocaleIsoCode="en"&gt;Accommodation and food services&lt;/Name&gt;&lt;Name LocaleIsoCode="fr"&gt;HÃ©bergement et restauration&lt;/Name&gt;&lt;/Member&gt;&lt;Member Code="D58T60" HasMetadata="false" HasOnlyUnitMetadata="false" HasChild="0"&gt;&lt;Name LocaleIsoCode="en"&gt;Publishing, audiovisual and broadcasting activities&lt;/Name&gt;&lt;Name LocaleIsoCode="fr"&gt;Edition, audiovisuel et diffusion&lt;/Name&gt;&lt;/Member&gt;&lt;Member Code="D61" HasMetadata="false" HasOnlyUnitMetadata="false" HasChild="0"&gt;&lt;Name LocaleIsoCode="en"&gt;Telecommunications&lt;/Name&gt;&lt;Name LocaleIsoCode="fr"&gt;Télécommunications&lt;/Name&gt;&lt;/Member&gt;&lt;Member Code="D62T63" HasMetadata="false" HasOnlyUnitMetadata="false" HasChild="0"&gt;&lt;Name LocaleIsoCode="en"&gt;IT and other information services&lt;/Name&gt;&lt;Name LocaleIsoCode="fr"&gt;Activités informatiques et services d'information&lt;/Name&gt;&lt;/Member&gt;&lt;Member Code="D64T66" HasMetadata="false" HasOnlyUnitMetadata="false" HasChild="0"&gt;&lt;Name LocaleIsoCode="en"&gt;Financial and insurance activities&lt;/Name&gt;&lt;Name LocaleIsoCode="fr"&gt;Activités financières et d'assurance&lt;/Name&gt;&lt;/Member&gt;&lt;Member Code="D68" HasMetadata="false" HasOnlyUnitMetadata="false" HasChild="0"&gt;&lt;Name LocaleIsoCode="en"&gt;Real estate activities&lt;/Name&gt;&lt;Name LocaleIsoCode="fr"&gt;Activités immobilières&lt;/Name&gt;&lt;/Member&gt;&lt;Member Code="D69T82" HasMetadata="false" HasOnlyUnitMetadata="false" HasChild="0"&gt;&lt;Name LocaleIsoCode="en"&gt;Other business sector services&lt;/Name&gt;&lt;Name LocaleIsoCode="fr"&gt;Autres activités du secteur des entreprises&lt;/Name&gt;&lt;/Member&gt;&lt;Member Code="D84" HasMetadata="false" HasOnlyUnitMetadata="false" HasChild="0"&gt;&lt;Name LocaleIsoCode="en"&gt;Public admin. and defence; compulsory social security&lt;/Name&gt;&lt;Name LocaleIsoCode="fr"&gt;Administration publique et défense; sécurité sociale obligatoire&lt;/Name&gt;&lt;/Member&gt;&lt;Member Code="D85" HasMetadata="false" HasOnlyUnitMetadata="false" HasChild="0"&gt;&lt;Name LocaleIsoCode="en"&gt;Education&lt;/Name&gt;&lt;Name LocaleIsoCode="fr"&gt;Enseignement&lt;/Name&gt;&lt;/Member&gt;&lt;Member Code="D86T88" HasMetadata="false" HasOnlyUnitMetadata="false" HasChild="0"&gt;&lt;Name LocaleIsoCode="en"&gt;Human health and social work&lt;/Name&gt;&lt;Name LocaleIsoCode="fr"&gt;Santé humaine et action sociale&lt;/Name&gt;&lt;/Member&gt;&lt;Member Code="D90T96" HasMetadata="false" HasOnlyUnitMetadata="false" HasChild="0"&gt;&lt;Name LocaleIsoCode="en"&gt;Arts, entertainment, recreation and other service activities&lt;/Name&gt;&lt;Name LocaleIsoCode="fr"&gt;Arts, spectacles, récréation et autres activités de services&lt;/Name&gt;&lt;/Member&gt;&lt;Member Code="D97T98" HasMetadata="false" HasOnlyUnitMetadata="false" HasChild="0"&gt;&lt;Name LocaleIsoCode="en"&gt;Private households with employed persons&lt;/Name&gt;&lt;Name LocaleIsoCode="fr"&gt;Activités des ménages privés employant du personnel domestique&lt;/Name&gt;&lt;/Member&gt;&lt;/Dimension&gt;&lt;Dimension Code="TIME" HasMetadata="false" CommonCode="TIME" Display="labels"&gt;&lt;Name LocaleIsoCode="en"&gt;Time&lt;/Name&gt;&lt;Name LocaleIsoCode="fr"&gt;Temps&lt;/Name&gt;&lt;Member Code="2015" HasMetadata="false"&gt;&lt;Name LocaleIsoCode="en"&gt;2015&lt;/Name&gt;&lt;Name LocaleIsoCode="fr"&gt;2015&lt;/Name&gt;&lt;/Member&gt;&lt;/Dimension&gt;&lt;WBOSInformations&gt;&lt;TimeDimension WebTreeWasUsed="false"&gt;&lt;StartCodes Annual="2015" /&gt;&lt;EndCodes Annual="2015" /&gt;&lt;/TimeDimension&gt;&lt;/WBOSInformations&gt;&lt;Tabulation Axis="horizontal"&gt;&lt;Dimension Code="TIME" /&gt;&lt;Dimension Code="VAR" /&gt;&lt;/Tabulation&gt;&lt;Tabulation Axis="vertical"&gt;&lt;Dimension Code="COU" /&gt;&lt;Dimension Code="IND" /&gt;&lt;/Tabulation&gt;&lt;Tabulation Axis="page"&gt;&lt;Dimension Code="PAR" /&gt;&lt;/Tabulation&gt;&lt;Formatting&gt;&lt;Labels LocaleIsoCode="en" /&gt;&lt;Power&gt;0&lt;/Power&gt;&lt;Decimals&gt;1&lt;/Decimals&gt;&lt;SkipEmptyLines&gt;true&lt;/SkipEmptyLines&gt;&lt;SkipEmptyCols&gt;fals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AbsoluteUri&gt;http://stats.oecd.org//View.aspx?QueryId=&amp;amp;QueryType=Public&amp;amp;Lang=en&lt;/AbsoluteUri&gt;&lt;/Query&gt;&lt;/WebTableParameter&gt;</t>
  </si>
  <si>
    <t>Dataset: Trade in Value Added (TiVA): Principal indicators</t>
  </si>
  <si>
    <t>Partner country / region</t>
  </si>
  <si>
    <t>WLD: World</t>
  </si>
  <si>
    <t>Time</t>
  </si>
  <si>
    <t>2015</t>
  </si>
  <si>
    <t>Indicator</t>
  </si>
  <si>
    <t>EXGR: Gross exports</t>
  </si>
  <si>
    <t>EXGR_FNL: Gross exports of final products</t>
  </si>
  <si>
    <t>EXGR_INT: Gross exports of intermediate products</t>
  </si>
  <si>
    <t>EXGR_DVA: Domestic value added content of gross exports</t>
  </si>
  <si>
    <t>EXGR_DDC: Direct domestic value added content of gross exports</t>
  </si>
  <si>
    <t>EXGR_IDC: Indirect domestic value added content of gross exports</t>
  </si>
  <si>
    <t>EXGR_RIM: Re-imported domestic value added content of gross exports</t>
  </si>
  <si>
    <t>EXGR_FVA: Foreign value added content of gross exports</t>
  </si>
  <si>
    <t>IMGR: Gross imports</t>
  </si>
  <si>
    <t>IMGR_FNL: Gross imports of final products</t>
  </si>
  <si>
    <t>IMGR_INT: Gross imports of intermediate products</t>
  </si>
  <si>
    <t>IMGR_DVA: Domestic value added content of gross imports</t>
  </si>
  <si>
    <t>REII: Re-exported intermediate imports</t>
  </si>
  <si>
    <t>PROD: Production (gross output)</t>
  </si>
  <si>
    <t>VALU: Value added</t>
  </si>
  <si>
    <t>FFD_DVA: Domestic value added embodied in foreign final demand</t>
  </si>
  <si>
    <t>DFD_FVA: Foreign value added embodied in domestic final demand</t>
  </si>
  <si>
    <t>BALVAFD: Value added embodied in final demand, balance</t>
  </si>
  <si>
    <t>FD_VA: Value added content of final demand, by source country and industry</t>
  </si>
  <si>
    <t>CONS_VA: Value added content of total consumption, by source country and industry</t>
  </si>
  <si>
    <t>GFCF_VA: Value added content of gross fixed capital formation, by source country and industry</t>
  </si>
  <si>
    <t>EXGR_DVASH: Domestic value added share of gross exports</t>
  </si>
  <si>
    <t>EXGR_FVASH: Foreign value added share of gross exports</t>
  </si>
  <si>
    <t>EXGR_DVAFXSH: Domestic value added embodied in foreign exports as share of gross exports</t>
  </si>
  <si>
    <t>EXGR_FNLDVASH: Domestic value added in exports of final products as a share of total gross exports</t>
  </si>
  <si>
    <t>EXGR_INTDVASH: Domestic value added in exports of intermediate products as a share of total gross exports</t>
  </si>
  <si>
    <t>EXGR_INTDVAPSH: Domestic value added in exports of intermediate products, partner shares</t>
  </si>
  <si>
    <t>EXGRPSH: Gross exports, partner shares</t>
  </si>
  <si>
    <t>EXGR_DVAPSH: Domestic value added in gross exports,  partner shares</t>
  </si>
  <si>
    <t>EXGR_TDVAIND: Industry domestic value added contribution to gross exports</t>
  </si>
  <si>
    <t>EXGR_TFVAIND: Industry foreign value added contribution to gross exports</t>
  </si>
  <si>
    <t>EXGR_SERV_DVASH: Domestic services value added share of gross exports</t>
  </si>
  <si>
    <t>EXGR_SERV_FVASH: Foreign services value added share of gross exports</t>
  </si>
  <si>
    <t>IMGRINT_REII: Re-exported intermediate imports as % of intermediate imports</t>
  </si>
  <si>
    <t>IMGR_DVASH: Domestic value added share of gross imports</t>
  </si>
  <si>
    <t>IMGRPSH: Gross imports, partner shares</t>
  </si>
  <si>
    <t>FFD_DVAPSH: Domestic value added in foreign final demand, partner shares</t>
  </si>
  <si>
    <t>DFD_FVAPSH: Foreign value added in domestic final demand, partner shares</t>
  </si>
  <si>
    <t>VALU_FFDDVA: Share of domestic value added embodied in foreign final demand</t>
  </si>
  <si>
    <t>PROD_VASH: Value added as a % of production</t>
  </si>
  <si>
    <t>FD_VASH: Value added share of total final demand by source country and industry</t>
  </si>
  <si>
    <t>CONS_VASH: Value added share of total consumption, by source country and industry</t>
  </si>
  <si>
    <t>GFCF_VASH: Value added share of gross fixed capital formation, by source country and industry</t>
  </si>
  <si>
    <t>VALU/PROD</t>
  </si>
  <si>
    <t>Unit</t>
  </si>
  <si>
    <t>US Dollar, Millions</t>
  </si>
  <si>
    <t>Percentage</t>
  </si>
  <si>
    <t>Country / Region</t>
  </si>
  <si>
    <t>Industry</t>
  </si>
  <si>
    <t/>
  </si>
  <si>
    <t>SVK: Slovak Republic</t>
  </si>
  <si>
    <t>D01T03: Agriculture, forestry and fishing</t>
  </si>
  <si>
    <t>D05T06: Mining and extraction of energy producing products</t>
  </si>
  <si>
    <t>D07T08: Mining and quarrying of non-energy producing products</t>
  </si>
  <si>
    <t>D09: Mining support service activities</t>
  </si>
  <si>
    <t>D10T12: Food products, beverages and tobacco</t>
  </si>
  <si>
    <t>D13T15: Textiles, wearing apparel, leather and related products</t>
  </si>
  <si>
    <t>D16: Wood and products of wood and cork</t>
  </si>
  <si>
    <t>D17T18: Paper products and printing</t>
  </si>
  <si>
    <t>D19: Coke and refined petroleum products</t>
  </si>
  <si>
    <t>D20T21: Chemicals and pharmaceutical products</t>
  </si>
  <si>
    <t>D22: Rubber and plastic products</t>
  </si>
  <si>
    <t>D23: Other non-metallic mineral products</t>
  </si>
  <si>
    <t>D24: Basic metals</t>
  </si>
  <si>
    <t>D25: Fabricated metal products</t>
  </si>
  <si>
    <t>D26: Computer, electronic and optical products</t>
  </si>
  <si>
    <t>D27: Electrical equipment</t>
  </si>
  <si>
    <t>D28: Machinery and equipment, nec</t>
  </si>
  <si>
    <t>D29: Motor vehicles, trailers and semi-trailers</t>
  </si>
  <si>
    <t>D30: Other transport equipment</t>
  </si>
  <si>
    <t>D31T33: Other manufacturing; repair and installation of machinery and equipment</t>
  </si>
  <si>
    <t>D35T39: Electricity, gas, water supply, sewerage, waste and remediation services</t>
  </si>
  <si>
    <t>D41T43: Construction</t>
  </si>
  <si>
    <t>D45T47: Wholesale and retail trade; repair of motor vehicles</t>
  </si>
  <si>
    <t>D49T53: Transportation and storage</t>
  </si>
  <si>
    <t>D55T56: Accommodation and food services</t>
  </si>
  <si>
    <t>D58T60: Publishing, audiovisual and broadcasting activities</t>
  </si>
  <si>
    <t>D61: Telecommunications</t>
  </si>
  <si>
    <t>D62T63: IT and other information services</t>
  </si>
  <si>
    <t>D64T66: Financial and insurance activities</t>
  </si>
  <si>
    <t>D68: Real estate activities</t>
  </si>
  <si>
    <t>D69T82: Other business sector services</t>
  </si>
  <si>
    <t>D84: Public admin. and defence; compulsory social security</t>
  </si>
  <si>
    <t>D85: Education</t>
  </si>
  <si>
    <t>D86T88: Human health and social work</t>
  </si>
  <si>
    <t>D90T96: Arts, entertainment, recreation and other service activities</t>
  </si>
  <si>
    <t>D97T98: Private households with employed persons</t>
  </si>
  <si>
    <t>Dataset: Input-Output Tables 2018 edition</t>
  </si>
  <si>
    <t>Variable</t>
  </si>
  <si>
    <t>DOMIMP: Domestic output and imports</t>
  </si>
  <si>
    <t>Country</t>
  </si>
  <si>
    <t>Slovensko</t>
  </si>
  <si>
    <t>To: (sector in column)</t>
  </si>
  <si>
    <t>D55T56: Accomodation and food services</t>
  </si>
  <si>
    <t>HFCE: Final consumption expenditure of households</t>
  </si>
  <si>
    <t>NPISH: Final consumption expenditure of non-profit institutions serving households</t>
  </si>
  <si>
    <t>GGFC: Final consumption expenditure of general government</t>
  </si>
  <si>
    <t>GFCF: Gross Fixed Capital Formation</t>
  </si>
  <si>
    <t>INVNT: Changes in inventories</t>
  </si>
  <si>
    <t>CONS_ABR: Direct purchases abroad by residents (imports)</t>
  </si>
  <si>
    <t>CONS_NONRES: Direct purchases by non-residents (exports)</t>
  </si>
  <si>
    <t>EXPO: Exports (cross border)</t>
  </si>
  <si>
    <t>IMPO: Imports (cross border)</t>
  </si>
  <si>
    <t>TOTAL: Total</t>
  </si>
  <si>
    <t>EXGR</t>
  </si>
  <si>
    <t>From: (sector in row)</t>
  </si>
  <si>
    <t>IMP_01T03: Agriculture, forestry and fishing</t>
  </si>
  <si>
    <t>IMP_05T06: Mining and extraction of energy producing products</t>
  </si>
  <si>
    <t>IMP_07T08: Mining and quarrying of non-energy producing products</t>
  </si>
  <si>
    <t>IMP_09: Mining support service activities</t>
  </si>
  <si>
    <t>IMP_10T12: Food products, beverages and tobacco</t>
  </si>
  <si>
    <t>IMP_13T15: Textiles, wearing apparel, leather and related products</t>
  </si>
  <si>
    <t>IMP_16: Wood and of products of wood and cork (except furniture)</t>
  </si>
  <si>
    <t>IMP_17T18: Paper products and printing</t>
  </si>
  <si>
    <t>IMP_19: Coke and refined petroleum products</t>
  </si>
  <si>
    <t>IMP_20T21: Chemicals and pharmaceutical products</t>
  </si>
  <si>
    <t>IMP_22: Rubber and plastics products</t>
  </si>
  <si>
    <t>IMP_23: Other non-metallic mineral products</t>
  </si>
  <si>
    <t>IMP_24: Manufacture of basic metals</t>
  </si>
  <si>
    <t>IMP_25: Fabricated metal products, except machinery and equipment</t>
  </si>
  <si>
    <t>IMP_26: Computer, electronic and optical products</t>
  </si>
  <si>
    <t>IMP_27: Electrical equipment</t>
  </si>
  <si>
    <t>IMP_28: Machinery and equipment n.e.c.</t>
  </si>
  <si>
    <t>IMP_29: Motor vehicles, trailers and semi-trailers</t>
  </si>
  <si>
    <t>IMP_30: Other transport equipment</t>
  </si>
  <si>
    <t>IMP_31T33: Other manufacturing; repair and installation of machinery and equipment</t>
  </si>
  <si>
    <t>IMP_35T39: Electricity, gas, water supply, sewerage, waste and remediation services</t>
  </si>
  <si>
    <t>IMP_41T43: Construction</t>
  </si>
  <si>
    <t>IMP_45T47: Wholesale and retail trade; repair of motor vehicles</t>
  </si>
  <si>
    <t>IMP_49T53: Transportation and storage</t>
  </si>
  <si>
    <t>IMP_55T56: Accomodation and food services</t>
  </si>
  <si>
    <t>IMP_58T60: Publishing, audiovisual and broadcasting activities</t>
  </si>
  <si>
    <t>IMP_61: Telecommunications</t>
  </si>
  <si>
    <t>IMP_62T63: IT and other information services</t>
  </si>
  <si>
    <t>IMP_64T66: Financial and insurance activities</t>
  </si>
  <si>
    <t>IMP_68: Real estate activities</t>
  </si>
  <si>
    <t>IMP_69T82: Other business sector services</t>
  </si>
  <si>
    <t>IMP_84: Public administration and defence; compulsory social security</t>
  </si>
  <si>
    <t>IMP_85: Education</t>
  </si>
  <si>
    <t>IMP_86T88: Human health and social work</t>
  </si>
  <si>
    <t>IMP_90T96: Arts, entertainment, recreation and other service activities</t>
  </si>
  <si>
    <t>IMP_97T98: Private households with employed persons</t>
  </si>
  <si>
    <t>TXS_IMP_FNL: Taxes less subsidies on intermediate and final products (paid in foreign countries)</t>
  </si>
  <si>
    <t>TXS_INT_FNL: Taxes less subsidies on intermediate and final products (paid in domestic agencies, includes duty on imported products)</t>
  </si>
  <si>
    <t>TTL_INT_FNL: Total intermediate consumption at purchasers’ prices</t>
  </si>
  <si>
    <t>VALU: Value added at basic prices</t>
  </si>
  <si>
    <t>OUTPUT: Output at basic prices</t>
  </si>
  <si>
    <t>VALU na výpočet (so všetkými daňami)</t>
  </si>
  <si>
    <t>VALU / OUTPUT</t>
  </si>
  <si>
    <t>VALU + všetky dane/ OUTPUT</t>
  </si>
  <si>
    <t>MS</t>
  </si>
  <si>
    <t>VALU</t>
  </si>
  <si>
    <t>OUTPUT</t>
  </si>
  <si>
    <t>LABR: Compensation of employees</t>
  </si>
  <si>
    <t>OTXS: Other taxes less subsidies on production</t>
  </si>
  <si>
    <t>GOPS: Gross operating surplus and mixed income</t>
  </si>
  <si>
    <t>LABR / OUTPUT</t>
  </si>
  <si>
    <t>GOPS / OUTPUT</t>
  </si>
  <si>
    <t>OZ / PH</t>
  </si>
  <si>
    <t>Zisky / PH</t>
  </si>
  <si>
    <t>Dane / PH</t>
  </si>
  <si>
    <t>Sorry, the query is too large to fit into the Excel cell. You will not be able to update your table with the .Stat Populator.</t>
  </si>
  <si>
    <t>LEONTFD: Leontief inverse matrix (domestic)</t>
  </si>
  <si>
    <t>Index</t>
  </si>
  <si>
    <t>DIAG a OFFDIAG LIM (B)D+I</t>
  </si>
  <si>
    <t>Na diagonále</t>
  </si>
  <si>
    <t>DIAG LIM (B)_D+I</t>
  </si>
  <si>
    <t>TTL_01T03: Agriculture, forestry and fishing</t>
  </si>
  <si>
    <t>TTL_05T06: Mining and extraction of energy producing products</t>
  </si>
  <si>
    <t>TTL_07T08: Mining and quarrying of non-energy producing products</t>
  </si>
  <si>
    <t>TTL_09: Mining support service activities</t>
  </si>
  <si>
    <t>TTL_10T12: Food products, beverages and tobacco</t>
  </si>
  <si>
    <t>TTL_13T15: Textiles, wearing apparel, leather and related products</t>
  </si>
  <si>
    <t>TTL_16: Wood and of products of wood and cork (except furniture)</t>
  </si>
  <si>
    <t>TTL_17T18: Paper products and printing</t>
  </si>
  <si>
    <t>TTL_19: Coke and refined petroleum products</t>
  </si>
  <si>
    <t>TTL_20T21: Chemicals and pharmaceutical products</t>
  </si>
  <si>
    <t>TTL_22: Rubber and plastics products</t>
  </si>
  <si>
    <t>TTL_23: Other non-metallic mineral products</t>
  </si>
  <si>
    <t>TTL_24: Manufacture of basic metals</t>
  </si>
  <si>
    <t>TTL_25: Fabricated metal products, except machinery and equipment</t>
  </si>
  <si>
    <t>TTL_26: Computer, electronic and optical products</t>
  </si>
  <si>
    <t>TTL_27: Electrical equipment</t>
  </si>
  <si>
    <t>TTL_28: Machinery and equipment n.e.c.</t>
  </si>
  <si>
    <t>TTL_29: Motor vehicles, trailers and semi-trailers</t>
  </si>
  <si>
    <t>TTL_30: Other transport equipment</t>
  </si>
  <si>
    <t>TTL_31T33: Other manufacturing; repair and installation of machinery and equipment</t>
  </si>
  <si>
    <t>TTL_35T39: Electricity, gas, water supply, sewerage, waste and remediation services</t>
  </si>
  <si>
    <t>TTL_41T43: Construction</t>
  </si>
  <si>
    <t>TTL_45T47: Wholesale and retail trade; repair of motor vehicles</t>
  </si>
  <si>
    <t>TTL_49T53: Transportation and storage</t>
  </si>
  <si>
    <t>TTL_55T56: Accomodation and food services</t>
  </si>
  <si>
    <t>TTL_58T60: Publishing, audiovisual and broadcasting activities</t>
  </si>
  <si>
    <t>TTL_61: Telecommunications</t>
  </si>
  <si>
    <t>TTL_62T63: IT and other information services</t>
  </si>
  <si>
    <t>TTL_64T66: Financial and insurance activities</t>
  </si>
  <si>
    <t>TTL_68: Real estate activities</t>
  </si>
  <si>
    <t>TTL_69T82: Other business sector services</t>
  </si>
  <si>
    <t>TTL_84: Public administration and defence; compulsory social security</t>
  </si>
  <si>
    <t>TTL_85: Education</t>
  </si>
  <si>
    <t>TTL_86T88: Human health and social work</t>
  </si>
  <si>
    <t>TTL_90T96: Arts, entertainment, recreation and other service activities</t>
  </si>
  <si>
    <t>TTL_97T98: Private households with employed persons</t>
  </si>
  <si>
    <t>OFFDIAG LIM (B)_D+I</t>
  </si>
  <si>
    <r>
      <rPr>
        <b/>
        <sz val="12"/>
        <color indexed="9"/>
        <rFont val="Verdana"/>
        <family val="2"/>
        <charset val="238"/>
      </rPr>
      <t>B</t>
    </r>
    <r>
      <rPr>
        <b/>
        <sz val="8"/>
        <color indexed="9"/>
        <rFont val="Verdana"/>
        <family val="2"/>
        <charset val="238"/>
      </rPr>
      <t xml:space="preserve">
</t>
    </r>
    <r>
      <rPr>
        <sz val="8"/>
        <color indexed="9"/>
        <rFont val="Verdana"/>
        <family val="2"/>
        <charset val="238"/>
      </rPr>
      <t xml:space="preserve">
To: (sector in column)</t>
    </r>
  </si>
  <si>
    <t>Vektor V z diagonály = stĺpcový</t>
  </si>
  <si>
    <t>LIM (B)_D+I na diagonále súčet riadkov</t>
  </si>
  <si>
    <t>36x36</t>
  </si>
  <si>
    <t>1x36</t>
  </si>
  <si>
    <t>PH</t>
  </si>
  <si>
    <t>DOM+IMP_01T03: Agriculture, forestry and fishing</t>
  </si>
  <si>
    <t>DOM+IMP_05T06: Mining and extraction of energy producing products</t>
  </si>
  <si>
    <t>DOM+IMP_07T08: Mining and quarrying of non-energy producing products</t>
  </si>
  <si>
    <t>DOM+IMP_09: Mining support service activities</t>
  </si>
  <si>
    <t>DOM+IMP_10T12: Food products, beverages and tobacco</t>
  </si>
  <si>
    <t>DOM+IMP_13T15: Textiles, wearing apparel, leather and related products</t>
  </si>
  <si>
    <t>DOM+IMP_16: Wood and of products of wood and cork (except furniture)</t>
  </si>
  <si>
    <t>DOM+IMP_17T18: Paper products and printing</t>
  </si>
  <si>
    <t>DOM+IMP_19: Coke and refined petroleum products</t>
  </si>
  <si>
    <t>DOM+IMP_20T21: Chemicals and pharmaceutical products</t>
  </si>
  <si>
    <t>DOM+IMP_22: Rubber and plastics products</t>
  </si>
  <si>
    <t>DOM+IMP_23: Other non-metallic mineral products</t>
  </si>
  <si>
    <t>DOM+IMP_24: Manufacture of basic metals</t>
  </si>
  <si>
    <t>DOM+IMP_25: Fabricated metal products, except machinery and equipment</t>
  </si>
  <si>
    <t>DOM+IMP_26: Computer, electronic and optical products</t>
  </si>
  <si>
    <t>DOM+IMP_27: Electrical equipment</t>
  </si>
  <si>
    <t>DOM+IMP_28: Machinery and equipment n.e.c.</t>
  </si>
  <si>
    <t>DOM+IMP_29: Motor vehicles, trailers and semi-trailers</t>
  </si>
  <si>
    <t>DOM+IMP_30: Other transport equipment</t>
  </si>
  <si>
    <t>DOM+IMP_31T33: Other manufacturing; repair and installation of machinery and equipment</t>
  </si>
  <si>
    <t>DOM+IMP_35T39: Electricity, gas, water supply, sewerage, waste and remediation services</t>
  </si>
  <si>
    <t>DOM+IMP_41T43: Construction</t>
  </si>
  <si>
    <t>DOM+IMP_45T47: Wholesale and retail trade; repair of motor vehicles</t>
  </si>
  <si>
    <t>DOM+IMP_49T53: Transportation and storage</t>
  </si>
  <si>
    <t>DOM+IMP_55T56: Accomodation and food services</t>
  </si>
  <si>
    <t>DOM+IMP_58T60: Publishing, audiovisual and broadcasting activities</t>
  </si>
  <si>
    <t>DOM+IMP_61: Telecommunications</t>
  </si>
  <si>
    <t>DOM+IMP_62T63: IT and other information services</t>
  </si>
  <si>
    <t>DOM+IMP_64T66: Financial and insurance activities</t>
  </si>
  <si>
    <t>DOM+IMP_68: Real estate activities</t>
  </si>
  <si>
    <t>DOM+IMP_69T82: Other business sector services</t>
  </si>
  <si>
    <t>DOM+IMP_84: Public administration and defence; compulsory social security</t>
  </si>
  <si>
    <t>DOM+IMP_85: Education</t>
  </si>
  <si>
    <t>DOM+IMP_86T88: Human health and social work</t>
  </si>
  <si>
    <t>DOM+IMP_90T96: Arts, entertainment, recreation and other service activities</t>
  </si>
  <si>
    <t>DOM+IMP_97T98: Private households with employed persons</t>
  </si>
  <si>
    <t>spolu MS DOM+IMP</t>
  </si>
  <si>
    <t>spolu všetky d-s</t>
  </si>
  <si>
    <t>output</t>
  </si>
  <si>
    <t>Spolu D+I (TTL)</t>
  </si>
  <si>
    <t>0 / 1</t>
  </si>
  <si>
    <t>Jednotková matica (I)</t>
  </si>
  <si>
    <t>I - A</t>
  </si>
  <si>
    <t>LIM (B) = (I-A) na -1</t>
  </si>
  <si>
    <t>Dataset: Trade in employment (TiM): Principal indicators</t>
  </si>
  <si>
    <t>EMPN: Employment</t>
  </si>
  <si>
    <t>Partner</t>
  </si>
  <si>
    <t>Persons, Thousands</t>
  </si>
  <si>
    <t>DTOTAL: TOTAL</t>
  </si>
  <si>
    <t xml:space="preserve">  D01T03: Agriculture, forestry and fishing</t>
  </si>
  <si>
    <t xml:space="preserve">  D05T09: Mining and quarrying</t>
  </si>
  <si>
    <t xml:space="preserve">  D10T33: Manufacturing</t>
  </si>
  <si>
    <t xml:space="preserve">  D35T39: Electricity, gas, water supply, sewerage, waste and remediation services</t>
  </si>
  <si>
    <t xml:space="preserve">  D41T43: Construction</t>
  </si>
  <si>
    <t xml:space="preserve">  D45T82: Total business sector services</t>
  </si>
  <si>
    <t xml:space="preserve">  D84T98: Public admin, education and health; social and personal services</t>
  </si>
  <si>
    <t xml:space="preserve">  D05T39: Industry (mining, manufactures and utilities)</t>
  </si>
  <si>
    <t xml:space="preserve">  D45T98: Total services</t>
  </si>
  <si>
    <t xml:space="preserve">  D58T82: Information, finance, real estate and other business services</t>
  </si>
  <si>
    <t xml:space="preserve">  D41T98: Total services (incl. construction)</t>
  </si>
  <si>
    <t xml:space="preserve">  DINFO: Information industries</t>
  </si>
  <si>
    <t xml:space="preserve">    D05T06: Mining and extraction of energy producing products</t>
  </si>
  <si>
    <t xml:space="preserve">    D07T08: Mining and quarrying of non-energy producing products</t>
  </si>
  <si>
    <t xml:space="preserve">    D09: Mining support service activities</t>
  </si>
  <si>
    <t xml:space="preserve">    D10T12: Food products, beverages and tobacco</t>
  </si>
  <si>
    <t xml:space="preserve">    D13T15: Textiles, wearing apparel, leather and related products</t>
  </si>
  <si>
    <t xml:space="preserve">    D16T18: Wood and paper products; printing</t>
  </si>
  <si>
    <t xml:space="preserve">    D19T23: Chemicals and non-metallic mineral products</t>
  </si>
  <si>
    <t xml:space="preserve">    D24T25: Basic metals and fabricated metal products</t>
  </si>
  <si>
    <t xml:space="preserve">    D26T27: Computers, electronic and electrical equipment</t>
  </si>
  <si>
    <t xml:space="preserve">    D28: Machinery and equipment, nec</t>
  </si>
  <si>
    <t xml:space="preserve">    D29T30: Transport equipment</t>
  </si>
  <si>
    <t xml:space="preserve">    D31T33: Other manufacturing; repair and installation of machinery and equipment</t>
  </si>
  <si>
    <t xml:space="preserve">    D45T56: Distributive trade, transport, accommodation and food services</t>
  </si>
  <si>
    <t xml:space="preserve">    D58T63: Information and communication</t>
  </si>
  <si>
    <t xml:space="preserve">    D64T66: Financial and insurance activities</t>
  </si>
  <si>
    <t xml:space="preserve">    D68: Real estate activities</t>
  </si>
  <si>
    <t xml:space="preserve">    D69T82: Other business sector services</t>
  </si>
  <si>
    <t xml:space="preserve">    D84T88: Public admin, defence; education and health</t>
  </si>
  <si>
    <t xml:space="preserve">    D90T98: Other social and personal services</t>
  </si>
  <si>
    <t xml:space="preserve">      D16: Wood and products of wood and cork</t>
  </si>
  <si>
    <t xml:space="preserve">      D17T18: Paper products and printing</t>
  </si>
  <si>
    <t xml:space="preserve">      D19: Coke and refined petroleum products</t>
  </si>
  <si>
    <t xml:space="preserve">      D20T21: Chemicals and pharmaceutical products</t>
  </si>
  <si>
    <t xml:space="preserve">      D22: Rubber and plastic products</t>
  </si>
  <si>
    <t xml:space="preserve">      D23: Other non-metallic mineral products</t>
  </si>
  <si>
    <t xml:space="preserve">      D24: Basic metals</t>
  </si>
  <si>
    <t xml:space="preserve">      D25: Fabricated metal products</t>
  </si>
  <si>
    <t xml:space="preserve">      D26: Computer, electronic and optical products</t>
  </si>
  <si>
    <t xml:space="preserve">      D27: Electrical equipment</t>
  </si>
  <si>
    <t xml:space="preserve">      D29: Motor vehicles, trailers and semi-trailers</t>
  </si>
  <si>
    <t xml:space="preserve">      D30: Other transport equipment</t>
  </si>
  <si>
    <t xml:space="preserve">      D45T47: Wholesale and retail trade; repair of motor vehicles</t>
  </si>
  <si>
    <t xml:space="preserve">      D49T53: Transportation and storage</t>
  </si>
  <si>
    <t xml:space="preserve">      D55T56: Accommodation and food services</t>
  </si>
  <si>
    <t xml:space="preserve">      D58T60: Publishing, audiovisual and broadcasting activities</t>
  </si>
  <si>
    <t xml:space="preserve">      D61: Telecommunications</t>
  </si>
  <si>
    <t xml:space="preserve">      D62T63: IT and other information services</t>
  </si>
  <si>
    <t xml:space="preserve">      D84: Public admin. and defence; compulsory social security</t>
  </si>
  <si>
    <t xml:space="preserve">      D85: Education</t>
  </si>
  <si>
    <t xml:space="preserve">      D86T88: Human health and social work</t>
  </si>
  <si>
    <t xml:space="preserve">      D90T96: Arts, entertainment, recreation and other service activities</t>
  </si>
  <si>
    <t xml:space="preserve">      D97T98: Private households with employed persons</t>
  </si>
  <si>
    <r>
      <rPr>
        <b/>
        <sz val="12"/>
        <color indexed="9"/>
        <rFont val="Verdana"/>
        <family val="2"/>
        <charset val="238"/>
      </rPr>
      <t>Vˇ</t>
    </r>
    <r>
      <rPr>
        <b/>
        <sz val="8"/>
        <color indexed="9"/>
        <rFont val="Verdana"/>
        <family val="2"/>
        <charset val="238"/>
      </rPr>
      <t xml:space="preserve">
</t>
    </r>
    <r>
      <rPr>
        <sz val="8"/>
        <color indexed="9"/>
        <rFont val="Verdana"/>
        <family val="2"/>
        <charset val="238"/>
      </rPr>
      <t xml:space="preserve">
To: (sector in column)</t>
    </r>
  </si>
  <si>
    <t>V = Vektor V z diagonály = riadkový</t>
  </si>
  <si>
    <t>36x1</t>
  </si>
  <si>
    <r>
      <t xml:space="preserve">diag </t>
    </r>
    <r>
      <rPr>
        <b/>
        <sz val="12"/>
        <color indexed="9"/>
        <rFont val="Verdana"/>
        <family val="2"/>
        <charset val="238"/>
      </rPr>
      <t>B + offdiag B</t>
    </r>
    <r>
      <rPr>
        <b/>
        <sz val="8"/>
        <color indexed="9"/>
        <rFont val="Verdana"/>
        <family val="2"/>
        <charset val="238"/>
      </rPr>
      <t xml:space="preserve">
</t>
    </r>
    <r>
      <rPr>
        <sz val="8"/>
        <color indexed="9"/>
        <rFont val="Verdana"/>
        <family val="2"/>
        <charset val="238"/>
      </rPr>
      <t xml:space="preserve">
To: (sector in column)</t>
    </r>
  </si>
  <si>
    <t>LIM (B)_D+I na diagonále nepriamo</t>
  </si>
  <si>
    <t>DIAG a OFFDIAG Vˇ * LIM (B)_D+I</t>
  </si>
  <si>
    <t>DIAG Vˇ * LIM (B)_D+I</t>
  </si>
  <si>
    <t>OFFDIAG Vˇ* LIM (B)_D+I</t>
  </si>
  <si>
    <t>Zoradené</t>
  </si>
  <si>
    <t>OECD</t>
  </si>
  <si>
    <t>SVK názov (ISIC Rev.4)</t>
  </si>
  <si>
    <t>Odvetvie ISIC Rev.4</t>
  </si>
  <si>
    <t>Por.č. odvetvia</t>
  </si>
  <si>
    <t>Multiplikátor PH</t>
  </si>
  <si>
    <t>Priamy podiel PH na OUTPUTE</t>
  </si>
  <si>
    <t>Dovozná náročnosť (IMPORT/OUTPUT)</t>
  </si>
  <si>
    <t>Multiplikátor dovozu (importu)</t>
  </si>
  <si>
    <t>Súčet mult. PH + mult. Dovozu + (daní-subv.)</t>
  </si>
  <si>
    <t>Podiel daní-subvencií na OUTPUTE</t>
  </si>
  <si>
    <t>Multiplikátor daní-subvencií</t>
  </si>
  <si>
    <t>PH / 
OUTPUT</t>
  </si>
  <si>
    <t>IMPORT</t>
  </si>
  <si>
    <t>IMP / 
OUTPUT</t>
  </si>
  <si>
    <t>Zamestnanosť</t>
  </si>
  <si>
    <t>Pridaná hodnota</t>
  </si>
  <si>
    <t>69T82: Iné podnik. služby</t>
  </si>
  <si>
    <t>90T96: Umelecké, zábavné, rekr. služby</t>
  </si>
  <si>
    <t>Násobok mult.PH</t>
  </si>
  <si>
    <t>Násobok mult. Zamestnanosti</t>
  </si>
  <si>
    <t>Multiplikátor zamestnanosti</t>
  </si>
  <si>
    <t>Násobok mult. dovozu (importu)</t>
  </si>
  <si>
    <t>Zamestnanosť (EMPLOY)</t>
  </si>
  <si>
    <t>Prácnosť = EMPLOY/OUTPUT (na 1 mil. produkcie)</t>
  </si>
  <si>
    <t>Multiplikátor zamestnanosti (na 1 mil. produkcie)</t>
  </si>
  <si>
    <t>Násobok: Multiplikátor PH / priamy podiel PH na OUTPUTE</t>
  </si>
  <si>
    <t>Násobok: Multiplikátor dovozu / dovozná náročnosť</t>
  </si>
  <si>
    <t>Násobok: Multiplikátor daní-subvencií / podiel daní-subv.na OUT</t>
  </si>
  <si>
    <t>Násobok: Multiplikátor zamestnanosti / prácnosť</t>
  </si>
  <si>
    <t>ZAM / 
1 mil. OUTPUTU</t>
  </si>
  <si>
    <t>Multiplikátor IMP</t>
  </si>
  <si>
    <t>Multiplikátor ZAM na 1 mil. OUTPUTU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</si>
</sst>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%"/>
    <numFmt numFmtId="165" formatCode="#,##0.0"/>
    <numFmt numFmtId="166" formatCode="0.000"/>
    <numFmt numFmtId="167" formatCode="0.0"/>
    <numFmt numFmtId="168" formatCode="#,##0.0_ ;\-#,##0.0\ "/>
    <numFmt numFmtId="169" formatCode="#,##0.00_ ;\-#,##0.00\ "/>
    <numFmt numFmtId="170" formatCode="#,##0.000"/>
    <numFmt numFmtId="171" formatCode="#,##0.000_ ;\-#,##0.000\ "/>
    <numFmt numFmtId="172" formatCode="#,##0_ ;\-#,##0\ 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color theme="10"/>
      <name val="Calibri"/>
      <family val="2"/>
      <charset val="238"/>
      <scheme val="minor"/>
    </font>
    <font>
      <i/>
      <sz val="11"/>
      <name val="Arial"/>
      <family val="2"/>
      <charset val="238"/>
    </font>
    <font>
      <i/>
      <sz val="11"/>
      <name val="Calibri"/>
      <family val="2"/>
      <charset val="238"/>
    </font>
    <font>
      <sz val="10"/>
      <name val="Arial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name val="Verdana"/>
      <family val="2"/>
    </font>
    <font>
      <b/>
      <sz val="9"/>
      <color indexed="10"/>
      <name val="Courier New"/>
      <family val="3"/>
    </font>
    <font>
      <sz val="8"/>
      <name val="Verdana"/>
      <family val="2"/>
    </font>
    <font>
      <u/>
      <sz val="8"/>
      <name val="Verdana"/>
      <family val="2"/>
    </font>
    <font>
      <sz val="8"/>
      <color theme="0"/>
      <name val="Arial"/>
      <family val="2"/>
    </font>
    <font>
      <sz val="12"/>
      <color rgb="FFFF0000"/>
      <name val="Arial"/>
      <family val="2"/>
      <charset val="238"/>
    </font>
    <font>
      <b/>
      <sz val="8"/>
      <color indexed="9"/>
      <name val="Verdana"/>
      <family val="2"/>
      <charset val="238"/>
    </font>
    <font>
      <b/>
      <sz val="12"/>
      <color indexed="9"/>
      <name val="Verdana"/>
      <family val="2"/>
      <charset val="238"/>
    </font>
    <font>
      <sz val="8"/>
      <color indexed="9"/>
      <name val="Verdana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Verdana"/>
      <family val="2"/>
    </font>
    <font>
      <b/>
      <sz val="8"/>
      <color rgb="FFFF0000"/>
      <name val="Arial"/>
      <family val="2"/>
      <charset val="238"/>
    </font>
    <font>
      <sz val="11"/>
      <color theme="1"/>
      <name val="Cambria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571E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B5B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CC"/>
      </patternFill>
    </fill>
    <fill>
      <patternFill patternType="solid">
        <fgColor theme="8" tint="0.59999389629810485"/>
        <bgColor rgb="FFFFFFCC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F7E8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mediumGray">
        <fgColor rgb="FFC0C0C0"/>
        <bgColor theme="5" tint="-0.249977111117893"/>
      </patternFill>
    </fill>
    <fill>
      <patternFill patternType="mediumGray">
        <fgColor rgb="FFC0C0C0"/>
        <bgColor rgb="FF00B050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28" fillId="0" borderId="0"/>
    <xf numFmtId="0" fontId="31" fillId="0" borderId="0" applyNumberFormat="0" applyFill="0" applyBorder="0" applyAlignment="0" applyProtection="0"/>
    <xf numFmtId="0" fontId="36" fillId="0" borderId="0"/>
    <xf numFmtId="0" fontId="8" fillId="0" borderId="0"/>
    <xf numFmtId="0" fontId="8" fillId="0" borderId="0"/>
  </cellStyleXfs>
  <cellXfs count="40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2" borderId="1" xfId="0" applyFill="1" applyBorder="1"/>
    <xf numFmtId="164" fontId="0" fillId="0" borderId="0" xfId="1" applyNumberFormat="1" applyFont="1"/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10" fontId="0" fillId="0" borderId="0" xfId="1" applyNumberFormat="1" applyFont="1"/>
    <xf numFmtId="3" fontId="0" fillId="0" borderId="0" xfId="0" applyNumberFormat="1"/>
    <xf numFmtId="0" fontId="0" fillId="9" borderId="1" xfId="0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6" fillId="3" borderId="1" xfId="0" applyFont="1" applyFill="1" applyBorder="1" applyAlignment="1">
      <alignment wrapText="1"/>
    </xf>
    <xf numFmtId="2" fontId="0" fillId="0" borderId="0" xfId="0" applyNumberFormat="1"/>
    <xf numFmtId="49" fontId="0" fillId="0" borderId="0" xfId="0" applyNumberFormat="1" applyFill="1" applyAlignment="1">
      <alignment horizontal="left"/>
    </xf>
    <xf numFmtId="0" fontId="7" fillId="0" borderId="0" xfId="0" applyFont="1"/>
    <xf numFmtId="165" fontId="8" fillId="0" borderId="0" xfId="0" applyNumberFormat="1" applyFont="1"/>
    <xf numFmtId="0" fontId="6" fillId="10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5" fontId="8" fillId="10" borderId="0" xfId="0" applyNumberFormat="1" applyFont="1" applyFill="1"/>
    <xf numFmtId="165" fontId="0" fillId="6" borderId="0" xfId="0" applyNumberFormat="1" applyFill="1"/>
    <xf numFmtId="165" fontId="0" fillId="6" borderId="1" xfId="0" applyNumberFormat="1" applyFill="1" applyBorder="1"/>
    <xf numFmtId="165" fontId="8" fillId="6" borderId="0" xfId="0" applyNumberFormat="1" applyFont="1" applyFill="1"/>
    <xf numFmtId="165" fontId="8" fillId="6" borderId="1" xfId="0" applyNumberFormat="1" applyFont="1" applyFill="1" applyBorder="1"/>
    <xf numFmtId="165" fontId="0" fillId="10" borderId="0" xfId="0" applyNumberFormat="1" applyFill="1"/>
    <xf numFmtId="165" fontId="0" fillId="10" borderId="1" xfId="0" applyNumberFormat="1" applyFill="1" applyBorder="1"/>
    <xf numFmtId="10" fontId="0" fillId="0" borderId="1" xfId="1" applyNumberFormat="1" applyFont="1" applyBorder="1"/>
    <xf numFmtId="165" fontId="0" fillId="0" borderId="0" xfId="0" applyNumberFormat="1"/>
    <xf numFmtId="164" fontId="0" fillId="0" borderId="0" xfId="0" applyNumberFormat="1"/>
    <xf numFmtId="0" fontId="6" fillId="0" borderId="0" xfId="0" applyFont="1" applyFill="1" applyBorder="1" applyAlignment="1">
      <alignment vertical="center" wrapText="1"/>
    </xf>
    <xf numFmtId="166" fontId="0" fillId="0" borderId="0" xfId="0" applyNumberFormat="1"/>
    <xf numFmtId="166" fontId="0" fillId="0" borderId="0" xfId="0" applyNumberFormat="1" applyBorder="1"/>
    <xf numFmtId="0" fontId="0" fillId="0" borderId="0" xfId="0" applyFill="1"/>
    <xf numFmtId="0" fontId="0" fillId="0" borderId="0" xfId="0" applyFill="1" applyBorder="1"/>
    <xf numFmtId="4" fontId="0" fillId="0" borderId="0" xfId="0" applyNumberFormat="1" applyFill="1"/>
    <xf numFmtId="164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1" xfId="0" applyBorder="1" applyAlignment="1">
      <alignment wrapText="1"/>
    </xf>
    <xf numFmtId="0" fontId="6" fillId="0" borderId="0" xfId="0" applyFont="1" applyFill="1"/>
    <xf numFmtId="0" fontId="10" fillId="0" borderId="0" xfId="2" applyFont="1" applyFill="1"/>
    <xf numFmtId="0" fontId="11" fillId="0" borderId="0" xfId="2" applyFont="1" applyFill="1"/>
    <xf numFmtId="0" fontId="8" fillId="0" borderId="0" xfId="2" applyFont="1" applyFill="1"/>
    <xf numFmtId="3" fontId="14" fillId="17" borderId="15" xfId="2" applyNumberFormat="1" applyFont="1" applyFill="1" applyBorder="1" applyAlignment="1">
      <alignment horizontal="center" wrapText="1"/>
    </xf>
    <xf numFmtId="3" fontId="14" fillId="18" borderId="15" xfId="2" applyNumberFormat="1" applyFont="1" applyFill="1" applyBorder="1" applyAlignment="1">
      <alignment horizontal="center" wrapText="1"/>
    </xf>
    <xf numFmtId="3" fontId="14" fillId="19" borderId="17" xfId="2" applyNumberFormat="1" applyFont="1" applyFill="1" applyBorder="1" applyAlignment="1">
      <alignment horizontal="center" wrapText="1"/>
    </xf>
    <xf numFmtId="3" fontId="14" fillId="20" borderId="17" xfId="2" applyNumberFormat="1" applyFont="1" applyFill="1" applyBorder="1" applyAlignment="1">
      <alignment horizontal="center" wrapText="1"/>
    </xf>
    <xf numFmtId="49" fontId="14" fillId="17" borderId="20" xfId="2" applyNumberFormat="1" applyFont="1" applyFill="1" applyBorder="1" applyAlignment="1">
      <alignment horizontal="center" wrapText="1"/>
    </xf>
    <xf numFmtId="49" fontId="14" fillId="18" borderId="20" xfId="2" applyNumberFormat="1" applyFont="1" applyFill="1" applyBorder="1" applyAlignment="1">
      <alignment horizontal="center" wrapText="1"/>
    </xf>
    <xf numFmtId="49" fontId="14" fillId="19" borderId="20" xfId="2" applyNumberFormat="1" applyFont="1" applyFill="1" applyBorder="1" applyAlignment="1">
      <alignment horizontal="center" wrapText="1"/>
    </xf>
    <xf numFmtId="49" fontId="14" fillId="20" borderId="20" xfId="2" applyNumberFormat="1" applyFont="1" applyFill="1" applyBorder="1" applyAlignment="1">
      <alignment horizontal="center" wrapText="1"/>
    </xf>
    <xf numFmtId="0" fontId="17" fillId="21" borderId="5" xfId="2" applyFont="1" applyFill="1" applyBorder="1" applyAlignment="1">
      <alignment horizontal="left" vertical="center"/>
    </xf>
    <xf numFmtId="3" fontId="18" fillId="13" borderId="5" xfId="2" applyNumberFormat="1" applyFont="1" applyFill="1" applyBorder="1" applyAlignment="1">
      <alignment horizontal="center" vertical="center"/>
    </xf>
    <xf numFmtId="165" fontId="19" fillId="13" borderId="5" xfId="2" applyNumberFormat="1" applyFont="1" applyFill="1" applyBorder="1" applyAlignment="1">
      <alignment horizontal="center" vertical="center"/>
    </xf>
    <xf numFmtId="3" fontId="18" fillId="15" borderId="5" xfId="2" applyNumberFormat="1" applyFont="1" applyFill="1" applyBorder="1" applyAlignment="1">
      <alignment horizontal="center" vertical="center"/>
    </xf>
    <xf numFmtId="165" fontId="19" fillId="15" borderId="5" xfId="2" applyNumberFormat="1" applyFont="1" applyFill="1" applyBorder="1" applyAlignment="1">
      <alignment horizontal="center" vertical="center"/>
    </xf>
    <xf numFmtId="3" fontId="18" fillId="14" borderId="5" xfId="2" applyNumberFormat="1" applyFont="1" applyFill="1" applyBorder="1" applyAlignment="1">
      <alignment horizontal="center" vertical="center"/>
    </xf>
    <xf numFmtId="165" fontId="19" fillId="14" borderId="5" xfId="2" applyNumberFormat="1" applyFont="1" applyFill="1" applyBorder="1" applyAlignment="1">
      <alignment horizontal="center" vertical="center"/>
    </xf>
    <xf numFmtId="3" fontId="18" fillId="16" borderId="5" xfId="2" applyNumberFormat="1" applyFont="1" applyFill="1" applyBorder="1" applyAlignment="1">
      <alignment horizontal="center" vertical="center"/>
    </xf>
    <xf numFmtId="165" fontId="19" fillId="16" borderId="5" xfId="2" applyNumberFormat="1" applyFont="1" applyFill="1" applyBorder="1" applyAlignment="1">
      <alignment horizontal="center" vertical="center"/>
    </xf>
    <xf numFmtId="165" fontId="18" fillId="12" borderId="5" xfId="2" applyNumberFormat="1" applyFont="1" applyFill="1" applyBorder="1" applyAlignment="1">
      <alignment horizontal="center" vertical="center"/>
    </xf>
    <xf numFmtId="165" fontId="20" fillId="0" borderId="0" xfId="2" applyNumberFormat="1" applyFont="1" applyFill="1"/>
    <xf numFmtId="167" fontId="10" fillId="0" borderId="0" xfId="2" applyNumberFormat="1" applyFont="1" applyFill="1"/>
    <xf numFmtId="0" fontId="21" fillId="0" borderId="5" xfId="2" applyFont="1" applyFill="1" applyBorder="1" applyAlignment="1">
      <alignment horizontal="left" vertical="center"/>
    </xf>
    <xf numFmtId="3" fontId="22" fillId="13" borderId="5" xfId="2" applyNumberFormat="1" applyFont="1" applyFill="1" applyBorder="1" applyAlignment="1">
      <alignment horizontal="center" vertical="center"/>
    </xf>
    <xf numFmtId="165" fontId="23" fillId="13" borderId="5" xfId="2" applyNumberFormat="1" applyFont="1" applyFill="1" applyBorder="1" applyAlignment="1">
      <alignment horizontal="center" vertical="center"/>
    </xf>
    <xf numFmtId="3" fontId="22" fillId="15" borderId="5" xfId="2" applyNumberFormat="1" applyFont="1" applyFill="1" applyBorder="1" applyAlignment="1">
      <alignment horizontal="center" vertical="center"/>
    </xf>
    <xf numFmtId="165" fontId="23" fillId="15" borderId="5" xfId="2" applyNumberFormat="1" applyFont="1" applyFill="1" applyBorder="1" applyAlignment="1">
      <alignment horizontal="center" vertical="center"/>
    </xf>
    <xf numFmtId="3" fontId="22" fillId="14" borderId="5" xfId="2" applyNumberFormat="1" applyFont="1" applyFill="1" applyBorder="1" applyAlignment="1">
      <alignment horizontal="center" vertical="center"/>
    </xf>
    <xf numFmtId="165" fontId="23" fillId="14" borderId="5" xfId="2" applyNumberFormat="1" applyFont="1" applyFill="1" applyBorder="1" applyAlignment="1">
      <alignment horizontal="center" vertical="center"/>
    </xf>
    <xf numFmtId="3" fontId="22" fillId="16" borderId="5" xfId="2" applyNumberFormat="1" applyFont="1" applyFill="1" applyBorder="1" applyAlignment="1">
      <alignment horizontal="center" vertical="center"/>
    </xf>
    <xf numFmtId="165" fontId="23" fillId="16" borderId="5" xfId="2" applyNumberFormat="1" applyFont="1" applyFill="1" applyBorder="1" applyAlignment="1">
      <alignment horizontal="center" vertical="center"/>
    </xf>
    <xf numFmtId="165" fontId="24" fillId="12" borderId="5" xfId="2" applyNumberFormat="1" applyFont="1" applyFill="1" applyBorder="1" applyAlignment="1">
      <alignment horizontal="center" vertical="center"/>
    </xf>
    <xf numFmtId="3" fontId="21" fillId="13" borderId="5" xfId="2" applyNumberFormat="1" applyFont="1" applyFill="1" applyBorder="1" applyAlignment="1">
      <alignment horizontal="center" vertical="center"/>
    </xf>
    <xf numFmtId="165" fontId="25" fillId="13" borderId="5" xfId="2" applyNumberFormat="1" applyFont="1" applyFill="1" applyBorder="1" applyAlignment="1">
      <alignment horizontal="center" vertical="center"/>
    </xf>
    <xf numFmtId="3" fontId="21" fillId="15" borderId="5" xfId="2" applyNumberFormat="1" applyFont="1" applyFill="1" applyBorder="1" applyAlignment="1">
      <alignment horizontal="center" vertical="center"/>
    </xf>
    <xf numFmtId="165" fontId="25" fillId="15" borderId="5" xfId="2" applyNumberFormat="1" applyFont="1" applyFill="1" applyBorder="1" applyAlignment="1">
      <alignment horizontal="center" vertical="center"/>
    </xf>
    <xf numFmtId="3" fontId="21" fillId="14" borderId="5" xfId="2" applyNumberFormat="1" applyFont="1" applyFill="1" applyBorder="1" applyAlignment="1">
      <alignment horizontal="center" vertical="center"/>
    </xf>
    <xf numFmtId="165" fontId="25" fillId="14" borderId="5" xfId="2" applyNumberFormat="1" applyFont="1" applyFill="1" applyBorder="1" applyAlignment="1">
      <alignment horizontal="center" vertical="center"/>
    </xf>
    <xf numFmtId="3" fontId="21" fillId="16" borderId="5" xfId="2" applyNumberFormat="1" applyFont="1" applyFill="1" applyBorder="1" applyAlignment="1">
      <alignment horizontal="center" vertical="center"/>
    </xf>
    <xf numFmtId="165" fontId="25" fillId="16" borderId="5" xfId="2" applyNumberFormat="1" applyFont="1" applyFill="1" applyBorder="1" applyAlignment="1">
      <alignment horizontal="center" vertical="center"/>
    </xf>
    <xf numFmtId="167" fontId="11" fillId="0" borderId="0" xfId="2" applyNumberFormat="1" applyFont="1" applyFill="1"/>
    <xf numFmtId="167" fontId="26" fillId="0" borderId="2" xfId="2" applyNumberFormat="1" applyFont="1" applyBorder="1" applyAlignment="1"/>
    <xf numFmtId="0" fontId="26" fillId="0" borderId="2" xfId="2" applyFont="1" applyBorder="1" applyAlignment="1"/>
    <xf numFmtId="165" fontId="26" fillId="0" borderId="2" xfId="2" applyNumberFormat="1" applyFont="1" applyBorder="1" applyAlignment="1"/>
    <xf numFmtId="165" fontId="11" fillId="0" borderId="0" xfId="2" applyNumberFormat="1" applyFont="1" applyFill="1"/>
    <xf numFmtId="3" fontId="11" fillId="0" borderId="0" xfId="2" applyNumberFormat="1" applyFont="1" applyFill="1"/>
    <xf numFmtId="0" fontId="18" fillId="21" borderId="5" xfId="2" applyFont="1" applyFill="1" applyBorder="1" applyAlignment="1">
      <alignment horizontal="center" vertical="center"/>
    </xf>
    <xf numFmtId="0" fontId="27" fillId="0" borderId="2" xfId="2" applyFont="1" applyFill="1" applyBorder="1" applyAlignment="1">
      <alignment vertical="center"/>
    </xf>
    <xf numFmtId="165" fontId="27" fillId="0" borderId="2" xfId="2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 applyProtection="1"/>
    <xf numFmtId="3" fontId="29" fillId="0" borderId="0" xfId="3" applyNumberFormat="1" applyFont="1" applyFill="1" applyBorder="1" applyAlignment="1" applyProtection="1"/>
    <xf numFmtId="0" fontId="30" fillId="0" borderId="0" xfId="3" applyNumberFormat="1" applyFont="1" applyFill="1" applyBorder="1" applyAlignment="1" applyProtection="1">
      <alignment horizontal="center"/>
    </xf>
    <xf numFmtId="0" fontId="30" fillId="0" borderId="1" xfId="3" applyNumberFormat="1" applyFont="1" applyFill="1" applyBorder="1" applyAlignment="1" applyProtection="1">
      <alignment horizontal="center"/>
    </xf>
    <xf numFmtId="2" fontId="11" fillId="0" borderId="0" xfId="2" applyNumberFormat="1" applyFont="1" applyFill="1"/>
    <xf numFmtId="9" fontId="11" fillId="0" borderId="0" xfId="1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4" fontId="0" fillId="0" borderId="2" xfId="0" applyNumberFormat="1" applyFill="1" applyBorder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/>
    <xf numFmtId="4" fontId="1" fillId="0" borderId="0" xfId="0" applyNumberFormat="1" applyFont="1" applyFill="1"/>
    <xf numFmtId="4" fontId="1" fillId="0" borderId="0" xfId="0" applyNumberFormat="1" applyFont="1" applyFill="1" applyBorder="1"/>
    <xf numFmtId="0" fontId="1" fillId="0" borderId="1" xfId="0" applyFont="1" applyFill="1" applyBorder="1"/>
    <xf numFmtId="4" fontId="1" fillId="0" borderId="1" xfId="0" applyNumberFormat="1" applyFont="1" applyFill="1" applyBorder="1"/>
    <xf numFmtId="0" fontId="32" fillId="0" borderId="0" xfId="0" applyFont="1" applyFill="1"/>
    <xf numFmtId="0" fontId="33" fillId="0" borderId="0" xfId="4" applyFont="1" applyFill="1"/>
    <xf numFmtId="0" fontId="33" fillId="0" borderId="0" xfId="4" applyFont="1" applyFill="1" applyBorder="1"/>
    <xf numFmtId="0" fontId="34" fillId="0" borderId="0" xfId="2" applyFont="1" applyFill="1"/>
    <xf numFmtId="165" fontId="34" fillId="0" borderId="0" xfId="2" applyNumberFormat="1" applyFont="1" applyFill="1"/>
    <xf numFmtId="3" fontId="34" fillId="0" borderId="0" xfId="2" applyNumberFormat="1" applyFont="1" applyFill="1"/>
    <xf numFmtId="0" fontId="35" fillId="0" borderId="0" xfId="3" applyNumberFormat="1" applyFont="1" applyFill="1" applyBorder="1" applyAlignment="1" applyProtection="1"/>
    <xf numFmtId="0" fontId="32" fillId="0" borderId="0" xfId="0" applyFont="1"/>
    <xf numFmtId="0" fontId="0" fillId="22" borderId="0" xfId="0" applyFill="1"/>
    <xf numFmtId="164" fontId="0" fillId="22" borderId="0" xfId="0" applyNumberFormat="1" applyFill="1"/>
    <xf numFmtId="49" fontId="0" fillId="22" borderId="0" xfId="0" applyNumberFormat="1" applyFill="1" applyAlignment="1">
      <alignment horizontal="left"/>
    </xf>
    <xf numFmtId="10" fontId="0" fillId="22" borderId="0" xfId="1" applyNumberFormat="1" applyFont="1" applyFill="1"/>
    <xf numFmtId="0" fontId="0" fillId="22" borderId="0" xfId="0" applyFill="1" applyAlignment="1">
      <alignment horizontal="left"/>
    </xf>
    <xf numFmtId="165" fontId="8" fillId="22" borderId="0" xfId="0" applyNumberFormat="1" applyFont="1" applyFill="1"/>
    <xf numFmtId="0" fontId="6" fillId="0" borderId="1" xfId="0" applyFont="1" applyFill="1" applyBorder="1" applyAlignment="1">
      <alignment vertical="center" wrapText="1"/>
    </xf>
    <xf numFmtId="165" fontId="8" fillId="0" borderId="0" xfId="0" applyNumberFormat="1" applyFont="1" applyFill="1"/>
    <xf numFmtId="165" fontId="0" fillId="0" borderId="0" xfId="0" applyNumberFormat="1" applyFill="1"/>
    <xf numFmtId="10" fontId="0" fillId="0" borderId="0" xfId="1" applyNumberFormat="1" applyFont="1" applyFill="1"/>
    <xf numFmtId="165" fontId="0" fillId="0" borderId="1" xfId="0" applyNumberFormat="1" applyFill="1" applyBorder="1"/>
    <xf numFmtId="10" fontId="0" fillId="0" borderId="1" xfId="1" applyNumberFormat="1" applyFont="1" applyFill="1" applyBorder="1"/>
    <xf numFmtId="165" fontId="8" fillId="0" borderId="1" xfId="0" applyNumberFormat="1" applyFont="1" applyFill="1" applyBorder="1"/>
    <xf numFmtId="166" fontId="0" fillId="0" borderId="0" xfId="0" applyNumberFormat="1" applyFill="1"/>
    <xf numFmtId="166" fontId="0" fillId="0" borderId="1" xfId="0" applyNumberFormat="1" applyFill="1" applyBorder="1"/>
    <xf numFmtId="4" fontId="0" fillId="22" borderId="0" xfId="0" applyNumberFormat="1" applyFill="1"/>
    <xf numFmtId="164" fontId="0" fillId="22" borderId="0" xfId="1" applyNumberFormat="1" applyFont="1" applyFill="1"/>
    <xf numFmtId="3" fontId="0" fillId="22" borderId="0" xfId="0" applyNumberFormat="1" applyFill="1"/>
    <xf numFmtId="0" fontId="37" fillId="0" borderId="25" xfId="5" applyFont="1" applyBorder="1"/>
    <xf numFmtId="0" fontId="36" fillId="0" borderId="0" xfId="5"/>
    <xf numFmtId="0" fontId="38" fillId="0" borderId="25" xfId="5" applyFont="1" applyBorder="1" applyAlignment="1">
      <alignment horizontal="left" wrapText="1"/>
    </xf>
    <xf numFmtId="0" fontId="41" fillId="25" borderId="25" xfId="5" applyFont="1" applyFill="1" applyBorder="1" applyAlignment="1">
      <alignment horizontal="center" vertical="top" wrapText="1"/>
    </xf>
    <xf numFmtId="0" fontId="40" fillId="25" borderId="25" xfId="5" applyFont="1" applyFill="1" applyBorder="1" applyAlignment="1">
      <alignment horizontal="center" vertical="top" wrapText="1"/>
    </xf>
    <xf numFmtId="0" fontId="42" fillId="26" borderId="25" xfId="5" applyFont="1" applyFill="1" applyBorder="1" applyAlignment="1">
      <alignment wrapText="1"/>
    </xf>
    <xf numFmtId="0" fontId="43" fillId="27" borderId="25" xfId="5" applyFont="1" applyFill="1" applyBorder="1" applyAlignment="1">
      <alignment horizontal="center"/>
    </xf>
    <xf numFmtId="0" fontId="44" fillId="26" borderId="25" xfId="5" applyFont="1" applyFill="1" applyBorder="1" applyAlignment="1">
      <alignment vertical="top" wrapText="1"/>
    </xf>
    <xf numFmtId="168" fontId="37" fillId="0" borderId="25" xfId="5" applyNumberFormat="1" applyFont="1" applyBorder="1" applyAlignment="1">
      <alignment horizontal="right"/>
    </xf>
    <xf numFmtId="168" fontId="37" fillId="28" borderId="25" xfId="5" applyNumberFormat="1" applyFont="1" applyFill="1" applyBorder="1" applyAlignment="1">
      <alignment horizontal="right"/>
    </xf>
    <xf numFmtId="0" fontId="45" fillId="0" borderId="0" xfId="5" applyFont="1" applyAlignment="1">
      <alignment horizontal="left"/>
    </xf>
    <xf numFmtId="169" fontId="36" fillId="0" borderId="0" xfId="5" applyNumberFormat="1"/>
    <xf numFmtId="168" fontId="36" fillId="0" borderId="0" xfId="5" applyNumberFormat="1"/>
    <xf numFmtId="0" fontId="38" fillId="0" borderId="25" xfId="0" applyFont="1" applyBorder="1" applyAlignment="1">
      <alignment horizontal="left" wrapText="1"/>
    </xf>
    <xf numFmtId="0" fontId="40" fillId="25" borderId="25" xfId="0" applyFont="1" applyFill="1" applyBorder="1" applyAlignment="1">
      <alignment horizontal="center" vertical="top" wrapText="1"/>
    </xf>
    <xf numFmtId="0" fontId="40" fillId="23" borderId="25" xfId="0" applyFont="1" applyFill="1" applyBorder="1" applyAlignment="1">
      <alignment horizontal="center" vertical="top" wrapText="1"/>
    </xf>
    <xf numFmtId="0" fontId="42" fillId="26" borderId="25" xfId="0" applyFont="1" applyFill="1" applyBorder="1" applyAlignment="1">
      <alignment wrapText="1"/>
    </xf>
    <xf numFmtId="0" fontId="43" fillId="27" borderId="25" xfId="0" applyFont="1" applyFill="1" applyBorder="1" applyAlignment="1">
      <alignment horizontal="center"/>
    </xf>
    <xf numFmtId="0" fontId="43" fillId="27" borderId="29" xfId="0" applyFont="1" applyFill="1" applyBorder="1" applyAlignment="1">
      <alignment horizontal="center"/>
    </xf>
    <xf numFmtId="0" fontId="44" fillId="26" borderId="25" xfId="0" applyFont="1" applyFill="1" applyBorder="1" applyAlignment="1">
      <alignment vertical="top" wrapText="1"/>
    </xf>
    <xf numFmtId="0" fontId="43" fillId="27" borderId="26" xfId="0" applyFont="1" applyFill="1" applyBorder="1" applyAlignment="1">
      <alignment horizontal="center"/>
    </xf>
    <xf numFmtId="168" fontId="37" fillId="29" borderId="32" xfId="0" applyNumberFormat="1" applyFont="1" applyFill="1" applyBorder="1" applyAlignment="1">
      <alignment horizontal="right"/>
    </xf>
    <xf numFmtId="168" fontId="37" fillId="0" borderId="33" xfId="0" applyNumberFormat="1" applyFont="1" applyBorder="1" applyAlignment="1">
      <alignment horizontal="right"/>
    </xf>
    <xf numFmtId="168" fontId="37" fillId="0" borderId="34" xfId="0" applyNumberFormat="1" applyFont="1" applyBorder="1" applyAlignment="1">
      <alignment horizontal="right"/>
    </xf>
    <xf numFmtId="168" fontId="37" fillId="0" borderId="28" xfId="0" applyNumberFormat="1" applyFont="1" applyBorder="1" applyAlignment="1">
      <alignment horizontal="right"/>
    </xf>
    <xf numFmtId="168" fontId="37" fillId="0" borderId="25" xfId="0" applyNumberFormat="1" applyFont="1" applyBorder="1" applyAlignment="1">
      <alignment horizontal="right"/>
    </xf>
    <xf numFmtId="168" fontId="37" fillId="28" borderId="35" xfId="0" applyNumberFormat="1" applyFont="1" applyFill="1" applyBorder="1" applyAlignment="1">
      <alignment horizontal="right"/>
    </xf>
    <xf numFmtId="168" fontId="37" fillId="29" borderId="25" xfId="0" applyNumberFormat="1" applyFont="1" applyFill="1" applyBorder="1" applyAlignment="1">
      <alignment horizontal="right"/>
    </xf>
    <xf numFmtId="168" fontId="37" fillId="28" borderId="25" xfId="0" applyNumberFormat="1" applyFont="1" applyFill="1" applyBorder="1" applyAlignment="1">
      <alignment horizontal="right"/>
    </xf>
    <xf numFmtId="168" fontId="37" fillId="28" borderId="36" xfId="0" applyNumberFormat="1" applyFont="1" applyFill="1" applyBorder="1" applyAlignment="1">
      <alignment horizontal="right"/>
    </xf>
    <xf numFmtId="168" fontId="37" fillId="28" borderId="28" xfId="0" applyNumberFormat="1" applyFont="1" applyFill="1" applyBorder="1" applyAlignment="1">
      <alignment horizontal="right"/>
    </xf>
    <xf numFmtId="168" fontId="37" fillId="0" borderId="35" xfId="0" applyNumberFormat="1" applyFont="1" applyBorder="1" applyAlignment="1">
      <alignment horizontal="right"/>
    </xf>
    <xf numFmtId="168" fontId="37" fillId="0" borderId="36" xfId="0" applyNumberFormat="1" applyFont="1" applyBorder="1" applyAlignment="1">
      <alignment horizontal="right"/>
    </xf>
    <xf numFmtId="168" fontId="37" fillId="28" borderId="37" xfId="0" applyNumberFormat="1" applyFont="1" applyFill="1" applyBorder="1" applyAlignment="1">
      <alignment horizontal="right"/>
    </xf>
    <xf numFmtId="168" fontId="37" fillId="28" borderId="38" xfId="0" applyNumberFormat="1" applyFont="1" applyFill="1" applyBorder="1" applyAlignment="1">
      <alignment horizontal="right"/>
    </xf>
    <xf numFmtId="168" fontId="37" fillId="29" borderId="39" xfId="0" applyNumberFormat="1" applyFont="1" applyFill="1" applyBorder="1" applyAlignment="1">
      <alignment horizontal="right"/>
    </xf>
    <xf numFmtId="168" fontId="46" fillId="8" borderId="32" xfId="0" applyNumberFormat="1" applyFont="1" applyFill="1" applyBorder="1" applyAlignment="1">
      <alignment horizontal="right"/>
    </xf>
    <xf numFmtId="168" fontId="46" fillId="8" borderId="25" xfId="0" applyNumberFormat="1" applyFont="1" applyFill="1" applyBorder="1" applyAlignment="1">
      <alignment horizontal="right"/>
    </xf>
    <xf numFmtId="168" fontId="46" fillId="8" borderId="39" xfId="0" applyNumberFormat="1" applyFont="1" applyFill="1" applyBorder="1" applyAlignment="1">
      <alignment horizontal="right"/>
    </xf>
    <xf numFmtId="168" fontId="37" fillId="0" borderId="31" xfId="0" applyNumberFormat="1" applyFont="1" applyBorder="1" applyAlignment="1">
      <alignment horizontal="right"/>
    </xf>
    <xf numFmtId="170" fontId="0" fillId="0" borderId="0" xfId="0" applyNumberFormat="1"/>
    <xf numFmtId="170" fontId="0" fillId="0" borderId="1" xfId="0" applyNumberFormat="1" applyBorder="1"/>
    <xf numFmtId="0" fontId="44" fillId="26" borderId="0" xfId="0" applyFont="1" applyFill="1" applyBorder="1" applyAlignment="1">
      <alignment vertical="top" wrapText="1"/>
    </xf>
    <xf numFmtId="168" fontId="0" fillId="0" borderId="0" xfId="0" applyNumberFormat="1"/>
    <xf numFmtId="0" fontId="40" fillId="22" borderId="25" xfId="0" applyFont="1" applyFill="1" applyBorder="1" applyAlignment="1">
      <alignment horizontal="center" vertical="top" wrapText="1"/>
    </xf>
    <xf numFmtId="170" fontId="0" fillId="22" borderId="0" xfId="0" applyNumberFormat="1" applyFill="1"/>
    <xf numFmtId="170" fontId="0" fillId="22" borderId="0" xfId="0" applyNumberFormat="1" applyFill="1" applyAlignment="1">
      <alignment horizontal="center"/>
    </xf>
    <xf numFmtId="168" fontId="46" fillId="11" borderId="25" xfId="0" applyNumberFormat="1" applyFont="1" applyFill="1" applyBorder="1" applyAlignment="1">
      <alignment horizontal="right"/>
    </xf>
    <xf numFmtId="168" fontId="4" fillId="11" borderId="0" xfId="0" applyNumberFormat="1" applyFont="1" applyFill="1"/>
    <xf numFmtId="170" fontId="0" fillId="11" borderId="0" xfId="0" applyNumberFormat="1" applyFill="1"/>
    <xf numFmtId="0" fontId="8" fillId="0" borderId="0" xfId="6"/>
    <xf numFmtId="0" fontId="37" fillId="0" borderId="25" xfId="6" applyFont="1" applyBorder="1"/>
    <xf numFmtId="0" fontId="38" fillId="0" borderId="25" xfId="6" applyFont="1" applyBorder="1" applyAlignment="1">
      <alignment horizontal="left" wrapText="1"/>
    </xf>
    <xf numFmtId="0" fontId="40" fillId="25" borderId="25" xfId="6" applyFont="1" applyFill="1" applyBorder="1" applyAlignment="1">
      <alignment horizontal="center" vertical="top" wrapText="1"/>
    </xf>
    <xf numFmtId="0" fontId="42" fillId="26" borderId="25" xfId="6" applyFont="1" applyFill="1" applyBorder="1" applyAlignment="1">
      <alignment wrapText="1"/>
    </xf>
    <xf numFmtId="0" fontId="43" fillId="27" borderId="25" xfId="6" applyFont="1" applyFill="1" applyBorder="1" applyAlignment="1">
      <alignment horizontal="center"/>
    </xf>
    <xf numFmtId="0" fontId="44" fillId="26" borderId="25" xfId="6" applyFont="1" applyFill="1" applyBorder="1" applyAlignment="1">
      <alignment vertical="top" wrapText="1"/>
    </xf>
    <xf numFmtId="171" fontId="37" fillId="30" borderId="25" xfId="6" applyNumberFormat="1" applyFont="1" applyFill="1" applyBorder="1" applyAlignment="1">
      <alignment horizontal="right"/>
    </xf>
    <xf numFmtId="0" fontId="44" fillId="31" borderId="25" xfId="6" applyFont="1" applyFill="1" applyBorder="1" applyAlignment="1">
      <alignment vertical="top" wrapText="1"/>
    </xf>
    <xf numFmtId="0" fontId="43" fillId="32" borderId="25" xfId="6" applyFont="1" applyFill="1" applyBorder="1" applyAlignment="1">
      <alignment horizontal="center"/>
    </xf>
    <xf numFmtId="171" fontId="37" fillId="31" borderId="25" xfId="6" applyNumberFormat="1" applyFont="1" applyFill="1" applyBorder="1" applyAlignment="1">
      <alignment horizontal="right"/>
    </xf>
    <xf numFmtId="171" fontId="37" fillId="0" borderId="33" xfId="7" applyNumberFormat="1" applyFont="1" applyFill="1" applyBorder="1" applyAlignment="1">
      <alignment horizontal="right"/>
    </xf>
    <xf numFmtId="171" fontId="37" fillId="0" borderId="34" xfId="7" applyNumberFormat="1" applyFont="1" applyFill="1" applyBorder="1" applyAlignment="1">
      <alignment horizontal="right"/>
    </xf>
    <xf numFmtId="171" fontId="37" fillId="0" borderId="35" xfId="7" applyNumberFormat="1" applyFont="1" applyFill="1" applyBorder="1" applyAlignment="1">
      <alignment horizontal="right"/>
    </xf>
    <xf numFmtId="171" fontId="37" fillId="0" borderId="25" xfId="7" applyNumberFormat="1" applyFont="1" applyFill="1" applyBorder="1" applyAlignment="1">
      <alignment horizontal="right"/>
    </xf>
    <xf numFmtId="171" fontId="37" fillId="0" borderId="36" xfId="7" applyNumberFormat="1" applyFont="1" applyFill="1" applyBorder="1" applyAlignment="1">
      <alignment horizontal="right"/>
    </xf>
    <xf numFmtId="171" fontId="37" fillId="0" borderId="37" xfId="7" applyNumberFormat="1" applyFont="1" applyFill="1" applyBorder="1" applyAlignment="1">
      <alignment horizontal="right"/>
    </xf>
    <xf numFmtId="171" fontId="37" fillId="0" borderId="38" xfId="7" applyNumberFormat="1" applyFont="1" applyFill="1" applyBorder="1" applyAlignment="1">
      <alignment horizontal="right"/>
    </xf>
    <xf numFmtId="0" fontId="44" fillId="30" borderId="25" xfId="6" applyFont="1" applyFill="1" applyBorder="1" applyAlignment="1">
      <alignment vertical="top" wrapText="1"/>
    </xf>
    <xf numFmtId="0" fontId="40" fillId="25" borderId="25" xfId="7" applyFont="1" applyFill="1" applyBorder="1" applyAlignment="1">
      <alignment horizontal="center" vertical="top" wrapText="1"/>
    </xf>
    <xf numFmtId="0" fontId="40" fillId="25" borderId="41" xfId="7" applyFont="1" applyFill="1" applyBorder="1" applyAlignment="1">
      <alignment horizontal="center" vertical="top" wrapText="1"/>
    </xf>
    <xf numFmtId="0" fontId="42" fillId="26" borderId="25" xfId="7" applyFont="1" applyFill="1" applyBorder="1" applyAlignment="1">
      <alignment wrapText="1"/>
    </xf>
    <xf numFmtId="0" fontId="43" fillId="27" borderId="25" xfId="7" applyFont="1" applyFill="1" applyBorder="1" applyAlignment="1">
      <alignment horizontal="center"/>
    </xf>
    <xf numFmtId="0" fontId="43" fillId="27" borderId="29" xfId="7" applyFont="1" applyFill="1" applyBorder="1" applyAlignment="1">
      <alignment horizontal="center"/>
    </xf>
    <xf numFmtId="0" fontId="44" fillId="26" borderId="25" xfId="7" applyFont="1" applyFill="1" applyBorder="1" applyAlignment="1">
      <alignment vertical="top" wrapText="1"/>
    </xf>
    <xf numFmtId="0" fontId="43" fillId="27" borderId="26" xfId="7" applyFont="1" applyFill="1" applyBorder="1" applyAlignment="1">
      <alignment horizontal="center"/>
    </xf>
    <xf numFmtId="171" fontId="8" fillId="0" borderId="0" xfId="6" applyNumberFormat="1"/>
    <xf numFmtId="171" fontId="37" fillId="0" borderId="0" xfId="7" applyNumberFormat="1" applyFont="1" applyFill="1" applyBorder="1" applyAlignment="1">
      <alignment horizontal="right"/>
    </xf>
    <xf numFmtId="171" fontId="46" fillId="11" borderId="32" xfId="7" applyNumberFormat="1" applyFont="1" applyFill="1" applyBorder="1" applyAlignment="1">
      <alignment horizontal="right"/>
    </xf>
    <xf numFmtId="171" fontId="46" fillId="11" borderId="25" xfId="7" applyNumberFormat="1" applyFont="1" applyFill="1" applyBorder="1" applyAlignment="1">
      <alignment horizontal="right"/>
    </xf>
    <xf numFmtId="171" fontId="46" fillId="11" borderId="39" xfId="7" applyNumberFormat="1" applyFont="1" applyFill="1" applyBorder="1" applyAlignment="1">
      <alignment horizontal="right"/>
    </xf>
    <xf numFmtId="171" fontId="51" fillId="11" borderId="0" xfId="6" applyNumberFormat="1" applyFont="1" applyFill="1"/>
    <xf numFmtId="0" fontId="37" fillId="0" borderId="25" xfId="7" applyFont="1" applyBorder="1"/>
    <xf numFmtId="0" fontId="8" fillId="0" borderId="0" xfId="7"/>
    <xf numFmtId="0" fontId="38" fillId="0" borderId="25" xfId="7" applyFont="1" applyBorder="1" applyAlignment="1">
      <alignment horizontal="left" wrapText="1"/>
    </xf>
    <xf numFmtId="168" fontId="37" fillId="0" borderId="28" xfId="7" applyNumberFormat="1" applyFont="1" applyBorder="1" applyAlignment="1">
      <alignment horizontal="right"/>
    </xf>
    <xf numFmtId="168" fontId="37" fillId="0" borderId="25" xfId="7" applyNumberFormat="1" applyFont="1" applyBorder="1" applyAlignment="1">
      <alignment horizontal="right"/>
    </xf>
    <xf numFmtId="168" fontId="37" fillId="28" borderId="28" xfId="7" applyNumberFormat="1" applyFont="1" applyFill="1" applyBorder="1" applyAlignment="1">
      <alignment horizontal="right"/>
    </xf>
    <xf numFmtId="168" fontId="37" fillId="28" borderId="25" xfId="7" applyNumberFormat="1" applyFont="1" applyFill="1" applyBorder="1" applyAlignment="1">
      <alignment horizontal="right"/>
    </xf>
    <xf numFmtId="0" fontId="45" fillId="0" borderId="0" xfId="7" applyFont="1" applyAlignment="1">
      <alignment horizontal="left"/>
    </xf>
    <xf numFmtId="171" fontId="8" fillId="0" borderId="0" xfId="7" applyNumberFormat="1"/>
    <xf numFmtId="164" fontId="8" fillId="0" borderId="0" xfId="1" applyNumberFormat="1" applyFont="1"/>
    <xf numFmtId="171" fontId="37" fillId="0" borderId="31" xfId="7" applyNumberFormat="1" applyFont="1" applyBorder="1" applyAlignment="1">
      <alignment horizontal="right"/>
    </xf>
    <xf numFmtId="171" fontId="37" fillId="0" borderId="25" xfId="7" applyNumberFormat="1" applyFont="1" applyBorder="1" applyAlignment="1">
      <alignment horizontal="right"/>
    </xf>
    <xf numFmtId="168" fontId="37" fillId="0" borderId="31" xfId="7" applyNumberFormat="1" applyFont="1" applyBorder="1" applyAlignment="1">
      <alignment horizontal="right"/>
    </xf>
    <xf numFmtId="172" fontId="46" fillId="11" borderId="32" xfId="7" applyNumberFormat="1" applyFont="1" applyFill="1" applyBorder="1" applyAlignment="1">
      <alignment horizontal="right"/>
    </xf>
    <xf numFmtId="172" fontId="37" fillId="0" borderId="33" xfId="7" applyNumberFormat="1" applyFont="1" applyFill="1" applyBorder="1" applyAlignment="1">
      <alignment horizontal="right"/>
    </xf>
    <xf numFmtId="172" fontId="37" fillId="0" borderId="34" xfId="7" applyNumberFormat="1" applyFont="1" applyFill="1" applyBorder="1" applyAlignment="1">
      <alignment horizontal="right"/>
    </xf>
    <xf numFmtId="172" fontId="37" fillId="0" borderId="35" xfId="7" applyNumberFormat="1" applyFont="1" applyFill="1" applyBorder="1" applyAlignment="1">
      <alignment horizontal="right"/>
    </xf>
    <xf numFmtId="172" fontId="46" fillId="11" borderId="25" xfId="7" applyNumberFormat="1" applyFont="1" applyFill="1" applyBorder="1" applyAlignment="1">
      <alignment horizontal="right"/>
    </xf>
    <xf numFmtId="172" fontId="37" fillId="0" borderId="25" xfId="7" applyNumberFormat="1" applyFont="1" applyFill="1" applyBorder="1" applyAlignment="1">
      <alignment horizontal="right"/>
    </xf>
    <xf numFmtId="172" fontId="37" fillId="0" borderId="36" xfId="7" applyNumberFormat="1" applyFont="1" applyFill="1" applyBorder="1" applyAlignment="1">
      <alignment horizontal="right"/>
    </xf>
    <xf numFmtId="172" fontId="37" fillId="0" borderId="37" xfId="7" applyNumberFormat="1" applyFont="1" applyFill="1" applyBorder="1" applyAlignment="1">
      <alignment horizontal="right"/>
    </xf>
    <xf numFmtId="172" fontId="37" fillId="0" borderId="38" xfId="7" applyNumberFormat="1" applyFont="1" applyFill="1" applyBorder="1" applyAlignment="1">
      <alignment horizontal="right"/>
    </xf>
    <xf numFmtId="172" fontId="46" fillId="11" borderId="39" xfId="7" applyNumberFormat="1" applyFont="1" applyFill="1" applyBorder="1" applyAlignment="1">
      <alignment horizontal="right"/>
    </xf>
    <xf numFmtId="169" fontId="37" fillId="0" borderId="0" xfId="7" applyNumberFormat="1" applyFont="1" applyFill="1" applyBorder="1" applyAlignment="1">
      <alignment horizontal="right"/>
    </xf>
    <xf numFmtId="0" fontId="8" fillId="0" borderId="0" xfId="7" applyFont="1"/>
    <xf numFmtId="169" fontId="51" fillId="11" borderId="0" xfId="7" applyNumberFormat="1" applyFont="1" applyFill="1"/>
    <xf numFmtId="171" fontId="51" fillId="11" borderId="0" xfId="7" applyNumberFormat="1" applyFont="1" applyFill="1"/>
    <xf numFmtId="0" fontId="52" fillId="11" borderId="0" xfId="0" applyFont="1" applyFill="1" applyBorder="1" applyAlignment="1">
      <alignment vertical="top" wrapText="1"/>
    </xf>
    <xf numFmtId="0" fontId="4" fillId="11" borderId="0" xfId="0" applyFont="1" applyFill="1"/>
    <xf numFmtId="170" fontId="4" fillId="11" borderId="0" xfId="0" applyNumberFormat="1" applyFont="1" applyFill="1"/>
    <xf numFmtId="0" fontId="44" fillId="30" borderId="25" xfId="7" applyFont="1" applyFill="1" applyBorder="1" applyAlignment="1">
      <alignment vertical="top" wrapText="1"/>
    </xf>
    <xf numFmtId="0" fontId="43" fillId="33" borderId="25" xfId="7" applyFont="1" applyFill="1" applyBorder="1" applyAlignment="1">
      <alignment horizontal="center"/>
    </xf>
    <xf numFmtId="171" fontId="37" fillId="30" borderId="25" xfId="7" applyNumberFormat="1" applyFont="1" applyFill="1" applyBorder="1" applyAlignment="1">
      <alignment horizontal="right"/>
    </xf>
    <xf numFmtId="0" fontId="44" fillId="31" borderId="25" xfId="7" applyFont="1" applyFill="1" applyBorder="1" applyAlignment="1">
      <alignment vertical="top" wrapText="1"/>
    </xf>
    <xf numFmtId="0" fontId="43" fillId="32" borderId="25" xfId="7" applyFont="1" applyFill="1" applyBorder="1" applyAlignment="1">
      <alignment horizontal="center"/>
    </xf>
    <xf numFmtId="171" fontId="37" fillId="31" borderId="25" xfId="7" applyNumberFormat="1" applyFont="1" applyFill="1" applyBorder="1" applyAlignment="1">
      <alignment horizontal="right"/>
    </xf>
    <xf numFmtId="0" fontId="8" fillId="0" borderId="0" xfId="0" applyFont="1"/>
    <xf numFmtId="0" fontId="0" fillId="0" borderId="0" xfId="0" applyBorder="1"/>
    <xf numFmtId="165" fontId="0" fillId="10" borderId="0" xfId="0" applyNumberFormat="1" applyFill="1" applyBorder="1"/>
    <xf numFmtId="165" fontId="0" fillId="6" borderId="0" xfId="0" applyNumberFormat="1" applyFill="1" applyBorder="1"/>
    <xf numFmtId="10" fontId="0" fillId="0" borderId="0" xfId="1" applyNumberFormat="1" applyFont="1" applyBorder="1"/>
    <xf numFmtId="165" fontId="8" fillId="6" borderId="0" xfId="0" applyNumberFormat="1" applyFont="1" applyFill="1" applyBorder="1"/>
    <xf numFmtId="0" fontId="27" fillId="0" borderId="0" xfId="7" applyFont="1"/>
    <xf numFmtId="168" fontId="53" fillId="29" borderId="25" xfId="0" applyNumberFormat="1" applyFont="1" applyFill="1" applyBorder="1" applyAlignment="1">
      <alignment horizontal="right"/>
    </xf>
    <xf numFmtId="168" fontId="53" fillId="0" borderId="25" xfId="0" applyNumberFormat="1" applyFont="1" applyBorder="1" applyAlignment="1">
      <alignment horizontal="right"/>
    </xf>
    <xf numFmtId="168" fontId="53" fillId="8" borderId="25" xfId="0" applyNumberFormat="1" applyFont="1" applyFill="1" applyBorder="1" applyAlignment="1">
      <alignment horizontal="right"/>
    </xf>
    <xf numFmtId="166" fontId="0" fillId="22" borderId="0" xfId="0" applyNumberFormat="1" applyFill="1"/>
    <xf numFmtId="171" fontId="0" fillId="0" borderId="0" xfId="0" applyNumberFormat="1"/>
    <xf numFmtId="0" fontId="43" fillId="27" borderId="0" xfId="0" applyFont="1" applyFill="1" applyBorder="1" applyAlignment="1">
      <alignment horizontal="center"/>
    </xf>
    <xf numFmtId="0" fontId="44" fillId="22" borderId="0" xfId="0" applyFont="1" applyFill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horizontal="center" vertical="center" wrapText="1"/>
    </xf>
    <xf numFmtId="2" fontId="54" fillId="0" borderId="0" xfId="0" applyNumberFormat="1" applyFont="1" applyAlignment="1">
      <alignment horizontal="center" vertical="center"/>
    </xf>
    <xf numFmtId="9" fontId="11" fillId="34" borderId="0" xfId="1" applyFont="1" applyFill="1"/>
    <xf numFmtId="3" fontId="8" fillId="0" borderId="6" xfId="2" applyNumberFormat="1" applyFont="1" applyFill="1" applyBorder="1" applyAlignment="1">
      <alignment horizontal="center" vertical="center" wrapText="1"/>
    </xf>
    <xf numFmtId="3" fontId="8" fillId="0" borderId="10" xfId="2" applyNumberFormat="1" applyFont="1" applyFill="1" applyBorder="1" applyAlignment="1">
      <alignment horizontal="center" vertical="center" wrapText="1"/>
    </xf>
    <xf numFmtId="3" fontId="8" fillId="0" borderId="18" xfId="2" applyNumberFormat="1" applyFont="1" applyFill="1" applyBorder="1" applyAlignment="1">
      <alignment horizontal="center" vertical="center" wrapText="1"/>
    </xf>
    <xf numFmtId="3" fontId="13" fillId="13" borderId="14" xfId="2" applyNumberFormat="1" applyFont="1" applyFill="1" applyBorder="1" applyAlignment="1">
      <alignment horizontal="center" vertical="center" wrapText="1"/>
    </xf>
    <xf numFmtId="3" fontId="13" fillId="13" borderId="19" xfId="2" applyNumberFormat="1" applyFont="1" applyFill="1" applyBorder="1" applyAlignment="1">
      <alignment horizontal="center" vertical="center" wrapText="1"/>
    </xf>
    <xf numFmtId="3" fontId="13" fillId="15" borderId="23" xfId="2" applyNumberFormat="1" applyFont="1" applyFill="1" applyBorder="1" applyAlignment="1">
      <alignment horizontal="center" vertical="center" wrapText="1"/>
    </xf>
    <xf numFmtId="3" fontId="13" fillId="15" borderId="24" xfId="2" applyNumberFormat="1" applyFont="1" applyFill="1" applyBorder="1" applyAlignment="1">
      <alignment horizontal="center" vertical="center" wrapText="1"/>
    </xf>
    <xf numFmtId="3" fontId="16" fillId="14" borderId="23" xfId="2" applyNumberFormat="1" applyFont="1" applyFill="1" applyBorder="1" applyAlignment="1">
      <alignment horizontal="center" vertical="center" wrapText="1"/>
    </xf>
    <xf numFmtId="3" fontId="16" fillId="14" borderId="24" xfId="2" applyNumberFormat="1" applyFont="1" applyFill="1" applyBorder="1" applyAlignment="1">
      <alignment horizontal="center" vertical="center" wrapText="1"/>
    </xf>
    <xf numFmtId="3" fontId="16" fillId="16" borderId="23" xfId="2" applyNumberFormat="1" applyFont="1" applyFill="1" applyBorder="1" applyAlignment="1">
      <alignment horizontal="center" vertical="center" wrapText="1"/>
    </xf>
    <xf numFmtId="3" fontId="16" fillId="16" borderId="24" xfId="2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left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center" vertical="center" wrapText="1"/>
    </xf>
    <xf numFmtId="3" fontId="12" fillId="13" borderId="7" xfId="2" applyNumberFormat="1" applyFont="1" applyFill="1" applyBorder="1" applyAlignment="1">
      <alignment horizontal="center" vertical="center" wrapText="1"/>
    </xf>
    <xf numFmtId="3" fontId="12" fillId="13" borderId="8" xfId="2" applyNumberFormat="1" applyFont="1" applyFill="1" applyBorder="1" applyAlignment="1">
      <alignment horizontal="center" vertical="center" wrapText="1"/>
    </xf>
    <xf numFmtId="3" fontId="12" fillId="13" borderId="9" xfId="2" applyNumberFormat="1" applyFont="1" applyFill="1" applyBorder="1" applyAlignment="1">
      <alignment horizontal="center" vertical="center" wrapText="1"/>
    </xf>
    <xf numFmtId="3" fontId="12" fillId="14" borderId="7" xfId="2" applyNumberFormat="1" applyFont="1" applyFill="1" applyBorder="1" applyAlignment="1">
      <alignment horizontal="center" vertical="center" wrapText="1"/>
    </xf>
    <xf numFmtId="3" fontId="12" fillId="14" borderId="8" xfId="2" applyNumberFormat="1" applyFont="1" applyFill="1" applyBorder="1" applyAlignment="1">
      <alignment horizontal="center" vertical="center" wrapText="1"/>
    </xf>
    <xf numFmtId="3" fontId="12" fillId="14" borderId="9" xfId="2" applyNumberFormat="1" applyFont="1" applyFill="1" applyBorder="1" applyAlignment="1">
      <alignment horizontal="center" vertical="center" wrapText="1"/>
    </xf>
    <xf numFmtId="3" fontId="12" fillId="0" borderId="7" xfId="2" applyNumberFormat="1" applyFont="1" applyFill="1" applyBorder="1" applyAlignment="1">
      <alignment horizontal="center" vertical="center" wrapText="1"/>
    </xf>
    <xf numFmtId="3" fontId="12" fillId="0" borderId="8" xfId="2" applyNumberFormat="1" applyFont="1" applyFill="1" applyBorder="1" applyAlignment="1">
      <alignment horizontal="center" vertical="center" wrapText="1"/>
    </xf>
    <xf numFmtId="3" fontId="12" fillId="0" borderId="9" xfId="2" applyNumberFormat="1" applyFont="1" applyFill="1" applyBorder="1" applyAlignment="1">
      <alignment horizontal="center" vertical="center" wrapText="1"/>
    </xf>
    <xf numFmtId="3" fontId="8" fillId="13" borderId="11" xfId="2" applyNumberFormat="1" applyFont="1" applyFill="1" applyBorder="1" applyAlignment="1">
      <alignment horizontal="center" vertical="center" wrapText="1"/>
    </xf>
    <xf numFmtId="3" fontId="8" fillId="13" borderId="12" xfId="2" applyNumberFormat="1" applyFont="1" applyFill="1" applyBorder="1" applyAlignment="1">
      <alignment horizontal="center" vertical="center" wrapText="1"/>
    </xf>
    <xf numFmtId="3" fontId="8" fillId="13" borderId="13" xfId="2" applyNumberFormat="1" applyFont="1" applyFill="1" applyBorder="1" applyAlignment="1">
      <alignment horizontal="center" vertical="center" wrapText="1"/>
    </xf>
    <xf numFmtId="3" fontId="8" fillId="13" borderId="3" xfId="2" applyNumberFormat="1" applyFont="1" applyFill="1" applyBorder="1" applyAlignment="1">
      <alignment horizontal="center" vertical="center" wrapText="1"/>
    </xf>
    <xf numFmtId="3" fontId="8" fillId="15" borderId="7" xfId="2" applyNumberFormat="1" applyFont="1" applyFill="1" applyBorder="1" applyAlignment="1">
      <alignment horizontal="center" vertical="center"/>
    </xf>
    <xf numFmtId="3" fontId="8" fillId="15" borderId="8" xfId="2" applyNumberFormat="1" applyFont="1" applyFill="1" applyBorder="1" applyAlignment="1">
      <alignment horizontal="center" vertical="center"/>
    </xf>
    <xf numFmtId="3" fontId="8" fillId="15" borderId="9" xfId="2" applyNumberFormat="1" applyFont="1" applyFill="1" applyBorder="1" applyAlignment="1">
      <alignment horizontal="center" vertical="center"/>
    </xf>
    <xf numFmtId="3" fontId="8" fillId="14" borderId="11" xfId="2" applyNumberFormat="1" applyFont="1" applyFill="1" applyBorder="1" applyAlignment="1">
      <alignment horizontal="center" vertical="center" wrapText="1"/>
    </xf>
    <xf numFmtId="3" fontId="8" fillId="14" borderId="12" xfId="2" applyNumberFormat="1" applyFont="1" applyFill="1" applyBorder="1" applyAlignment="1">
      <alignment horizontal="center" vertical="center" wrapText="1"/>
    </xf>
    <xf numFmtId="3" fontId="8" fillId="14" borderId="22" xfId="2" applyNumberFormat="1" applyFont="1" applyFill="1" applyBorder="1" applyAlignment="1">
      <alignment horizontal="center" vertical="center" wrapText="1"/>
    </xf>
    <xf numFmtId="3" fontId="8" fillId="14" borderId="4" xfId="2" applyNumberFormat="1" applyFont="1" applyFill="1" applyBorder="1" applyAlignment="1">
      <alignment horizontal="center" vertical="center" wrapText="1"/>
    </xf>
    <xf numFmtId="3" fontId="8" fillId="16" borderId="7" xfId="2" applyNumberFormat="1" applyFont="1" applyFill="1" applyBorder="1" applyAlignment="1">
      <alignment horizontal="center" vertical="center" wrapText="1"/>
    </xf>
    <xf numFmtId="3" fontId="8" fillId="16" borderId="8" xfId="2" applyNumberFormat="1" applyFont="1" applyFill="1" applyBorder="1" applyAlignment="1">
      <alignment horizontal="center" vertical="center" wrapText="1"/>
    </xf>
    <xf numFmtId="3" fontId="8" fillId="16" borderId="9" xfId="2" applyNumberFormat="1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3" fontId="8" fillId="0" borderId="7" xfId="2" applyNumberFormat="1" applyFont="1" applyFill="1" applyBorder="1" applyAlignment="1">
      <alignment horizontal="center" vertical="center" wrapText="1"/>
    </xf>
    <xf numFmtId="3" fontId="8" fillId="0" borderId="9" xfId="2" applyNumberFormat="1" applyFont="1" applyFill="1" applyBorder="1" applyAlignment="1">
      <alignment horizontal="center" vertical="center" wrapText="1"/>
    </xf>
    <xf numFmtId="3" fontId="8" fillId="15" borderId="11" xfId="2" applyNumberFormat="1" applyFont="1" applyFill="1" applyBorder="1" applyAlignment="1">
      <alignment horizontal="center" vertical="center" wrapText="1"/>
    </xf>
    <xf numFmtId="3" fontId="8" fillId="15" borderId="12" xfId="2" applyNumberFormat="1" applyFont="1" applyFill="1" applyBorder="1" applyAlignment="1">
      <alignment horizontal="center" vertical="center" wrapText="1"/>
    </xf>
    <xf numFmtId="3" fontId="13" fillId="15" borderId="16" xfId="2" applyNumberFormat="1" applyFont="1" applyFill="1" applyBorder="1" applyAlignment="1">
      <alignment horizontal="center" vertical="center" wrapText="1"/>
    </xf>
    <xf numFmtId="3" fontId="13" fillId="15" borderId="21" xfId="2" applyNumberFormat="1" applyFont="1" applyFill="1" applyBorder="1" applyAlignment="1">
      <alignment horizontal="center" vertical="center" wrapText="1"/>
    </xf>
    <xf numFmtId="3" fontId="13" fillId="15" borderId="6" xfId="2" applyNumberFormat="1" applyFont="1" applyFill="1" applyBorder="1" applyAlignment="1">
      <alignment horizontal="center" vertical="center" wrapText="1"/>
    </xf>
    <xf numFmtId="3" fontId="13" fillId="15" borderId="18" xfId="2" applyNumberFormat="1" applyFont="1" applyFill="1" applyBorder="1" applyAlignment="1">
      <alignment horizontal="center" vertical="center" wrapText="1"/>
    </xf>
    <xf numFmtId="3" fontId="16" fillId="14" borderId="3" xfId="2" applyNumberFormat="1" applyFont="1" applyFill="1" applyBorder="1" applyAlignment="1">
      <alignment horizontal="center" vertical="center" wrapText="1"/>
    </xf>
    <xf numFmtId="3" fontId="16" fillId="14" borderId="4" xfId="2" applyNumberFormat="1" applyFont="1" applyFill="1" applyBorder="1" applyAlignment="1">
      <alignment horizontal="center" vertical="center" wrapText="1"/>
    </xf>
    <xf numFmtId="3" fontId="16" fillId="16" borderId="10" xfId="2" applyNumberFormat="1" applyFont="1" applyFill="1" applyBorder="1" applyAlignment="1">
      <alignment horizontal="center" vertical="center" wrapText="1"/>
    </xf>
    <xf numFmtId="3" fontId="16" fillId="16" borderId="18" xfId="2" applyNumberFormat="1" applyFont="1" applyFill="1" applyBorder="1" applyAlignment="1">
      <alignment horizontal="center" vertical="center" wrapText="1"/>
    </xf>
    <xf numFmtId="3" fontId="12" fillId="14" borderId="5" xfId="2" applyNumberFormat="1" applyFont="1" applyFill="1" applyBorder="1" applyAlignment="1">
      <alignment horizontal="center" vertical="center" wrapText="1"/>
    </xf>
    <xf numFmtId="3" fontId="8" fillId="14" borderId="5" xfId="2" applyNumberFormat="1" applyFont="1" applyFill="1" applyBorder="1" applyAlignment="1">
      <alignment horizontal="center" vertical="center" wrapText="1"/>
    </xf>
    <xf numFmtId="3" fontId="8" fillId="16" borderId="5" xfId="2" applyNumberFormat="1" applyFont="1" applyFill="1" applyBorder="1" applyAlignment="1">
      <alignment horizontal="center" vertical="center" wrapText="1"/>
    </xf>
    <xf numFmtId="3" fontId="8" fillId="15" borderId="7" xfId="2" applyNumberFormat="1" applyFont="1" applyFill="1" applyBorder="1" applyAlignment="1">
      <alignment horizontal="center" vertical="center" wrapText="1"/>
    </xf>
    <xf numFmtId="3" fontId="8" fillId="15" borderId="9" xfId="2" applyNumberFormat="1" applyFont="1" applyFill="1" applyBorder="1" applyAlignment="1">
      <alignment horizontal="center" vertical="center" wrapText="1"/>
    </xf>
    <xf numFmtId="3" fontId="8" fillId="15" borderId="8" xfId="2" applyNumberFormat="1" applyFont="1" applyFill="1" applyBorder="1" applyAlignment="1">
      <alignment horizontal="center" vertical="center" wrapText="1"/>
    </xf>
    <xf numFmtId="0" fontId="44" fillId="26" borderId="29" xfId="5" applyFont="1" applyFill="1" applyBorder="1" applyAlignment="1">
      <alignment vertical="top" wrapText="1"/>
    </xf>
    <xf numFmtId="0" fontId="44" fillId="26" borderId="30" xfId="5" applyFont="1" applyFill="1" applyBorder="1" applyAlignment="1">
      <alignment vertical="top" wrapText="1"/>
    </xf>
    <xf numFmtId="0" fontId="44" fillId="26" borderId="31" xfId="5" applyFont="1" applyFill="1" applyBorder="1" applyAlignment="1">
      <alignment vertical="top" wrapText="1"/>
    </xf>
    <xf numFmtId="0" fontId="39" fillId="24" borderId="26" xfId="5" applyFont="1" applyFill="1" applyBorder="1" applyAlignment="1">
      <alignment horizontal="right" vertical="top" wrapText="1"/>
    </xf>
    <xf numFmtId="0" fontId="39" fillId="24" borderId="27" xfId="5" applyFont="1" applyFill="1" applyBorder="1" applyAlignment="1">
      <alignment horizontal="right" vertical="top" wrapText="1"/>
    </xf>
    <xf numFmtId="0" fontId="39" fillId="24" borderId="28" xfId="5" applyFont="1" applyFill="1" applyBorder="1" applyAlignment="1">
      <alignment horizontal="right" vertical="top" wrapText="1"/>
    </xf>
    <xf numFmtId="0" fontId="40" fillId="24" borderId="26" xfId="5" applyFont="1" applyFill="1" applyBorder="1" applyAlignment="1">
      <alignment vertical="top" wrapText="1"/>
    </xf>
    <xf numFmtId="0" fontId="40" fillId="24" borderId="27" xfId="5" applyFont="1" applyFill="1" applyBorder="1" applyAlignment="1">
      <alignment vertical="top" wrapText="1"/>
    </xf>
    <xf numFmtId="0" fontId="40" fillId="24" borderId="28" xfId="5" applyFont="1" applyFill="1" applyBorder="1" applyAlignment="1">
      <alignment vertical="top" wrapText="1"/>
    </xf>
    <xf numFmtId="0" fontId="39" fillId="25" borderId="26" xfId="5" applyFont="1" applyFill="1" applyBorder="1" applyAlignment="1">
      <alignment horizontal="right" vertical="center" wrapText="1"/>
    </xf>
    <xf numFmtId="0" fontId="39" fillId="25" borderId="27" xfId="5" applyFont="1" applyFill="1" applyBorder="1" applyAlignment="1">
      <alignment horizontal="right" vertical="center" wrapText="1"/>
    </xf>
    <xf numFmtId="0" fontId="39" fillId="25" borderId="28" xfId="5" applyFont="1" applyFill="1" applyBorder="1" applyAlignment="1">
      <alignment horizontal="right" vertical="center" wrapText="1"/>
    </xf>
    <xf numFmtId="0" fontId="40" fillId="25" borderId="26" xfId="5" applyFont="1" applyFill="1" applyBorder="1" applyAlignment="1">
      <alignment horizontal="center" vertical="top" wrapText="1"/>
    </xf>
    <xf numFmtId="0" fontId="40" fillId="25" borderId="27" xfId="5" applyFont="1" applyFill="1" applyBorder="1" applyAlignment="1">
      <alignment horizontal="center" vertical="top" wrapText="1"/>
    </xf>
    <xf numFmtId="0" fontId="40" fillId="25" borderId="28" xfId="5" applyFont="1" applyFill="1" applyBorder="1" applyAlignment="1">
      <alignment horizontal="center" vertical="top" wrapText="1"/>
    </xf>
    <xf numFmtId="0" fontId="39" fillId="24" borderId="26" xfId="0" applyFont="1" applyFill="1" applyBorder="1" applyAlignment="1">
      <alignment horizontal="right" vertical="top" wrapText="1"/>
    </xf>
    <xf numFmtId="0" fontId="39" fillId="24" borderId="28" xfId="0" applyFont="1" applyFill="1" applyBorder="1" applyAlignment="1">
      <alignment horizontal="right" vertical="top" wrapText="1"/>
    </xf>
    <xf numFmtId="0" fontId="40" fillId="24" borderId="26" xfId="0" applyFont="1" applyFill="1" applyBorder="1" applyAlignment="1">
      <alignment vertical="top" wrapText="1"/>
    </xf>
    <xf numFmtId="0" fontId="40" fillId="24" borderId="27" xfId="0" applyFont="1" applyFill="1" applyBorder="1" applyAlignment="1">
      <alignment vertical="top" wrapText="1"/>
    </xf>
    <xf numFmtId="0" fontId="40" fillId="24" borderId="28" xfId="0" applyFont="1" applyFill="1" applyBorder="1" applyAlignment="1">
      <alignment vertical="top" wrapText="1"/>
    </xf>
    <xf numFmtId="0" fontId="39" fillId="25" borderId="26" xfId="0" applyFont="1" applyFill="1" applyBorder="1" applyAlignment="1">
      <alignment horizontal="right" vertical="center" wrapText="1"/>
    </xf>
    <xf numFmtId="0" fontId="39" fillId="25" borderId="28" xfId="0" applyFont="1" applyFill="1" applyBorder="1" applyAlignment="1">
      <alignment horizontal="right" vertical="center" wrapText="1"/>
    </xf>
    <xf numFmtId="0" fontId="41" fillId="24" borderId="26" xfId="0" applyFont="1" applyFill="1" applyBorder="1" applyAlignment="1">
      <alignment vertical="top" wrapText="1"/>
    </xf>
    <xf numFmtId="0" fontId="41" fillId="24" borderId="27" xfId="0" applyFont="1" applyFill="1" applyBorder="1" applyAlignment="1">
      <alignment vertical="top" wrapText="1"/>
    </xf>
    <xf numFmtId="0" fontId="41" fillId="24" borderId="28" xfId="0" applyFont="1" applyFill="1" applyBorder="1" applyAlignment="1">
      <alignment vertical="top" wrapText="1"/>
    </xf>
    <xf numFmtId="0" fontId="44" fillId="29" borderId="26" xfId="0" applyFont="1" applyFill="1" applyBorder="1" applyAlignment="1">
      <alignment vertical="top" wrapText="1"/>
    </xf>
    <xf numFmtId="0" fontId="44" fillId="29" borderId="27" xfId="0" applyFont="1" applyFill="1" applyBorder="1" applyAlignment="1">
      <alignment vertical="top" wrapText="1"/>
    </xf>
    <xf numFmtId="0" fontId="44" fillId="29" borderId="28" xfId="0" applyFont="1" applyFill="1" applyBorder="1" applyAlignment="1">
      <alignment vertical="top" wrapText="1"/>
    </xf>
    <xf numFmtId="0" fontId="40" fillId="24" borderId="26" xfId="0" applyFont="1" applyFill="1" applyBorder="1" applyAlignment="1">
      <alignment horizontal="left" vertical="top" wrapText="1"/>
    </xf>
    <xf numFmtId="0" fontId="40" fillId="24" borderId="27" xfId="0" applyFont="1" applyFill="1" applyBorder="1" applyAlignment="1">
      <alignment horizontal="left" vertical="top" wrapText="1"/>
    </xf>
    <xf numFmtId="0" fontId="40" fillId="24" borderId="28" xfId="0" applyFont="1" applyFill="1" applyBorder="1" applyAlignment="1">
      <alignment horizontal="left" vertical="top" wrapText="1"/>
    </xf>
    <xf numFmtId="0" fontId="39" fillId="24" borderId="26" xfId="7" applyFont="1" applyFill="1" applyBorder="1" applyAlignment="1">
      <alignment horizontal="right" vertical="top" wrapText="1"/>
    </xf>
    <xf numFmtId="0" fontId="39" fillId="24" borderId="28" xfId="7" applyFont="1" applyFill="1" applyBorder="1" applyAlignment="1">
      <alignment horizontal="right" vertical="top" wrapText="1"/>
    </xf>
    <xf numFmtId="0" fontId="40" fillId="24" borderId="26" xfId="7" applyFont="1" applyFill="1" applyBorder="1" applyAlignment="1">
      <alignment vertical="top" wrapText="1"/>
    </xf>
    <xf numFmtId="0" fontId="40" fillId="24" borderId="27" xfId="7" applyFont="1" applyFill="1" applyBorder="1" applyAlignment="1">
      <alignment vertical="top" wrapText="1"/>
    </xf>
    <xf numFmtId="0" fontId="40" fillId="24" borderId="28" xfId="7" applyFont="1" applyFill="1" applyBorder="1" applyAlignment="1">
      <alignment vertical="top" wrapText="1"/>
    </xf>
    <xf numFmtId="0" fontId="39" fillId="25" borderId="26" xfId="7" applyFont="1" applyFill="1" applyBorder="1" applyAlignment="1">
      <alignment horizontal="right" vertical="center" wrapText="1"/>
    </xf>
    <xf numFmtId="0" fontId="39" fillId="25" borderId="28" xfId="7" applyFont="1" applyFill="1" applyBorder="1" applyAlignment="1">
      <alignment horizontal="right" vertical="center" wrapText="1"/>
    </xf>
    <xf numFmtId="0" fontId="41" fillId="24" borderId="26" xfId="7" applyFont="1" applyFill="1" applyBorder="1" applyAlignment="1">
      <alignment vertical="top" wrapText="1"/>
    </xf>
    <xf numFmtId="0" fontId="41" fillId="24" borderId="27" xfId="7" applyFont="1" applyFill="1" applyBorder="1" applyAlignment="1">
      <alignment vertical="top" wrapText="1"/>
    </xf>
    <xf numFmtId="0" fontId="41" fillId="24" borderId="28" xfId="7" applyFont="1" applyFill="1" applyBorder="1" applyAlignment="1">
      <alignment vertical="top" wrapText="1"/>
    </xf>
    <xf numFmtId="0" fontId="39" fillId="24" borderId="26" xfId="6" applyFont="1" applyFill="1" applyBorder="1" applyAlignment="1">
      <alignment horizontal="right" vertical="top" wrapText="1"/>
    </xf>
    <xf numFmtId="0" fontId="39" fillId="24" borderId="28" xfId="6" applyFont="1" applyFill="1" applyBorder="1" applyAlignment="1">
      <alignment horizontal="right" vertical="top" wrapText="1"/>
    </xf>
    <xf numFmtId="0" fontId="41" fillId="24" borderId="26" xfId="6" applyFont="1" applyFill="1" applyBorder="1" applyAlignment="1">
      <alignment vertical="top" wrapText="1"/>
    </xf>
    <xf numFmtId="0" fontId="41" fillId="24" borderId="27" xfId="6" applyFont="1" applyFill="1" applyBorder="1" applyAlignment="1">
      <alignment vertical="top" wrapText="1"/>
    </xf>
    <xf numFmtId="0" fontId="41" fillId="24" borderId="28" xfId="6" applyFont="1" applyFill="1" applyBorder="1" applyAlignment="1">
      <alignment vertical="top" wrapText="1"/>
    </xf>
    <xf numFmtId="0" fontId="40" fillId="24" borderId="26" xfId="6" applyFont="1" applyFill="1" applyBorder="1" applyAlignment="1">
      <alignment vertical="top" wrapText="1"/>
    </xf>
    <xf numFmtId="0" fontId="40" fillId="24" borderId="27" xfId="6" applyFont="1" applyFill="1" applyBorder="1" applyAlignment="1">
      <alignment vertical="top" wrapText="1"/>
    </xf>
    <xf numFmtId="0" fontId="40" fillId="24" borderId="28" xfId="6" applyFont="1" applyFill="1" applyBorder="1" applyAlignment="1">
      <alignment vertical="top" wrapText="1"/>
    </xf>
    <xf numFmtId="0" fontId="39" fillId="25" borderId="26" xfId="6" applyFont="1" applyFill="1" applyBorder="1" applyAlignment="1">
      <alignment horizontal="right" vertical="center" wrapText="1"/>
    </xf>
    <xf numFmtId="0" fontId="39" fillId="25" borderId="28" xfId="6" applyFont="1" applyFill="1" applyBorder="1" applyAlignment="1">
      <alignment horizontal="right" vertical="center" wrapText="1"/>
    </xf>
    <xf numFmtId="0" fontId="47" fillId="0" borderId="40" xfId="6" applyFont="1" applyBorder="1" applyAlignment="1">
      <alignment horizontal="center" vertical="center" textRotation="90"/>
    </xf>
    <xf numFmtId="0" fontId="48" fillId="25" borderId="26" xfId="7" applyFont="1" applyFill="1" applyBorder="1" applyAlignment="1">
      <alignment horizontal="right" vertical="center" wrapText="1"/>
    </xf>
    <xf numFmtId="0" fontId="47" fillId="0" borderId="40" xfId="7" applyFont="1" applyBorder="1" applyAlignment="1">
      <alignment horizontal="center" vertical="center" textRotation="90"/>
    </xf>
    <xf numFmtId="165" fontId="0" fillId="11" borderId="0" xfId="0" applyNumberForma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0" fontId="40" fillId="25" borderId="26" xfId="7" applyFont="1" applyFill="1" applyBorder="1" applyAlignment="1">
      <alignment horizontal="center" vertical="top" wrapText="1"/>
    </xf>
    <xf numFmtId="0" fontId="40" fillId="25" borderId="27" xfId="7" applyFont="1" applyFill="1" applyBorder="1" applyAlignment="1">
      <alignment horizontal="center" vertical="top" wrapText="1"/>
    </xf>
    <xf numFmtId="0" fontId="40" fillId="25" borderId="28" xfId="7" applyFont="1" applyFill="1" applyBorder="1" applyAlignment="1">
      <alignment horizontal="center" vertical="top" wrapText="1"/>
    </xf>
    <xf numFmtId="0" fontId="39" fillId="25" borderId="42" xfId="7" applyFont="1" applyFill="1" applyBorder="1" applyAlignment="1">
      <alignment horizontal="right" vertical="center" wrapText="1"/>
    </xf>
    <xf numFmtId="0" fontId="39" fillId="25" borderId="43" xfId="7" applyFont="1" applyFill="1" applyBorder="1" applyAlignment="1">
      <alignment horizontal="right" vertical="center" wrapText="1"/>
    </xf>
    <xf numFmtId="0" fontId="39" fillId="25" borderId="41" xfId="7" applyFont="1" applyFill="1" applyBorder="1" applyAlignment="1">
      <alignment horizontal="right" vertical="center" wrapText="1"/>
    </xf>
    <xf numFmtId="0" fontId="39" fillId="25" borderId="40" xfId="7" applyFont="1" applyFill="1" applyBorder="1" applyAlignment="1">
      <alignment horizontal="right" vertical="center" wrapText="1"/>
    </xf>
    <xf numFmtId="0" fontId="39" fillId="25" borderId="44" xfId="7" applyFont="1" applyFill="1" applyBorder="1" applyAlignment="1">
      <alignment horizontal="right" vertical="center" wrapText="1"/>
    </xf>
    <xf numFmtId="0" fontId="39" fillId="25" borderId="45" xfId="7" applyFont="1" applyFill="1" applyBorder="1" applyAlignment="1">
      <alignment horizontal="right" vertical="center" wrapText="1"/>
    </xf>
    <xf numFmtId="0" fontId="40" fillId="25" borderId="29" xfId="7" applyFont="1" applyFill="1" applyBorder="1" applyAlignment="1">
      <alignment horizontal="center" vertical="top" wrapText="1"/>
    </xf>
    <xf numFmtId="0" fontId="40" fillId="25" borderId="30" xfId="7" applyFont="1" applyFill="1" applyBorder="1" applyAlignment="1">
      <alignment horizontal="center" vertical="top" wrapText="1"/>
    </xf>
    <xf numFmtId="0" fontId="40" fillId="25" borderId="31" xfId="7" applyFont="1" applyFill="1" applyBorder="1" applyAlignment="1">
      <alignment horizontal="center" vertical="top" wrapText="1"/>
    </xf>
    <xf numFmtId="0" fontId="54" fillId="0" borderId="0" xfId="0" applyFont="1" applyAlignment="1">
      <alignment horizontal="center"/>
    </xf>
  </cellXfs>
  <cellStyles count="8">
    <cellStyle name="Hypertextové prepojenie" xfId="4" builtinId="8"/>
    <cellStyle name="Normal" xfId="3"/>
    <cellStyle name="Normálna" xfId="0" builtinId="0"/>
    <cellStyle name="Normálna 2" xfId="2"/>
    <cellStyle name="Normálna 2 2" xfId="5"/>
    <cellStyle name="Normálna 2 2 2" xfId="7"/>
    <cellStyle name="Normálna 2 3" xfId="6"/>
    <cellStyle name="Percentá" xfId="1" builtinId="5"/>
  </cellStyles>
  <dxfs count="0"/>
  <tableStyles count="0" defaultTableStyle="TableStyleMedium2" defaultPivotStyle="PivotStyleLight16"/>
  <colors>
    <mruColors>
      <color rgb="FF0F7E87"/>
      <color rgb="FF0B5B62"/>
      <color rgb="FF17C6D3"/>
      <color rgb="FFF571E5"/>
      <color rgb="FF0091FE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Prepočty2!$BA$47</c:f>
              <c:strCache>
                <c:ptCount val="1"/>
                <c:pt idx="0">
                  <c:v>Priama domáca PH</c:v>
                </c:pt>
              </c:strCache>
            </c:strRef>
          </c:tx>
          <c:spPr>
            <a:solidFill>
              <a:srgbClr val="0B5B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Prepočty2!$BB$45:$BC$45</c:f>
              <c:strCache>
                <c:ptCount val="2"/>
                <c:pt idx="0">
                  <c:v>Export zo SR</c:v>
                </c:pt>
                <c:pt idx="1">
                  <c:v>Výdavky nerezidentov v SR</c:v>
                </c:pt>
              </c:strCache>
            </c:strRef>
          </c:cat>
          <c:val>
            <c:numRef>
              <c:f>Prepočty2!$BB$47:$BC$47</c:f>
              <c:numCache>
                <c:formatCode>0.0%</c:formatCode>
                <c:ptCount val="2"/>
                <c:pt idx="0">
                  <c:v>0.35484495694275048</c:v>
                </c:pt>
                <c:pt idx="1">
                  <c:v>0.55689103140023055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A-468F-B5F6-AA6DAC8568E6}"/>
            </c:ext>
          </c:extLst>
        </c:ser>
        <c:ser>
          <c:idx val="1"/>
          <c:order val="1"/>
          <c:tx>
            <c:strRef>
              <c:f>Prepočty2!$BA$48</c:f>
              <c:strCache>
                <c:ptCount val="1"/>
                <c:pt idx="0">
                  <c:v>Nepriama domáca PH</c:v>
                </c:pt>
              </c:strCache>
            </c:strRef>
          </c:tx>
          <c:spPr>
            <a:solidFill>
              <a:srgbClr val="0F7E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Prepočty2!$BB$45:$BC$45</c:f>
              <c:strCache>
                <c:ptCount val="2"/>
                <c:pt idx="0">
                  <c:v>Export zo SR</c:v>
                </c:pt>
                <c:pt idx="1">
                  <c:v>Výdavky nerezidentov v SR</c:v>
                </c:pt>
              </c:strCache>
            </c:strRef>
          </c:cat>
          <c:val>
            <c:numRef>
              <c:f>Prepočty2!$BB$48:$BC$48</c:f>
              <c:numCache>
                <c:formatCode>0.0%</c:formatCode>
                <c:ptCount val="2"/>
                <c:pt idx="0">
                  <c:v>0.19538899360609088</c:v>
                </c:pt>
                <c:pt idx="1">
                  <c:v>0.22681974946588526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1A-468F-B5F6-AA6DAC8568E6}"/>
            </c:ext>
          </c:extLst>
        </c:ser>
        <c:ser>
          <c:idx val="2"/>
          <c:order val="2"/>
          <c:tx>
            <c:strRef>
              <c:f>Prepočty2!$BA$49</c:f>
              <c:strCache>
                <c:ptCount val="1"/>
                <c:pt idx="0">
                  <c:v>Zahraničná PH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Prepočty2!$BB$45:$BC$45</c:f>
              <c:strCache>
                <c:ptCount val="2"/>
                <c:pt idx="0">
                  <c:v>Export zo SR</c:v>
                </c:pt>
                <c:pt idx="1">
                  <c:v>Výdavky nerezidentov v SR</c:v>
                </c:pt>
              </c:strCache>
            </c:strRef>
          </c:cat>
          <c:val>
            <c:numRef>
              <c:f>Prepočty2!$BB$49:$BC$49</c:f>
              <c:numCache>
                <c:formatCode>0.0%</c:formatCode>
                <c:ptCount val="2"/>
                <c:pt idx="0">
                  <c:v>0.44777469786007312</c:v>
                </c:pt>
                <c:pt idx="1">
                  <c:v>0.21628921913388416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1A-468F-B5F6-AA6DAC8568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54628272"/>
        <c:axId val="554626632"/>
      </c:barChart>
      <c:catAx>
        <c:axId val="55462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4626632"/>
        <c:crosses val="autoZero"/>
        <c:auto val="1"/>
        <c:lblAlgn val="ctr"/>
        <c:lblOffset val="100"/>
        <c:noMultiLvlLbl val="0"/>
      </c:catAx>
      <c:valAx>
        <c:axId val="5546266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5462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5.0925925925925923E-2"/>
          <c:w val="0.42016316710411195"/>
          <c:h val="0.8416746864975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Prepočty2!$BE$57</c:f>
              <c:strCache>
                <c:ptCount val="1"/>
                <c:pt idx="0">
                  <c:v>Poľnohospodárstvo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Prepočty2!$BF$56:$BG$56</c:f>
              <c:strCache>
                <c:ptCount val="2"/>
                <c:pt idx="0">
                  <c:v>Priamo</c:v>
                </c:pt>
                <c:pt idx="1">
                  <c:v>Nepriamo</c:v>
                </c:pt>
              </c:strCache>
            </c:strRef>
          </c:cat>
          <c:val>
            <c:numRef>
              <c:f>Prepočty2!$BF$57:$BG$57</c:f>
              <c:numCache>
                <c:formatCode>0.0%</c:formatCode>
                <c:ptCount val="2"/>
                <c:pt idx="0">
                  <c:v>2.0508675173252541E-2</c:v>
                </c:pt>
                <c:pt idx="1">
                  <c:v>1.3953704204196197E-2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4-4EF6-B517-B569F01401A5}"/>
            </c:ext>
          </c:extLst>
        </c:ser>
        <c:ser>
          <c:idx val="1"/>
          <c:order val="1"/>
          <c:tx>
            <c:strRef>
              <c:f>Prepočty2!$BE$58</c:f>
              <c:strCache>
                <c:ptCount val="1"/>
                <c:pt idx="0">
                  <c:v>Potravinárstvo</c:v>
                </c:pt>
              </c:strCache>
            </c:strRef>
          </c:tx>
          <c:spPr>
            <a:pattFill prst="pct2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Prepočty2!$BF$56:$BG$56</c:f>
              <c:strCache>
                <c:ptCount val="2"/>
                <c:pt idx="0">
                  <c:v>Priamo</c:v>
                </c:pt>
                <c:pt idx="1">
                  <c:v>Nepriamo</c:v>
                </c:pt>
              </c:strCache>
            </c:strRef>
          </c:cat>
          <c:val>
            <c:numRef>
              <c:f>Prepočty2!$BF$58:$BG$58</c:f>
              <c:numCache>
                <c:formatCode>0.0%</c:formatCode>
                <c:ptCount val="2"/>
                <c:pt idx="0">
                  <c:v>1.5418535034301378E-2</c:v>
                </c:pt>
                <c:pt idx="1">
                  <c:v>5.0377487189354475E-2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4-4EF6-B517-B569F01401A5}"/>
            </c:ext>
          </c:extLst>
        </c:ser>
        <c:ser>
          <c:idx val="2"/>
          <c:order val="2"/>
          <c:tx>
            <c:strRef>
              <c:f>Prepočty2!$BE$59</c:f>
              <c:strCache>
                <c:ptCount val="1"/>
                <c:pt idx="0">
                  <c:v>Ostatný priemysel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Prepočty2!$BF$56:$BG$56</c:f>
              <c:strCache>
                <c:ptCount val="2"/>
                <c:pt idx="0">
                  <c:v>Priamo</c:v>
                </c:pt>
                <c:pt idx="1">
                  <c:v>Nepriamo</c:v>
                </c:pt>
              </c:strCache>
            </c:strRef>
          </c:cat>
          <c:val>
            <c:numRef>
              <c:f>Prepočty2!$BF$59:$BG$59</c:f>
              <c:numCache>
                <c:formatCode>0.0%</c:formatCode>
                <c:ptCount val="2"/>
                <c:pt idx="0">
                  <c:v>4.0173565370246085E-2</c:v>
                </c:pt>
                <c:pt idx="1">
                  <c:v>5.792634308186962E-2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14-4EF6-B517-B569F01401A5}"/>
            </c:ext>
          </c:extLst>
        </c:ser>
        <c:ser>
          <c:idx val="3"/>
          <c:order val="3"/>
          <c:tx>
            <c:strRef>
              <c:f>Prepočty2!$BE$60</c:f>
              <c:strCache>
                <c:ptCount val="1"/>
                <c:pt idx="0">
                  <c:v>VO a MO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Prepočty2!$BF$56:$BG$56</c:f>
              <c:strCache>
                <c:ptCount val="2"/>
                <c:pt idx="0">
                  <c:v>Priamo</c:v>
                </c:pt>
                <c:pt idx="1">
                  <c:v>Nepriamo</c:v>
                </c:pt>
              </c:strCache>
            </c:strRef>
          </c:cat>
          <c:val>
            <c:numRef>
              <c:f>Prepočty2!$BF$60:$BG$60</c:f>
              <c:numCache>
                <c:formatCode>0.0%</c:formatCode>
                <c:ptCount val="2"/>
                <c:pt idx="0">
                  <c:v>5.6414508757983789E-2</c:v>
                </c:pt>
                <c:pt idx="1">
                  <c:v>5.1349268548350063E-2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14-4EF6-B517-B569F01401A5}"/>
            </c:ext>
          </c:extLst>
        </c:ser>
        <c:ser>
          <c:idx val="4"/>
          <c:order val="4"/>
          <c:tx>
            <c:strRef>
              <c:f>Prepočty2!$BE$61</c:f>
              <c:strCache>
                <c:ptCount val="1"/>
                <c:pt idx="0">
                  <c:v>Preprava a skladovanie</c:v>
                </c:pt>
              </c:strCache>
            </c:strRef>
          </c:tx>
          <c:spPr>
            <a:pattFill prst="wdDn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Prepočty2!$BF$56:$BG$56</c:f>
              <c:strCache>
                <c:ptCount val="2"/>
                <c:pt idx="0">
                  <c:v>Priamo</c:v>
                </c:pt>
                <c:pt idx="1">
                  <c:v>Nepriamo</c:v>
                </c:pt>
              </c:strCache>
            </c:strRef>
          </c:cat>
          <c:val>
            <c:numRef>
              <c:f>Prepočty2!$BF$61:$BG$61</c:f>
              <c:numCache>
                <c:formatCode>0.0%</c:formatCode>
                <c:ptCount val="2"/>
                <c:pt idx="0">
                  <c:v>0.10998324415416692</c:v>
                </c:pt>
                <c:pt idx="1">
                  <c:v>8.3969013689269137E-2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14-4EF6-B517-B569F01401A5}"/>
            </c:ext>
          </c:extLst>
        </c:ser>
        <c:ser>
          <c:idx val="5"/>
          <c:order val="5"/>
          <c:tx>
            <c:strRef>
              <c:f>Prepočty2!$BE$62</c:f>
              <c:strCache>
                <c:ptCount val="1"/>
                <c:pt idx="0">
                  <c:v>Ubytovanie a stravovacie služby</c:v>
                </c:pt>
              </c:strCache>
            </c:strRef>
          </c:tx>
          <c:spPr>
            <a:solidFill>
              <a:srgbClr val="0B5B62"/>
            </a:solidFill>
            <a:ln>
              <a:noFill/>
            </a:ln>
            <a:effectLst/>
          </c:spPr>
          <c:invertIfNegative val="0"/>
          <c:cat>
            <c:strRef>
              <c:f>Prepočty2!$BF$56:$BG$56</c:f>
              <c:strCache>
                <c:ptCount val="2"/>
                <c:pt idx="0">
                  <c:v>Priamo</c:v>
                </c:pt>
                <c:pt idx="1">
                  <c:v>Nepriamo</c:v>
                </c:pt>
              </c:strCache>
            </c:strRef>
          </c:cat>
          <c:val>
            <c:numRef>
              <c:f>Prepočty2!$BF$62:$BG$62</c:f>
              <c:numCache>
                <c:formatCode>0.0%</c:formatCode>
                <c:ptCount val="2"/>
                <c:pt idx="0">
                  <c:v>0.37825678858596351</c:v>
                </c:pt>
                <c:pt idx="1">
                  <c:v>0.45588113477863429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4-4EF6-B517-B569F01401A5}"/>
            </c:ext>
          </c:extLst>
        </c:ser>
        <c:ser>
          <c:idx val="6"/>
          <c:order val="6"/>
          <c:tx>
            <c:strRef>
              <c:f>Prepočty2!$BE$63</c:f>
              <c:strCache>
                <c:ptCount val="1"/>
                <c:pt idx="0">
                  <c:v>Nehnuteľnosti</c:v>
                </c:pt>
              </c:strCache>
            </c:strRef>
          </c:tx>
          <c:spPr>
            <a:pattFill prst="lgCheck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Prepočty2!$BF$56:$BG$56</c:f>
              <c:strCache>
                <c:ptCount val="2"/>
                <c:pt idx="0">
                  <c:v>Priamo</c:v>
                </c:pt>
                <c:pt idx="1">
                  <c:v>Nepriamo</c:v>
                </c:pt>
              </c:strCache>
            </c:strRef>
          </c:cat>
          <c:val>
            <c:numRef>
              <c:f>Prepočty2!$BF$63:$BG$63</c:f>
              <c:numCache>
                <c:formatCode>0.0%</c:formatCode>
                <c:ptCount val="2"/>
                <c:pt idx="0">
                  <c:v>7.1005090261069298E-2</c:v>
                </c:pt>
                <c:pt idx="1">
                  <c:v>7.2066319475590168E-2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14-4EF6-B517-B569F01401A5}"/>
            </c:ext>
          </c:extLst>
        </c:ser>
        <c:ser>
          <c:idx val="7"/>
          <c:order val="7"/>
          <c:tx>
            <c:strRef>
              <c:f>Prepočty2!$BE$64</c:f>
              <c:strCache>
                <c:ptCount val="1"/>
                <c:pt idx="0">
                  <c:v>Ost.podnik.čin.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Prepočty2!$BF$56:$BG$56</c:f>
              <c:strCache>
                <c:ptCount val="2"/>
                <c:pt idx="0">
                  <c:v>Priamo</c:v>
                </c:pt>
                <c:pt idx="1">
                  <c:v>Nepriamo</c:v>
                </c:pt>
              </c:strCache>
            </c:strRef>
          </c:cat>
          <c:val>
            <c:numRef>
              <c:f>Prepočty2!$BF$64:$BG$64</c:f>
              <c:numCache>
                <c:formatCode>0.0%</c:formatCode>
                <c:ptCount val="2"/>
                <c:pt idx="0">
                  <c:v>0.10725146366502558</c:v>
                </c:pt>
                <c:pt idx="1">
                  <c:v>9.6935028550022673E-2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14-4EF6-B517-B569F01401A5}"/>
            </c:ext>
          </c:extLst>
        </c:ser>
        <c:ser>
          <c:idx val="8"/>
          <c:order val="8"/>
          <c:tx>
            <c:strRef>
              <c:f>Prepočty2!$BE$65</c:f>
              <c:strCache>
                <c:ptCount val="1"/>
                <c:pt idx="0">
                  <c:v>Vzdelávanie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Prepočty2!$BF$56:$BG$56</c:f>
              <c:strCache>
                <c:ptCount val="2"/>
                <c:pt idx="0">
                  <c:v>Priamo</c:v>
                </c:pt>
                <c:pt idx="1">
                  <c:v>Nepriamo</c:v>
                </c:pt>
              </c:strCache>
            </c:strRef>
          </c:cat>
          <c:val>
            <c:numRef>
              <c:f>Prepočty2!$BF$65:$BG$65</c:f>
              <c:numCache>
                <c:formatCode>0.0%</c:formatCode>
                <c:ptCount val="2"/>
                <c:pt idx="0">
                  <c:v>5.2278164884427214E-2</c:v>
                </c:pt>
                <c:pt idx="1">
                  <c:v>2.6744726555142449E-2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14-4EF6-B517-B569F01401A5}"/>
            </c:ext>
          </c:extLst>
        </c:ser>
        <c:ser>
          <c:idx val="9"/>
          <c:order val="9"/>
          <c:tx>
            <c:strRef>
              <c:f>Prepočty2!$BE$66</c:f>
              <c:strCache>
                <c:ptCount val="1"/>
                <c:pt idx="0">
                  <c:v>Zábava a rekreácia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Prepočty2!$BF$56:$BG$56</c:f>
              <c:strCache>
                <c:ptCount val="2"/>
                <c:pt idx="0">
                  <c:v>Priamo</c:v>
                </c:pt>
                <c:pt idx="1">
                  <c:v>Nepriamo</c:v>
                </c:pt>
              </c:strCache>
            </c:strRef>
          </c:cat>
          <c:val>
            <c:numRef>
              <c:f>Prepočty2!$BF$66:$BG$66</c:f>
              <c:numCache>
                <c:formatCode>0.0%</c:formatCode>
                <c:ptCount val="2"/>
                <c:pt idx="0">
                  <c:v>9.2397714596635941E-2</c:v>
                </c:pt>
                <c:pt idx="1">
                  <c:v>5.6248975806654375E-2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14-4EF6-B517-B569F01401A5}"/>
            </c:ext>
          </c:extLst>
        </c:ser>
        <c:ser>
          <c:idx val="10"/>
          <c:order val="10"/>
          <c:tx>
            <c:strRef>
              <c:f>Prepočty2!$BE$67</c:f>
              <c:strCache>
                <c:ptCount val="1"/>
                <c:pt idx="0">
                  <c:v>Ostatné</c:v>
                </c:pt>
              </c:strCache>
            </c:strRef>
          </c:tx>
          <c:spPr>
            <a:pattFill prst="pct50">
              <a:fgClr>
                <a:srgbClr val="0B5B6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Prepočty2!$BF$56:$BG$56</c:f>
              <c:strCache>
                <c:ptCount val="2"/>
                <c:pt idx="0">
                  <c:v>Priamo</c:v>
                </c:pt>
                <c:pt idx="1">
                  <c:v>Nepriamo</c:v>
                </c:pt>
              </c:strCache>
            </c:strRef>
          </c:cat>
          <c:val>
            <c:numRef>
              <c:f>Prepočty2!$BF$67:$BG$67</c:f>
              <c:numCache>
                <c:formatCode>0.0%</c:formatCode>
                <c:ptCount val="2"/>
                <c:pt idx="0">
                  <c:v>5.6312249516927808E-2</c:v>
                </c:pt>
                <c:pt idx="1">
                  <c:v>3.4547998120916461E-2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14-4EF6-B517-B569F0140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554623024"/>
        <c:axId val="554614496"/>
      </c:barChart>
      <c:catAx>
        <c:axId val="55462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4614496"/>
        <c:crosses val="autoZero"/>
        <c:auto val="1"/>
        <c:lblAlgn val="ctr"/>
        <c:lblOffset val="100"/>
        <c:noMultiLvlLbl val="0"/>
      </c:catAx>
      <c:valAx>
        <c:axId val="5546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462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17475940507441"/>
          <c:y val="0.11515820939049286"/>
          <c:w val="0.44104746281714791"/>
          <c:h val="0.732646544181977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96259548273954E-2"/>
          <c:y val="6.5504899432418592E-2"/>
          <c:w val="0.91748047189168613"/>
          <c:h val="0.79007376910322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Prepočty2!$B$1</c:f>
              <c:strCache>
                <c:ptCount val="1"/>
                <c:pt idx="0">
                  <c:v>Podiel odvetvia na celkovej produkcii spolu</c:v>
                </c:pt>
              </c:strCache>
            </c:strRef>
          </c:tx>
          <c:spPr>
            <a:solidFill>
              <a:srgbClr val="0B5B62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Prepočty2!$A$2:$A$37</c:f>
              <c:strCache>
                <c:ptCount val="36"/>
                <c:pt idx="0">
                  <c:v>29</c:v>
                </c:pt>
                <c:pt idx="1">
                  <c:v>45T47</c:v>
                </c:pt>
                <c:pt idx="2">
                  <c:v>41T43</c:v>
                </c:pt>
                <c:pt idx="3">
                  <c:v>69T82</c:v>
                </c:pt>
                <c:pt idx="4">
                  <c:v>49T53</c:v>
                </c:pt>
                <c:pt idx="5">
                  <c:v>35T39</c:v>
                </c:pt>
                <c:pt idx="6">
                  <c:v>68</c:v>
                </c:pt>
                <c:pt idx="7">
                  <c:v>84</c:v>
                </c:pt>
                <c:pt idx="8">
                  <c:v>25</c:v>
                </c:pt>
                <c:pt idx="9">
                  <c:v>26</c:v>
                </c:pt>
                <c:pt idx="10">
                  <c:v>01T03</c:v>
                </c:pt>
                <c:pt idx="11">
                  <c:v>64T66</c:v>
                </c:pt>
                <c:pt idx="12">
                  <c:v>28</c:v>
                </c:pt>
                <c:pt idx="13">
                  <c:v>22</c:v>
                </c:pt>
                <c:pt idx="14">
                  <c:v>86T88</c:v>
                </c:pt>
                <c:pt idx="15">
                  <c:v>90T96</c:v>
                </c:pt>
                <c:pt idx="16">
                  <c:v>24</c:v>
                </c:pt>
                <c:pt idx="17">
                  <c:v>10T12</c:v>
                </c:pt>
                <c:pt idx="18">
                  <c:v>85</c:v>
                </c:pt>
                <c:pt idx="19">
                  <c:v>27</c:v>
                </c:pt>
                <c:pt idx="20">
                  <c:v>19</c:v>
                </c:pt>
                <c:pt idx="21">
                  <c:v>62T63</c:v>
                </c:pt>
                <c:pt idx="22">
                  <c:v>31T33</c:v>
                </c:pt>
                <c:pt idx="23">
                  <c:v>20T21</c:v>
                </c:pt>
                <c:pt idx="24">
                  <c:v>55T56</c:v>
                </c:pt>
                <c:pt idx="25">
                  <c:v>16</c:v>
                </c:pt>
                <c:pt idx="26">
                  <c:v>61</c:v>
                </c:pt>
                <c:pt idx="27">
                  <c:v>17T18</c:v>
                </c:pt>
                <c:pt idx="28">
                  <c:v>23</c:v>
                </c:pt>
                <c:pt idx="29">
                  <c:v>13T15</c:v>
                </c:pt>
                <c:pt idx="30">
                  <c:v>58T60</c:v>
                </c:pt>
                <c:pt idx="31">
                  <c:v>30</c:v>
                </c:pt>
                <c:pt idx="32">
                  <c:v>07T08</c:v>
                </c:pt>
                <c:pt idx="33">
                  <c:v>05T06</c:v>
                </c:pt>
                <c:pt idx="34">
                  <c:v>97T98</c:v>
                </c:pt>
                <c:pt idx="35">
                  <c:v>09</c:v>
                </c:pt>
              </c:strCache>
            </c:strRef>
          </c:cat>
          <c:val>
            <c:numRef>
              <c:f>Prepočty2!$B$2:$B$37</c:f>
              <c:numCache>
                <c:formatCode>0.00%</c:formatCode>
                <c:ptCount val="36"/>
                <c:pt idx="0">
                  <c:v>0.13067280266763637</c:v>
                </c:pt>
                <c:pt idx="1">
                  <c:v>8.9539346575700535E-2</c:v>
                </c:pt>
                <c:pt idx="2">
                  <c:v>8.1322108219842704E-2</c:v>
                </c:pt>
                <c:pt idx="3">
                  <c:v>7.6690687869372998E-2</c:v>
                </c:pt>
                <c:pt idx="4">
                  <c:v>6.4744391703473333E-2</c:v>
                </c:pt>
                <c:pt idx="5">
                  <c:v>5.9245815902608495E-2</c:v>
                </c:pt>
                <c:pt idx="6">
                  <c:v>3.9965834654001116E-2</c:v>
                </c:pt>
                <c:pt idx="7">
                  <c:v>3.4901801156142956E-2</c:v>
                </c:pt>
                <c:pt idx="8">
                  <c:v>3.3847035321874788E-2</c:v>
                </c:pt>
                <c:pt idx="9">
                  <c:v>3.0592549793917945E-2</c:v>
                </c:pt>
                <c:pt idx="10">
                  <c:v>2.9196323415222769E-2</c:v>
                </c:pt>
                <c:pt idx="11">
                  <c:v>2.8457456813440037E-2</c:v>
                </c:pt>
                <c:pt idx="12">
                  <c:v>2.2601504934297779E-2</c:v>
                </c:pt>
                <c:pt idx="13">
                  <c:v>2.2549900021510083E-2</c:v>
                </c:pt>
                <c:pt idx="14">
                  <c:v>2.2309720147040239E-2</c:v>
                </c:pt>
                <c:pt idx="15">
                  <c:v>2.1596897146103633E-2</c:v>
                </c:pt>
                <c:pt idx="16">
                  <c:v>2.1211066022457297E-2</c:v>
                </c:pt>
                <c:pt idx="17">
                  <c:v>2.0169321988612193E-2</c:v>
                </c:pt>
                <c:pt idx="18">
                  <c:v>1.9429973097924901E-2</c:v>
                </c:pt>
                <c:pt idx="19">
                  <c:v>1.8543043802442889E-2</c:v>
                </c:pt>
                <c:pt idx="20">
                  <c:v>1.7971049161637193E-2</c:v>
                </c:pt>
                <c:pt idx="21">
                  <c:v>1.720951498134024E-2</c:v>
                </c:pt>
                <c:pt idx="22">
                  <c:v>1.6928340549982972E-2</c:v>
                </c:pt>
                <c:pt idx="23">
                  <c:v>1.1311603967501443E-2</c:v>
                </c:pt>
                <c:pt idx="24">
                  <c:v>1.0849571196934955E-2</c:v>
                </c:pt>
                <c:pt idx="25">
                  <c:v>1.0512451252648968E-2</c:v>
                </c:pt>
                <c:pt idx="26">
                  <c:v>1.0202821775922785E-2</c:v>
                </c:pt>
                <c:pt idx="27">
                  <c:v>9.3756963046059544E-3</c:v>
                </c:pt>
                <c:pt idx="28">
                  <c:v>8.6459931920098224E-3</c:v>
                </c:pt>
                <c:pt idx="29">
                  <c:v>8.3329876929517325E-3</c:v>
                </c:pt>
                <c:pt idx="30">
                  <c:v>5.016769185211478E-3</c:v>
                </c:pt>
                <c:pt idx="31">
                  <c:v>2.198272826974997E-3</c:v>
                </c:pt>
                <c:pt idx="32">
                  <c:v>1.6344770975467889E-3</c:v>
                </c:pt>
                <c:pt idx="33">
                  <c:v>7.8323718100206121E-4</c:v>
                </c:pt>
                <c:pt idx="34">
                  <c:v>7.2053962340953165E-4</c:v>
                </c:pt>
                <c:pt idx="35">
                  <c:v>7.1909275669585783E-4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9-4BC8-9A69-DF67E0BAD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564480536"/>
        <c:axId val="564477584"/>
      </c:barChart>
      <c:lineChart>
        <c:grouping val="standard"/>
        <c:varyColors val="0"/>
        <c:ser>
          <c:idx val="1"/>
          <c:order val="1"/>
          <c:tx>
            <c:strRef>
              <c:f>Prepočty2!$C$1</c:f>
              <c:strCache>
                <c:ptCount val="1"/>
                <c:pt idx="0">
                  <c:v>Podiel odvetvia na celkovej pridanej hodnote spolu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strRef>
              <c:f>Prepočty2!$A$2:$A$37</c:f>
              <c:strCache>
                <c:ptCount val="36"/>
                <c:pt idx="0">
                  <c:v>29</c:v>
                </c:pt>
                <c:pt idx="1">
                  <c:v>45T47</c:v>
                </c:pt>
                <c:pt idx="2">
                  <c:v>41T43</c:v>
                </c:pt>
                <c:pt idx="3">
                  <c:v>69T82</c:v>
                </c:pt>
                <c:pt idx="4">
                  <c:v>49T53</c:v>
                </c:pt>
                <c:pt idx="5">
                  <c:v>35T39</c:v>
                </c:pt>
                <c:pt idx="6">
                  <c:v>68</c:v>
                </c:pt>
                <c:pt idx="7">
                  <c:v>84</c:v>
                </c:pt>
                <c:pt idx="8">
                  <c:v>25</c:v>
                </c:pt>
                <c:pt idx="9">
                  <c:v>26</c:v>
                </c:pt>
                <c:pt idx="10">
                  <c:v>01T03</c:v>
                </c:pt>
                <c:pt idx="11">
                  <c:v>64T66</c:v>
                </c:pt>
                <c:pt idx="12">
                  <c:v>28</c:v>
                </c:pt>
                <c:pt idx="13">
                  <c:v>22</c:v>
                </c:pt>
                <c:pt idx="14">
                  <c:v>86T88</c:v>
                </c:pt>
                <c:pt idx="15">
                  <c:v>90T96</c:v>
                </c:pt>
                <c:pt idx="16">
                  <c:v>24</c:v>
                </c:pt>
                <c:pt idx="17">
                  <c:v>10T12</c:v>
                </c:pt>
                <c:pt idx="18">
                  <c:v>85</c:v>
                </c:pt>
                <c:pt idx="19">
                  <c:v>27</c:v>
                </c:pt>
                <c:pt idx="20">
                  <c:v>19</c:v>
                </c:pt>
                <c:pt idx="21">
                  <c:v>62T63</c:v>
                </c:pt>
                <c:pt idx="22">
                  <c:v>31T33</c:v>
                </c:pt>
                <c:pt idx="23">
                  <c:v>20T21</c:v>
                </c:pt>
                <c:pt idx="24">
                  <c:v>55T56</c:v>
                </c:pt>
                <c:pt idx="25">
                  <c:v>16</c:v>
                </c:pt>
                <c:pt idx="26">
                  <c:v>61</c:v>
                </c:pt>
                <c:pt idx="27">
                  <c:v>17T18</c:v>
                </c:pt>
                <c:pt idx="28">
                  <c:v>23</c:v>
                </c:pt>
                <c:pt idx="29">
                  <c:v>13T15</c:v>
                </c:pt>
                <c:pt idx="30">
                  <c:v>58T60</c:v>
                </c:pt>
                <c:pt idx="31">
                  <c:v>30</c:v>
                </c:pt>
                <c:pt idx="32">
                  <c:v>07T08</c:v>
                </c:pt>
                <c:pt idx="33">
                  <c:v>05T06</c:v>
                </c:pt>
                <c:pt idx="34">
                  <c:v>97T98</c:v>
                </c:pt>
                <c:pt idx="35">
                  <c:v>09</c:v>
                </c:pt>
              </c:strCache>
            </c:strRef>
          </c:cat>
          <c:val>
            <c:numRef>
              <c:f>Prepočty2!$C$2:$C$37</c:f>
              <c:numCache>
                <c:formatCode>0.00%</c:formatCode>
                <c:ptCount val="36"/>
                <c:pt idx="0">
                  <c:v>4.1266094637990955E-2</c:v>
                </c:pt>
                <c:pt idx="1">
                  <c:v>0.12459605117866951</c:v>
                </c:pt>
                <c:pt idx="2">
                  <c:v>8.1419113997143258E-2</c:v>
                </c:pt>
                <c:pt idx="3">
                  <c:v>8.0906263612695414E-2</c:v>
                </c:pt>
                <c:pt idx="4">
                  <c:v>8.0376951364055413E-2</c:v>
                </c:pt>
                <c:pt idx="5">
                  <c:v>3.9800988724889332E-2</c:v>
                </c:pt>
                <c:pt idx="6">
                  <c:v>6.2853930080131307E-2</c:v>
                </c:pt>
                <c:pt idx="7">
                  <c:v>5.9903457497999267E-2</c:v>
                </c:pt>
                <c:pt idx="8">
                  <c:v>3.0681115962436566E-2</c:v>
                </c:pt>
                <c:pt idx="9">
                  <c:v>8.0612482651727761E-3</c:v>
                </c:pt>
                <c:pt idx="10">
                  <c:v>3.7529251466372218E-2</c:v>
                </c:pt>
                <c:pt idx="11">
                  <c:v>4.0935591056902344E-2</c:v>
                </c:pt>
                <c:pt idx="12">
                  <c:v>1.4987894198332543E-2</c:v>
                </c:pt>
                <c:pt idx="13">
                  <c:v>1.7996616453759894E-2</c:v>
                </c:pt>
                <c:pt idx="14">
                  <c:v>3.6583327423946196E-2</c:v>
                </c:pt>
                <c:pt idx="15">
                  <c:v>3.6623848935803803E-2</c:v>
                </c:pt>
                <c:pt idx="16">
                  <c:v>1.2470495274178683E-2</c:v>
                </c:pt>
                <c:pt idx="17">
                  <c:v>1.4117947990639536E-2</c:v>
                </c:pt>
                <c:pt idx="18">
                  <c:v>3.6989808839767817E-2</c:v>
                </c:pt>
                <c:pt idx="19">
                  <c:v>1.1414403371389789E-2</c:v>
                </c:pt>
                <c:pt idx="20">
                  <c:v>7.6117127430024439E-3</c:v>
                </c:pt>
                <c:pt idx="21">
                  <c:v>2.1667612168610014E-2</c:v>
                </c:pt>
                <c:pt idx="22">
                  <c:v>1.5443761206730626E-2</c:v>
                </c:pt>
                <c:pt idx="23">
                  <c:v>8.5791638386028199E-3</c:v>
                </c:pt>
                <c:pt idx="24">
                  <c:v>1.4140741341059439E-2</c:v>
                </c:pt>
                <c:pt idx="25">
                  <c:v>1.1206730623119552E-2</c:v>
                </c:pt>
                <c:pt idx="26">
                  <c:v>1.4124279476867287E-2</c:v>
                </c:pt>
                <c:pt idx="27">
                  <c:v>7.1659761125687617E-3</c:v>
                </c:pt>
                <c:pt idx="28">
                  <c:v>7.7206143061197639E-3</c:v>
                </c:pt>
                <c:pt idx="29">
                  <c:v>8.4664633837488509E-3</c:v>
                </c:pt>
                <c:pt idx="30">
                  <c:v>5.8072391680933635E-3</c:v>
                </c:pt>
                <c:pt idx="31">
                  <c:v>1.6753112558629568E-3</c:v>
                </c:pt>
                <c:pt idx="32">
                  <c:v>2.5034696544528083E-3</c:v>
                </c:pt>
                <c:pt idx="33">
                  <c:v>1.2662972455502318E-3</c:v>
                </c:pt>
                <c:pt idx="34">
                  <c:v>1.8918480848520464E-3</c:v>
                </c:pt>
                <c:pt idx="35">
                  <c:v>1.2143790584826723E-3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9-4BC8-9A69-DF67E0BAD2E4}"/>
            </c:ext>
          </c:extLst>
        </c:ser>
        <c:ser>
          <c:idx val="2"/>
          <c:order val="2"/>
          <c:tx>
            <c:strRef>
              <c:f>Prepočty2!$D$1</c:f>
              <c:strCache>
                <c:ptCount val="1"/>
                <c:pt idx="0">
                  <c:v>Podiel odvetvia na celkovom počte zamestnaných osôb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cat>
            <c:strRef>
              <c:f>Prepočty2!$A$2:$A$37</c:f>
              <c:strCache>
                <c:ptCount val="36"/>
                <c:pt idx="0">
                  <c:v>29</c:v>
                </c:pt>
                <c:pt idx="1">
                  <c:v>45T47</c:v>
                </c:pt>
                <c:pt idx="2">
                  <c:v>41T43</c:v>
                </c:pt>
                <c:pt idx="3">
                  <c:v>69T82</c:v>
                </c:pt>
                <c:pt idx="4">
                  <c:v>49T53</c:v>
                </c:pt>
                <c:pt idx="5">
                  <c:v>35T39</c:v>
                </c:pt>
                <c:pt idx="6">
                  <c:v>68</c:v>
                </c:pt>
                <c:pt idx="7">
                  <c:v>84</c:v>
                </c:pt>
                <c:pt idx="8">
                  <c:v>25</c:v>
                </c:pt>
                <c:pt idx="9">
                  <c:v>26</c:v>
                </c:pt>
                <c:pt idx="10">
                  <c:v>01T03</c:v>
                </c:pt>
                <c:pt idx="11">
                  <c:v>64T66</c:v>
                </c:pt>
                <c:pt idx="12">
                  <c:v>28</c:v>
                </c:pt>
                <c:pt idx="13">
                  <c:v>22</c:v>
                </c:pt>
                <c:pt idx="14">
                  <c:v>86T88</c:v>
                </c:pt>
                <c:pt idx="15">
                  <c:v>90T96</c:v>
                </c:pt>
                <c:pt idx="16">
                  <c:v>24</c:v>
                </c:pt>
                <c:pt idx="17">
                  <c:v>10T12</c:v>
                </c:pt>
                <c:pt idx="18">
                  <c:v>85</c:v>
                </c:pt>
                <c:pt idx="19">
                  <c:v>27</c:v>
                </c:pt>
                <c:pt idx="20">
                  <c:v>19</c:v>
                </c:pt>
                <c:pt idx="21">
                  <c:v>62T63</c:v>
                </c:pt>
                <c:pt idx="22">
                  <c:v>31T33</c:v>
                </c:pt>
                <c:pt idx="23">
                  <c:v>20T21</c:v>
                </c:pt>
                <c:pt idx="24">
                  <c:v>55T56</c:v>
                </c:pt>
                <c:pt idx="25">
                  <c:v>16</c:v>
                </c:pt>
                <c:pt idx="26">
                  <c:v>61</c:v>
                </c:pt>
                <c:pt idx="27">
                  <c:v>17T18</c:v>
                </c:pt>
                <c:pt idx="28">
                  <c:v>23</c:v>
                </c:pt>
                <c:pt idx="29">
                  <c:v>13T15</c:v>
                </c:pt>
                <c:pt idx="30">
                  <c:v>58T60</c:v>
                </c:pt>
                <c:pt idx="31">
                  <c:v>30</c:v>
                </c:pt>
                <c:pt idx="32">
                  <c:v>07T08</c:v>
                </c:pt>
                <c:pt idx="33">
                  <c:v>05T06</c:v>
                </c:pt>
                <c:pt idx="34">
                  <c:v>97T98</c:v>
                </c:pt>
                <c:pt idx="35">
                  <c:v>09</c:v>
                </c:pt>
              </c:strCache>
            </c:strRef>
          </c:cat>
          <c:val>
            <c:numRef>
              <c:f>Prepočty2!$D$2:$D$37</c:f>
              <c:numCache>
                <c:formatCode>0.00%</c:formatCode>
                <c:ptCount val="36"/>
                <c:pt idx="0">
                  <c:v>2.9950156587711173E-2</c:v>
                </c:pt>
                <c:pt idx="1">
                  <c:v>0.16655639363062943</c:v>
                </c:pt>
                <c:pt idx="2">
                  <c:v>7.1942128710687669E-2</c:v>
                </c:pt>
                <c:pt idx="3">
                  <c:v>0.10078955493802655</c:v>
                </c:pt>
                <c:pt idx="4">
                  <c:v>6.0429623748401044E-2</c:v>
                </c:pt>
                <c:pt idx="5">
                  <c:v>1.7864231838030965E-2</c:v>
                </c:pt>
                <c:pt idx="6">
                  <c:v>9.9686824577654275E-3</c:v>
                </c:pt>
                <c:pt idx="7">
                  <c:v>7.0927616779145164E-2</c:v>
                </c:pt>
                <c:pt idx="8">
                  <c:v>3.3258347668828021E-2</c:v>
                </c:pt>
                <c:pt idx="9">
                  <c:v>6.4840545189890171E-3</c:v>
                </c:pt>
                <c:pt idx="10">
                  <c:v>3.237616338053019E-2</c:v>
                </c:pt>
                <c:pt idx="11">
                  <c:v>2.0157910987605311E-2</c:v>
                </c:pt>
                <c:pt idx="12">
                  <c:v>1.8922852983988356E-2</c:v>
                </c:pt>
                <c:pt idx="13">
                  <c:v>1.460014997132901E-2</c:v>
                </c:pt>
                <c:pt idx="14">
                  <c:v>5.7738961669092675E-2</c:v>
                </c:pt>
                <c:pt idx="15">
                  <c:v>2.7656477438136828E-2</c:v>
                </c:pt>
                <c:pt idx="16">
                  <c:v>1.0056900886595209E-2</c:v>
                </c:pt>
                <c:pt idx="17">
                  <c:v>1.9143399056062813E-2</c:v>
                </c:pt>
                <c:pt idx="18">
                  <c:v>7.5647302721538523E-2</c:v>
                </c:pt>
                <c:pt idx="19">
                  <c:v>1.3894402540690751E-2</c:v>
                </c:pt>
                <c:pt idx="20">
                  <c:v>1.1027303603722818E-3</c:v>
                </c:pt>
                <c:pt idx="21">
                  <c:v>1.6496846191169336E-2</c:v>
                </c:pt>
                <c:pt idx="22">
                  <c:v>1.9540381985796832E-2</c:v>
                </c:pt>
                <c:pt idx="23">
                  <c:v>4.7637951568082568E-3</c:v>
                </c:pt>
                <c:pt idx="24">
                  <c:v>4.159498919324247E-2</c:v>
                </c:pt>
                <c:pt idx="25">
                  <c:v>1.1777160248775969E-2</c:v>
                </c:pt>
                <c:pt idx="26">
                  <c:v>5.0284504432976046E-3</c:v>
                </c:pt>
                <c:pt idx="27">
                  <c:v>6.2193992324996693E-3</c:v>
                </c:pt>
                <c:pt idx="28">
                  <c:v>7.8955493802655378E-3</c:v>
                </c:pt>
                <c:pt idx="29">
                  <c:v>1.702615676414803E-2</c:v>
                </c:pt>
                <c:pt idx="30">
                  <c:v>5.3372149442018442E-3</c:v>
                </c:pt>
                <c:pt idx="31">
                  <c:v>1.8525870054254335E-3</c:v>
                </c:pt>
                <c:pt idx="32">
                  <c:v>9.2629350271271674E-4</c:v>
                </c:pt>
                <c:pt idx="33">
                  <c:v>1.632040933350977E-3</c:v>
                </c:pt>
                <c:pt idx="34">
                  <c:v>0</c:v>
                </c:pt>
                <c:pt idx="35">
                  <c:v>4.4109214414891272E-4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F9-4BC8-9A69-DF67E0BAD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480536"/>
        <c:axId val="564477584"/>
      </c:lineChart>
      <c:catAx>
        <c:axId val="56448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4477584"/>
        <c:crosses val="autoZero"/>
        <c:auto val="1"/>
        <c:lblAlgn val="ctr"/>
        <c:lblOffset val="100"/>
        <c:noMultiLvlLbl val="0"/>
      </c:catAx>
      <c:valAx>
        <c:axId val="56447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4480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285465437896496"/>
          <c:y val="0.10355314560934284"/>
          <c:w val="0.43048385767922509"/>
          <c:h val="0.19301550899276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Výd.nerez._D.PH!$D$1</c:f>
              <c:strCache>
                <c:ptCount val="1"/>
                <c:pt idx="0">
                  <c:v>CONS_NONRES</c:v>
                </c:pt>
              </c:strCache>
            </c:strRef>
          </c:tx>
          <c:spPr>
            <a:solidFill>
              <a:srgbClr val="0B5B62"/>
            </a:solidFill>
            <a:ln>
              <a:noFill/>
            </a:ln>
            <a:effectLst/>
          </c:spPr>
          <c:invertIfNegative val="0"/>
          <c:cat>
            <c:strRef>
              <c:f>Výd.nerez._D.PH!$C$2:$C$35</c:f>
              <c:strCache>
                <c:ptCount val="34"/>
                <c:pt idx="0">
                  <c:v>Vzdelávanie</c:v>
                </c:pt>
                <c:pt idx="1">
                  <c:v>Umelecké, zábavné, rekreačné služby</c:v>
                </c:pt>
                <c:pt idx="2">
                  <c:v>Činnosti v oblasti nehnuteľností</c:v>
                </c:pt>
                <c:pt idx="3">
                  <c:v>VS a obrana</c:v>
                </c:pt>
                <c:pt idx="4">
                  <c:v>Financie a poisťovníctvo</c:v>
                </c:pt>
                <c:pt idx="5">
                  <c:v>Zdravotníctvo a sociálna práca</c:v>
                </c:pt>
                <c:pt idx="6">
                  <c:v>Ťažba neenergetických surovín</c:v>
                </c:pt>
                <c:pt idx="7">
                  <c:v>Ťažba energetických surovín</c:v>
                </c:pt>
                <c:pt idx="8">
                  <c:v>VO a MO</c:v>
                </c:pt>
                <c:pt idx="9">
                  <c:v>Drevo a drevené výrobky (nie nábytok)</c:v>
                </c:pt>
                <c:pt idx="10">
                  <c:v>Telekomunikácie</c:v>
                </c:pt>
                <c:pt idx="11">
                  <c:v>Preprava a skladovanie</c:v>
                </c:pt>
                <c:pt idx="12">
                  <c:v>Ubytovanie a stravovacie služby</c:v>
                </c:pt>
                <c:pt idx="13">
                  <c:v>Poľnohospodárstvo</c:v>
                </c:pt>
                <c:pt idx="14">
                  <c:v>IT činnosti</c:v>
                </c:pt>
                <c:pt idx="15">
                  <c:v>Audiovizuálne činnosti</c:v>
                </c:pt>
                <c:pt idx="16">
                  <c:v>Iné podnikateľské služby</c:v>
                </c:pt>
                <c:pt idx="17">
                  <c:v>Stavebníctvo</c:v>
                </c:pt>
                <c:pt idx="18">
                  <c:v>Potravinárstvo</c:v>
                </c:pt>
                <c:pt idx="19">
                  <c:v>Iné nekovové minerálne výrobky</c:v>
                </c:pt>
                <c:pt idx="20">
                  <c:v>Papierové výrobky a tlač</c:v>
                </c:pt>
                <c:pt idx="21">
                  <c:v>Iná výroba a opravy strojov</c:v>
                </c:pt>
                <c:pt idx="22">
                  <c:v>Textil a odevy</c:v>
                </c:pt>
                <c:pt idx="23">
                  <c:v>Elektrina, plyn, voda, odpad</c:v>
                </c:pt>
                <c:pt idx="24">
                  <c:v>Kovové výrobky (nie stroje)</c:v>
                </c:pt>
                <c:pt idx="25">
                  <c:v>Chemikálie a farmaceutické výrobky</c:v>
                </c:pt>
                <c:pt idx="26">
                  <c:v>Výrobky z gumy a plastov</c:v>
                </c:pt>
                <c:pt idx="27">
                  <c:v>Výroba základných kovov</c:v>
                </c:pt>
                <c:pt idx="28">
                  <c:v>Iné stroje a zariadenia</c:v>
                </c:pt>
                <c:pt idx="29">
                  <c:v>Ostatné dopravné zariadenia</c:v>
                </c:pt>
                <c:pt idx="30">
                  <c:v>Elektrické zariadenia</c:v>
                </c:pt>
                <c:pt idx="31">
                  <c:v>Motorové vozidlá</c:v>
                </c:pt>
                <c:pt idx="32">
                  <c:v>Počítače a elektronika</c:v>
                </c:pt>
                <c:pt idx="33">
                  <c:v>Koks a rafinované ropné produkty</c:v>
                </c:pt>
              </c:strCache>
            </c:strRef>
          </c:cat>
          <c:val>
            <c:numRef>
              <c:f>Výd.nerez._D.PH!$D$2:$D$35</c:f>
              <c:numCache>
                <c:formatCode>#\ ##0.0</c:formatCode>
                <c:ptCount val="34"/>
                <c:pt idx="0">
                  <c:v>84.8</c:v>
                </c:pt>
                <c:pt idx="1">
                  <c:v>157.30000000000001</c:v>
                </c:pt>
                <c:pt idx="2">
                  <c:v>138.5</c:v>
                </c:pt>
                <c:pt idx="3">
                  <c:v>16.5</c:v>
                </c:pt>
                <c:pt idx="4">
                  <c:v>41.9</c:v>
                </c:pt>
                <c:pt idx="5">
                  <c:v>65.2</c:v>
                </c:pt>
                <c:pt idx="6">
                  <c:v>0.2</c:v>
                </c:pt>
                <c:pt idx="7">
                  <c:v>0.7</c:v>
                </c:pt>
                <c:pt idx="8">
                  <c:v>113.7</c:v>
                </c:pt>
                <c:pt idx="9">
                  <c:v>5.0999999999999996</c:v>
                </c:pt>
                <c:pt idx="10">
                  <c:v>56.5</c:v>
                </c:pt>
                <c:pt idx="11">
                  <c:v>218.1</c:v>
                </c:pt>
                <c:pt idx="12">
                  <c:v>853.8</c:v>
                </c:pt>
                <c:pt idx="13">
                  <c:v>39.799999999999997</c:v>
                </c:pt>
                <c:pt idx="14">
                  <c:v>4.5999999999999996</c:v>
                </c:pt>
                <c:pt idx="15">
                  <c:v>9.1999999999999993</c:v>
                </c:pt>
                <c:pt idx="16">
                  <c:v>110.6</c:v>
                </c:pt>
                <c:pt idx="17">
                  <c:v>13</c:v>
                </c:pt>
                <c:pt idx="18">
                  <c:v>61.8</c:v>
                </c:pt>
                <c:pt idx="19">
                  <c:v>1.8</c:v>
                </c:pt>
                <c:pt idx="20">
                  <c:v>11.9</c:v>
                </c:pt>
                <c:pt idx="21">
                  <c:v>31.9</c:v>
                </c:pt>
                <c:pt idx="22">
                  <c:v>21.7</c:v>
                </c:pt>
                <c:pt idx="23">
                  <c:v>8.8000000000000007</c:v>
                </c:pt>
                <c:pt idx="24">
                  <c:v>2.5</c:v>
                </c:pt>
                <c:pt idx="25">
                  <c:v>9.6999999999999993</c:v>
                </c:pt>
                <c:pt idx="26">
                  <c:v>3.4</c:v>
                </c:pt>
                <c:pt idx="27">
                  <c:v>1.4</c:v>
                </c:pt>
                <c:pt idx="28">
                  <c:v>2.2000000000000002</c:v>
                </c:pt>
                <c:pt idx="29">
                  <c:v>0.4</c:v>
                </c:pt>
                <c:pt idx="30">
                  <c:v>6.6</c:v>
                </c:pt>
                <c:pt idx="31">
                  <c:v>9.6999999999999993</c:v>
                </c:pt>
                <c:pt idx="32">
                  <c:v>11.9</c:v>
                </c:pt>
                <c:pt idx="33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5-4C47-99C2-047F13561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510511560"/>
        <c:axId val="510511232"/>
      </c:barChart>
      <c:lineChart>
        <c:grouping val="standard"/>
        <c:varyColors val="0"/>
        <c:ser>
          <c:idx val="0"/>
          <c:order val="0"/>
          <c:tx>
            <c:strRef>
              <c:f>Výd.nerez._D.PH!$E$1</c:f>
              <c:strCache>
                <c:ptCount val="1"/>
                <c:pt idx="0">
                  <c:v>DVA in CONS_NONRES: podiel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strRef>
              <c:f>Výd.nerez._D.PH!$C$2:$C$35</c:f>
              <c:strCache>
                <c:ptCount val="34"/>
                <c:pt idx="0">
                  <c:v>Vzdelávanie</c:v>
                </c:pt>
                <c:pt idx="1">
                  <c:v>Umelecké, zábavné, rekreačné služby</c:v>
                </c:pt>
                <c:pt idx="2">
                  <c:v>Činnosti v oblasti nehnuteľností</c:v>
                </c:pt>
                <c:pt idx="3">
                  <c:v>VS a obrana</c:v>
                </c:pt>
                <c:pt idx="4">
                  <c:v>Financie a poisťovníctvo</c:v>
                </c:pt>
                <c:pt idx="5">
                  <c:v>Zdravotníctvo a sociálna práca</c:v>
                </c:pt>
                <c:pt idx="6">
                  <c:v>Ťažba neenergetických surovín</c:v>
                </c:pt>
                <c:pt idx="7">
                  <c:v>Ťažba energetických surovín</c:v>
                </c:pt>
                <c:pt idx="8">
                  <c:v>VO a MO</c:v>
                </c:pt>
                <c:pt idx="9">
                  <c:v>Drevo a drevené výrobky (nie nábytok)</c:v>
                </c:pt>
                <c:pt idx="10">
                  <c:v>Telekomunikácie</c:v>
                </c:pt>
                <c:pt idx="11">
                  <c:v>Preprava a skladovanie</c:v>
                </c:pt>
                <c:pt idx="12">
                  <c:v>Ubytovanie a stravovacie služby</c:v>
                </c:pt>
                <c:pt idx="13">
                  <c:v>Poľnohospodárstvo</c:v>
                </c:pt>
                <c:pt idx="14">
                  <c:v>IT činnosti</c:v>
                </c:pt>
                <c:pt idx="15">
                  <c:v>Audiovizuálne činnosti</c:v>
                </c:pt>
                <c:pt idx="16">
                  <c:v>Iné podnikateľské služby</c:v>
                </c:pt>
                <c:pt idx="17">
                  <c:v>Stavebníctvo</c:v>
                </c:pt>
                <c:pt idx="18">
                  <c:v>Potravinárstvo</c:v>
                </c:pt>
                <c:pt idx="19">
                  <c:v>Iné nekovové minerálne výrobky</c:v>
                </c:pt>
                <c:pt idx="20">
                  <c:v>Papierové výrobky a tlač</c:v>
                </c:pt>
                <c:pt idx="21">
                  <c:v>Iná výroba a opravy strojov</c:v>
                </c:pt>
                <c:pt idx="22">
                  <c:v>Textil a odevy</c:v>
                </c:pt>
                <c:pt idx="23">
                  <c:v>Elektrina, plyn, voda, odpad</c:v>
                </c:pt>
                <c:pt idx="24">
                  <c:v>Kovové výrobky (nie stroje)</c:v>
                </c:pt>
                <c:pt idx="25">
                  <c:v>Chemikálie a farmaceutické výrobky</c:v>
                </c:pt>
                <c:pt idx="26">
                  <c:v>Výrobky z gumy a plastov</c:v>
                </c:pt>
                <c:pt idx="27">
                  <c:v>Výroba základných kovov</c:v>
                </c:pt>
                <c:pt idx="28">
                  <c:v>Iné stroje a zariadenia</c:v>
                </c:pt>
                <c:pt idx="29">
                  <c:v>Ostatné dopravné zariadenia</c:v>
                </c:pt>
                <c:pt idx="30">
                  <c:v>Elektrické zariadenia</c:v>
                </c:pt>
                <c:pt idx="31">
                  <c:v>Motorové vozidlá</c:v>
                </c:pt>
                <c:pt idx="32">
                  <c:v>Počítače a elektronika</c:v>
                </c:pt>
                <c:pt idx="33">
                  <c:v>Koks a rafinované ropné produkty</c:v>
                </c:pt>
              </c:strCache>
            </c:strRef>
          </c:cat>
          <c:val>
            <c:numRef>
              <c:f>Výd.nerez._D.PH!$E$2:$E$35</c:f>
              <c:numCache>
                <c:formatCode>0.00%</c:formatCode>
                <c:ptCount val="34"/>
                <c:pt idx="0">
                  <c:v>0.88794981998506539</c:v>
                </c:pt>
                <c:pt idx="1">
                  <c:v>0.87376539797868391</c:v>
                </c:pt>
                <c:pt idx="2">
                  <c:v>0.86370413696069792</c:v>
                </c:pt>
                <c:pt idx="3">
                  <c:v>0.85588065041885031</c:v>
                </c:pt>
                <c:pt idx="4">
                  <c:v>0.85170872176284396</c:v>
                </c:pt>
                <c:pt idx="5">
                  <c:v>0.83614491225669441</c:v>
                </c:pt>
                <c:pt idx="6">
                  <c:v>0.81898662167051106</c:v>
                </c:pt>
                <c:pt idx="7">
                  <c:v>0.81414535110021591</c:v>
                </c:pt>
                <c:pt idx="8">
                  <c:v>0.81067437645897533</c:v>
                </c:pt>
                <c:pt idx="9">
                  <c:v>0.80372448108466643</c:v>
                </c:pt>
                <c:pt idx="10">
                  <c:v>0.78897525231699284</c:v>
                </c:pt>
                <c:pt idx="11">
                  <c:v>0.78799805345029894</c:v>
                </c:pt>
                <c:pt idx="12">
                  <c:v>0.7872968238264817</c:v>
                </c:pt>
                <c:pt idx="13">
                  <c:v>0.78442287856815118</c:v>
                </c:pt>
                <c:pt idx="14">
                  <c:v>0.76980346128339672</c:v>
                </c:pt>
                <c:pt idx="15">
                  <c:v>0.76889688217418151</c:v>
                </c:pt>
                <c:pt idx="16">
                  <c:v>0.75969563690872055</c:v>
                </c:pt>
                <c:pt idx="17">
                  <c:v>0.707126859583596</c:v>
                </c:pt>
                <c:pt idx="18">
                  <c:v>0.69313816228443714</c:v>
                </c:pt>
                <c:pt idx="19">
                  <c:v>0.672330993646582</c:v>
                </c:pt>
                <c:pt idx="20">
                  <c:v>0.64407198094229734</c:v>
                </c:pt>
                <c:pt idx="21">
                  <c:v>0.63535775409309447</c:v>
                </c:pt>
                <c:pt idx="22">
                  <c:v>0.60661858566578586</c:v>
                </c:pt>
                <c:pt idx="23">
                  <c:v>0.60568122838005301</c:v>
                </c:pt>
                <c:pt idx="24">
                  <c:v>0.59205949108109457</c:v>
                </c:pt>
                <c:pt idx="25">
                  <c:v>0.56532025656210949</c:v>
                </c:pt>
                <c:pt idx="26">
                  <c:v>0.54880845903322539</c:v>
                </c:pt>
                <c:pt idx="27">
                  <c:v>0.53773950275039895</c:v>
                </c:pt>
                <c:pt idx="28">
                  <c:v>0.52120673151962549</c:v>
                </c:pt>
                <c:pt idx="29">
                  <c:v>0.51524475293090555</c:v>
                </c:pt>
                <c:pt idx="30">
                  <c:v>0.44498563212335851</c:v>
                </c:pt>
                <c:pt idx="31">
                  <c:v>0.40062675573514789</c:v>
                </c:pt>
                <c:pt idx="32">
                  <c:v>0.34090754532749951</c:v>
                </c:pt>
                <c:pt idx="33">
                  <c:v>0.30903881005123413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5-4C47-99C2-047F13561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573808"/>
        <c:axId val="501567248"/>
      </c:lineChart>
      <c:catAx>
        <c:axId val="50157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1567248"/>
        <c:crosses val="autoZero"/>
        <c:auto val="1"/>
        <c:lblAlgn val="ctr"/>
        <c:lblOffset val="100"/>
        <c:noMultiLvlLbl val="0"/>
      </c:catAx>
      <c:valAx>
        <c:axId val="50156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700"/>
                  <a:t>Podiel domácej PH vo výdavkoch nerezidentov v SR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1573808"/>
        <c:crosses val="autoZero"/>
        <c:crossBetween val="between"/>
      </c:valAx>
      <c:valAx>
        <c:axId val="5105112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700"/>
                  <a:t>Výdavky nerezidentov v SR, mil. 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10511560"/>
        <c:crosses val="max"/>
        <c:crossBetween val="between"/>
      </c:valAx>
      <c:catAx>
        <c:axId val="510511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511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series layoutId="treemap" uniqueId="{A72B870D-F9ED-4F88-99AF-E6926C3BBBB9}">
          <cx:tx>
            <cx:txData>
              <cx:f>_xlchart.v1.1</cx:f>
              <cx:v>S kým a ako (cez MS) je previazané odvetvie 55+56?</cx:v>
            </cx:txData>
          </cx:tx>
          <cx:dataLabels pos="ctr">
            <cx:visibility seriesName="0" categoryName="1" value="1"/>
            <cx:separator>
</cx:separator>
            <cx:dataLabel idx="4" pos="ctr">
              <cx:visibility seriesName="0" categoryName="1" value="0"/>
              <cx:separator>
</cx:separator>
            </cx:dataLabel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sk-SK" sz="1000"/>
              <a:t>Podiel na celkovom použití ako výdavky nerezidentov SR v SR</a:t>
            </a:r>
          </a:p>
        </cx:rich>
      </cx:tx>
    </cx:title>
    <cx:plotArea>
      <cx:plotAreaRegion>
        <cx:series layoutId="treemap" uniqueId="{A72B870D-F9ED-4F88-99AF-E6926C3BBBB9}">
          <cx:tx>
            <cx:txData>
              <cx:f>_xlchart.v1.4</cx:f>
              <cx:v>Podiel na celkovom použití ako výdavky nerezidentov SR v SR</cx:v>
            </cx:txData>
          </cx:tx>
          <cx:dataLabels pos="ctr">
            <cx:visibility seriesName="0" categoryName="1" value="1"/>
            <cx:separator>
</cx:separator>
            <cx:dataLabel idx="4" pos="ctr">
              <cx:visibility seriesName="0" categoryName="1" value="0"/>
              <cx:separator>
</cx:separator>
            </cx:dataLabel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133349</xdr:colOff>
      <xdr:row>1</xdr:row>
      <xdr:rowOff>95250</xdr:rowOff>
    </xdr:from>
    <xdr:to>
      <xdr:col>30</xdr:col>
      <xdr:colOff>466724</xdr:colOff>
      <xdr:row>19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twoCellAnchor>
    <xdr:from>
      <xdr:col>34</xdr:col>
      <xdr:colOff>76200</xdr:colOff>
      <xdr:row>1</xdr:row>
      <xdr:rowOff>104775</xdr:rowOff>
    </xdr:from>
    <xdr:to>
      <xdr:col>49</xdr:col>
      <xdr:colOff>552450</xdr:colOff>
      <xdr:row>20</xdr:row>
      <xdr:rowOff>123825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Graf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twoCellAnchor>
    <xdr:from>
      <xdr:col>56</xdr:col>
      <xdr:colOff>171450</xdr:colOff>
      <xdr:row>41</xdr:row>
      <xdr:rowOff>28575</xdr:rowOff>
    </xdr:from>
    <xdr:to>
      <xdr:col>65</xdr:col>
      <xdr:colOff>428625</xdr:colOff>
      <xdr:row>53</xdr:row>
      <xdr:rowOff>104775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59</xdr:col>
      <xdr:colOff>412296</xdr:colOff>
      <xdr:row>55</xdr:row>
      <xdr:rowOff>123825</xdr:rowOff>
    </xdr:from>
    <xdr:to>
      <xdr:col>68</xdr:col>
      <xdr:colOff>133350</xdr:colOff>
      <xdr:row>70</xdr:row>
      <xdr:rowOff>9525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110217</xdr:colOff>
      <xdr:row>1</xdr:row>
      <xdr:rowOff>36738</xdr:rowOff>
    </xdr:from>
    <xdr:to>
      <xdr:col>15</xdr:col>
      <xdr:colOff>386442</xdr:colOff>
      <xdr:row>20</xdr:row>
      <xdr:rowOff>118381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0.40278</cdr:x>
      <cdr:y>0.49306</cdr:y>
    </cdr:from>
    <cdr:to>
      <cdr:x>0.42404</cdr:x>
      <cdr:y>0.89699</cdr:y>
    </cdr:to>
    <cdr:sp macro="" textlink="">
      <cdr:nvSpPr>
        <cdr:cNvPr id="3" name="Pravá zložená zátvorka 2"/>
        <cdr:cNvSpPr/>
      </cdr:nvSpPr>
      <cdr:spPr>
        <a:xfrm xmlns:a="http://schemas.openxmlformats.org/drawingml/2006/main">
          <a:off x="1841500" y="1352550"/>
          <a:ext cx="97200" cy="1108075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rgbClr val="0F7E87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0.57292</cdr:x>
      <cdr:y>0.32639</cdr:y>
    </cdr:from>
    <cdr:to>
      <cdr:x>0.59418</cdr:x>
      <cdr:y>0.89931</cdr:y>
    </cdr:to>
    <cdr:sp macro="" textlink="">
      <cdr:nvSpPr>
        <cdr:cNvPr id="4" name="Ľavá zložená zátvorka 3"/>
        <cdr:cNvSpPr/>
      </cdr:nvSpPr>
      <cdr:spPr>
        <a:xfrm xmlns:a="http://schemas.openxmlformats.org/drawingml/2006/main">
          <a:off x="2619375" y="895350"/>
          <a:ext cx="97200" cy="1571625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0.42292</cdr:x>
      <cdr:y>0.56597</cdr:y>
    </cdr:from>
    <cdr:to>
      <cdr:x>0.56667</cdr:x>
      <cdr:y>0.86111</cdr:y>
    </cdr:to>
    <cdr:sp macro="" textlink="">
      <cdr:nvSpPr>
        <cdr:cNvPr id="5" name="BlokTextu 4"/>
        <cdr:cNvSpPr txBox="1"/>
      </cdr:nvSpPr>
      <cdr:spPr>
        <a:xfrm xmlns:a="http://schemas.openxmlformats.org/drawingml/2006/main">
          <a:off x="1933574" y="1552575"/>
          <a:ext cx="657225" cy="809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1100">
              <a:solidFill>
                <a:srgbClr val="0B5B62"/>
              </a:solidFill>
            </a:rPr>
            <a:t>Domáca  PH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0.67265</cdr:x>
      <cdr:y>0.65147</cdr:y>
    </cdr:from>
    <cdr:to>
      <cdr:x>0.6972</cdr:x>
      <cdr:y>0.96418</cdr:y>
    </cdr:to>
    <cdr:sp macro="" textlink="">
      <cdr:nvSpPr>
        <cdr:cNvPr id="2" name="Obdĺžnik 1"/>
        <cdr:cNvSpPr/>
      </cdr:nvSpPr>
      <cdr:spPr>
        <a:xfrm xmlns:a="http://schemas.openxmlformats.org/drawingml/2006/main">
          <a:off x="4286246" y="2411187"/>
          <a:ext cx="156487" cy="1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0.16193</cdr:x>
      <cdr:y>0.47904</cdr:y>
    </cdr:from>
    <cdr:to>
      <cdr:x>0.18749</cdr:x>
      <cdr:y>0.95952</cdr:y>
    </cdr:to>
    <cdr:sp macro="" textlink="">
      <cdr:nvSpPr>
        <cdr:cNvPr id="3" name="Obdĺžnik 2"/>
        <cdr:cNvSpPr/>
      </cdr:nvSpPr>
      <cdr:spPr>
        <a:xfrm xmlns:a="http://schemas.openxmlformats.org/drawingml/2006/main">
          <a:off x="1031874" y="1773012"/>
          <a:ext cx="162833" cy="1778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0.13503</cdr:x>
      <cdr:y>0.39154</cdr:y>
    </cdr:from>
    <cdr:to>
      <cdr:x>0.16058</cdr:x>
      <cdr:y>0.96001</cdr:y>
    </cdr:to>
    <cdr:sp macro="" textlink="">
      <cdr:nvSpPr>
        <cdr:cNvPr id="4" name="Obdĺžnik 3"/>
        <cdr:cNvSpPr/>
      </cdr:nvSpPr>
      <cdr:spPr>
        <a:xfrm xmlns:a="http://schemas.openxmlformats.org/drawingml/2006/main">
          <a:off x="860424" y="1449162"/>
          <a:ext cx="162833" cy="2103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0.44295</cdr:x>
      <cdr:y>0.67978</cdr:y>
    </cdr:from>
    <cdr:to>
      <cdr:x>0.4685</cdr:x>
      <cdr:y>0.96307</cdr:y>
    </cdr:to>
    <cdr:sp macro="" textlink="">
      <cdr:nvSpPr>
        <cdr:cNvPr id="5" name="Obdĺžnik 4"/>
        <cdr:cNvSpPr/>
      </cdr:nvSpPr>
      <cdr:spPr>
        <a:xfrm xmlns:a="http://schemas.openxmlformats.org/drawingml/2006/main">
          <a:off x="2822575" y="2515962"/>
          <a:ext cx="162833" cy="10485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533400</xdr:rowOff>
    </xdr:from>
    <xdr:to>
      <xdr:col>20</xdr:col>
      <xdr:colOff>490538</xdr:colOff>
      <xdr:row>20</xdr:row>
      <xdr:rowOff>161925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0.08504</cdr:x>
      <cdr:y>0.42145</cdr:y>
    </cdr:from>
    <cdr:to>
      <cdr:x>0.42831</cdr:x>
      <cdr:y>0.70574</cdr:y>
    </cdr:to>
    <cdr:sp macro="" textlink="">
      <cdr:nvSpPr>
        <cdr:cNvPr id="2" name="Ovál 1"/>
        <cdr:cNvSpPr/>
      </cdr:nvSpPr>
      <cdr:spPr>
        <a:xfrm xmlns:a="http://schemas.openxmlformats.org/drawingml/2006/main">
          <a:off x="652472" y="1609725"/>
          <a:ext cx="2633654" cy="10858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0.18188</cdr:x>
      <cdr:y>0.46961</cdr:y>
    </cdr:from>
    <cdr:to>
      <cdr:x>0.31285</cdr:x>
      <cdr:y>0.57175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1395431" y="1793693"/>
          <a:ext cx="1004869" cy="3901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1200">
              <a:solidFill>
                <a:srgbClr val="C00000"/>
              </a:solidFill>
            </a:rPr>
            <a:t>84% výdavkov</a:t>
          </a:r>
        </a:p>
      </cdr:txBody>
    </cdr:sp>
  </cdr:relSizeAnchor>
  <cdr:relSizeAnchor xmlns:cdr="http://schemas.openxmlformats.org/drawingml/2006/chartDrawing">
    <cdr:from>
      <cdr:x>0.08732</cdr:x>
      <cdr:y>0.03491</cdr:y>
    </cdr:from>
    <cdr:to>
      <cdr:x>0.43058</cdr:x>
      <cdr:y>0.21696</cdr:y>
    </cdr:to>
    <cdr:sp macro="" textlink="">
      <cdr:nvSpPr>
        <cdr:cNvPr id="4" name="Ovál 3"/>
        <cdr:cNvSpPr/>
      </cdr:nvSpPr>
      <cdr:spPr>
        <a:xfrm xmlns:a="http://schemas.openxmlformats.org/drawingml/2006/main">
          <a:off x="669925" y="133349"/>
          <a:ext cx="2633654" cy="69532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0.17174</cdr:x>
      <cdr:y>0.03824</cdr:y>
    </cdr:from>
    <cdr:to>
      <cdr:x>0.35506</cdr:x>
      <cdr:y>0.14038</cdr:y>
    </cdr:to>
    <cdr:sp macro="" textlink="">
      <cdr:nvSpPr>
        <cdr:cNvPr id="5" name="BlokTextu 1"/>
        <cdr:cNvSpPr txBox="1"/>
      </cdr:nvSpPr>
      <cdr:spPr>
        <a:xfrm xmlns:a="http://schemas.openxmlformats.org/drawingml/2006/main">
          <a:off x="1317625" y="146050"/>
          <a:ext cx="1406525" cy="3901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200">
              <a:solidFill>
                <a:srgbClr val="C00000"/>
              </a:solidFill>
            </a:rPr>
            <a:t>79-89% domácej PH</a:t>
          </a:r>
        </a:p>
      </cdr:txBody>
    </cdr:sp>
  </cdr:relSizeAnchor>
</c:userShape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TIVA_2018_C1&amp;Coords=%5bVAR%5d.%5bEXGR_RIM%5d&amp;ShowOnWeb=true&amp;Lang=en" TargetMode="External"/><Relationship Id="rId13" Type="http://schemas.openxmlformats.org/officeDocument/2006/relationships/hyperlink" Target="http://stats.oecd.org/OECDStat_Metadata/ShowMetadata.ashx?Dataset=TIVA_2018_C1&amp;Coords=%5bVAR%5d.%5bIMGR_DVA%5d&amp;ShowOnWeb=true&amp;Lang=en" TargetMode="External"/><Relationship Id="rId18" Type="http://schemas.openxmlformats.org/officeDocument/2006/relationships/hyperlink" Target="http://stats.oecd.org/OECDStat_Metadata/ShowMetadata.ashx?Dataset=TIVA_2018_C1&amp;Coords=%5bVAR%5d.%5bDFD_FVA%5d&amp;ShowOnWeb=true&amp;Lang=en" TargetMode="External"/><Relationship Id="rId26" Type="http://schemas.openxmlformats.org/officeDocument/2006/relationships/hyperlink" Target="http://stats.oecd.org/OECDStat_Metadata/ShowMetadata.ashx?Dataset=TIVA_2018_C1&amp;Coords=%5bVAR%5d.%5bEXGR_FNLDVASH%5d&amp;ShowOnWeb=true&amp;Lang=en" TargetMode="External"/><Relationship Id="rId39" Type="http://schemas.openxmlformats.org/officeDocument/2006/relationships/hyperlink" Target="http://stats.oecd.org/OECDStat_Metadata/ShowMetadata.ashx?Dataset=TIVA_2018_C1&amp;Coords=%5bVAR%5d.%5bDFD_FVAPSH%5d&amp;ShowOnWeb=true&amp;Lang=en" TargetMode="External"/><Relationship Id="rId3" Type="http://schemas.openxmlformats.org/officeDocument/2006/relationships/hyperlink" Target="http://stats.oecd.org/OECDStat_Metadata/ShowMetadata.ashx?Dataset=TIVA_2018_C1&amp;Coords=%5bVAR%5d.%5bEXGR_FNL%5d&amp;ShowOnWeb=true&amp;Lang=en" TargetMode="External"/><Relationship Id="rId21" Type="http://schemas.openxmlformats.org/officeDocument/2006/relationships/hyperlink" Target="http://stats.oecd.org/OECDStat_Metadata/ShowMetadata.ashx?Dataset=TIVA_2018_C1&amp;Coords=%5bVAR%5d.%5bCONS_VA%5d&amp;ShowOnWeb=true&amp;Lang=en" TargetMode="External"/><Relationship Id="rId34" Type="http://schemas.openxmlformats.org/officeDocument/2006/relationships/hyperlink" Target="http://stats.oecd.org/OECDStat_Metadata/ShowMetadata.ashx?Dataset=TIVA_2018_C1&amp;Coords=%5bVAR%5d.%5bEXGR_SERV_FVASH%5d&amp;ShowOnWeb=true&amp;Lang=en" TargetMode="External"/><Relationship Id="rId42" Type="http://schemas.openxmlformats.org/officeDocument/2006/relationships/hyperlink" Target="http://stats.oecd.org/OECDStat_Metadata/ShowMetadata.ashx?Dataset=TIVA_2018_C1&amp;Coords=%5bVAR%5d.%5bFD_VASH%5d&amp;ShowOnWeb=true&amp;Lang=en" TargetMode="External"/><Relationship Id="rId7" Type="http://schemas.openxmlformats.org/officeDocument/2006/relationships/hyperlink" Target="http://stats.oecd.org/OECDStat_Metadata/ShowMetadata.ashx?Dataset=TIVA_2018_C1&amp;Coords=%5bVAR%5d.%5bEXGR_IDC%5d&amp;ShowOnWeb=true&amp;Lang=en" TargetMode="External"/><Relationship Id="rId12" Type="http://schemas.openxmlformats.org/officeDocument/2006/relationships/hyperlink" Target="http://stats.oecd.org/OECDStat_Metadata/ShowMetadata.ashx?Dataset=TIVA_2018_C1&amp;Coords=%5bVAR%5d.%5bIMGR_INT%5d&amp;ShowOnWeb=true&amp;Lang=en" TargetMode="External"/><Relationship Id="rId17" Type="http://schemas.openxmlformats.org/officeDocument/2006/relationships/hyperlink" Target="http://stats.oecd.org/OECDStat_Metadata/ShowMetadata.ashx?Dataset=TIVA_2018_C1&amp;Coords=%5bVAR%5d.%5bFFD_DVA%5d&amp;ShowOnWeb=true&amp;Lang=en" TargetMode="External"/><Relationship Id="rId25" Type="http://schemas.openxmlformats.org/officeDocument/2006/relationships/hyperlink" Target="http://stats.oecd.org/OECDStat_Metadata/ShowMetadata.ashx?Dataset=TIVA_2018_C1&amp;Coords=%5bVAR%5d.%5bEXGR_DVAFXSH%5d&amp;ShowOnWeb=true&amp;Lang=en" TargetMode="External"/><Relationship Id="rId33" Type="http://schemas.openxmlformats.org/officeDocument/2006/relationships/hyperlink" Target="http://stats.oecd.org/OECDStat_Metadata/ShowMetadata.ashx?Dataset=TIVA_2018_C1&amp;Coords=%5bVAR%5d.%5bEXGR_SERV_DVASH%5d&amp;ShowOnWeb=true&amp;Lang=en" TargetMode="External"/><Relationship Id="rId38" Type="http://schemas.openxmlformats.org/officeDocument/2006/relationships/hyperlink" Target="http://stats.oecd.org/OECDStat_Metadata/ShowMetadata.ashx?Dataset=TIVA_2018_C1&amp;Coords=%5bVAR%5d.%5bFFD_DVAPSH%5d&amp;ShowOnWeb=true&amp;Lang=en" TargetMode="External"/><Relationship Id="rId2" Type="http://schemas.openxmlformats.org/officeDocument/2006/relationships/hyperlink" Target="http://stats.oecd.org/OECDStat_Metadata/ShowMetadata.ashx?Dataset=TIVA_2018_C1&amp;Coords=%5bVAR%5d.%5bEXGR%5d&amp;ShowOnWeb=true&amp;Lang=en" TargetMode="External"/><Relationship Id="rId16" Type="http://schemas.openxmlformats.org/officeDocument/2006/relationships/hyperlink" Target="http://stats.oecd.org/OECDStat_Metadata/ShowMetadata.ashx?Dataset=TIVA_2018_C1&amp;Coords=%5bVAR%5d.%5bVALU%5d&amp;ShowOnWeb=true&amp;Lang=en" TargetMode="External"/><Relationship Id="rId20" Type="http://schemas.openxmlformats.org/officeDocument/2006/relationships/hyperlink" Target="http://stats.oecd.org/OECDStat_Metadata/ShowMetadata.ashx?Dataset=TIVA_2018_C1&amp;Coords=%5bVAR%5d.%5bFD_VA%5d&amp;ShowOnWeb=true&amp;Lang=en" TargetMode="External"/><Relationship Id="rId29" Type="http://schemas.openxmlformats.org/officeDocument/2006/relationships/hyperlink" Target="http://stats.oecd.org/OECDStat_Metadata/ShowMetadata.ashx?Dataset=TIVA_2018_C1&amp;Coords=%5bVAR%5d.%5bEXGRPSH%5d&amp;ShowOnWeb=true&amp;Lang=en" TargetMode="External"/><Relationship Id="rId41" Type="http://schemas.openxmlformats.org/officeDocument/2006/relationships/hyperlink" Target="http://stats.oecd.org/OECDStat_Metadata/ShowMetadata.ashx?Dataset=TIVA_2018_C1&amp;Coords=%5bVAR%5d.%5bPROD_VASH%5d&amp;ShowOnWeb=true&amp;Lang=en" TargetMode="External"/><Relationship Id="rId1" Type="http://schemas.openxmlformats.org/officeDocument/2006/relationships/hyperlink" Target="http://stats.oecd.org/OECDStat_Metadata/ShowMetadata.ashx?Dataset=TIVA_2018_C1&amp;ShowOnWeb=true&amp;Lang=en" TargetMode="External"/><Relationship Id="rId6" Type="http://schemas.openxmlformats.org/officeDocument/2006/relationships/hyperlink" Target="http://stats.oecd.org/OECDStat_Metadata/ShowMetadata.ashx?Dataset=TIVA_2018_C1&amp;Coords=%5bVAR%5d.%5bEXGR_DDC%5d&amp;ShowOnWeb=true&amp;Lang=en" TargetMode="External"/><Relationship Id="rId11" Type="http://schemas.openxmlformats.org/officeDocument/2006/relationships/hyperlink" Target="http://stats.oecd.org/OECDStat_Metadata/ShowMetadata.ashx?Dataset=TIVA_2018_C1&amp;Coords=%5bVAR%5d.%5bIMGR_FNL%5d&amp;ShowOnWeb=true&amp;Lang=en" TargetMode="External"/><Relationship Id="rId24" Type="http://schemas.openxmlformats.org/officeDocument/2006/relationships/hyperlink" Target="http://stats.oecd.org/OECDStat_Metadata/ShowMetadata.ashx?Dataset=TIVA_2018_C1&amp;Coords=%5bVAR%5d.%5bEXGR_FVASH%5d&amp;ShowOnWeb=true&amp;Lang=en" TargetMode="External"/><Relationship Id="rId32" Type="http://schemas.openxmlformats.org/officeDocument/2006/relationships/hyperlink" Target="http://stats.oecd.org/OECDStat_Metadata/ShowMetadata.ashx?Dataset=TIVA_2018_C1&amp;Coords=%5bVAR%5d.%5bEXGR_TFVAIND%5d&amp;ShowOnWeb=true&amp;Lang=en" TargetMode="External"/><Relationship Id="rId37" Type="http://schemas.openxmlformats.org/officeDocument/2006/relationships/hyperlink" Target="http://stats.oecd.org/OECDStat_Metadata/ShowMetadata.ashx?Dataset=TIVA_2018_C1&amp;Coords=%5bVAR%5d.%5bIMGRPSH%5d&amp;ShowOnWeb=true&amp;Lang=en" TargetMode="External"/><Relationship Id="rId40" Type="http://schemas.openxmlformats.org/officeDocument/2006/relationships/hyperlink" Target="http://stats.oecd.org/OECDStat_Metadata/ShowMetadata.ashx?Dataset=TIVA_2018_C1&amp;Coords=%5bVAR%5d.%5bVALU_FFDDVA%5d&amp;ShowOnWeb=true&amp;Lang=en" TargetMode="External"/><Relationship Id="rId45" Type="http://schemas.openxmlformats.org/officeDocument/2006/relationships/hyperlink" Target="http://stats.oecd.org/OECDStat_Metadata/ShowMetadata.ashx?Dataset=TIVA_2018_C1&amp;Coords=%5bVAR%5d.%5bGFCF_VASH%5d&amp;ShowOnWeb=true&amp;Lang=en" TargetMode="External"/><Relationship Id="rId5" Type="http://schemas.openxmlformats.org/officeDocument/2006/relationships/hyperlink" Target="http://stats.oecd.org/OECDStat_Metadata/ShowMetadata.ashx?Dataset=TIVA_2018_C1&amp;Coords=%5bVAR%5d.%5bEXGR_DVA%5d&amp;ShowOnWeb=true&amp;Lang=en" TargetMode="External"/><Relationship Id="rId15" Type="http://schemas.openxmlformats.org/officeDocument/2006/relationships/hyperlink" Target="http://stats.oecd.org/OECDStat_Metadata/ShowMetadata.ashx?Dataset=TIVA_2018_C1&amp;Coords=%5bVAR%5d.%5bPROD%5d&amp;ShowOnWeb=true&amp;Lang=en" TargetMode="External"/><Relationship Id="rId23" Type="http://schemas.openxmlformats.org/officeDocument/2006/relationships/hyperlink" Target="http://stats.oecd.org/OECDStat_Metadata/ShowMetadata.ashx?Dataset=TIVA_2018_C1&amp;Coords=%5bVAR%5d.%5bEXGR_DVASH%5d&amp;ShowOnWeb=true&amp;Lang=en" TargetMode="External"/><Relationship Id="rId28" Type="http://schemas.openxmlformats.org/officeDocument/2006/relationships/hyperlink" Target="http://stats.oecd.org/OECDStat_Metadata/ShowMetadata.ashx?Dataset=TIVA_2018_C1&amp;Coords=%5bVAR%5d.%5bEXGR_INTDVAPSH%5d&amp;ShowOnWeb=true&amp;Lang=en" TargetMode="External"/><Relationship Id="rId36" Type="http://schemas.openxmlformats.org/officeDocument/2006/relationships/hyperlink" Target="http://stats.oecd.org/OECDStat_Metadata/ShowMetadata.ashx?Dataset=TIVA_2018_C1&amp;Coords=%5bVAR%5d.%5bIMGR_DVASH%5d&amp;ShowOnWeb=true&amp;Lang=en" TargetMode="External"/><Relationship Id="rId10" Type="http://schemas.openxmlformats.org/officeDocument/2006/relationships/hyperlink" Target="http://stats.oecd.org/OECDStat_Metadata/ShowMetadata.ashx?Dataset=TIVA_2018_C1&amp;Coords=%5bVAR%5d.%5bIMGR%5d&amp;ShowOnWeb=true&amp;Lang=en" TargetMode="External"/><Relationship Id="rId19" Type="http://schemas.openxmlformats.org/officeDocument/2006/relationships/hyperlink" Target="http://stats.oecd.org/OECDStat_Metadata/ShowMetadata.ashx?Dataset=TIVA_2018_C1&amp;Coords=%5bVAR%5d.%5bBALVAFD%5d&amp;ShowOnWeb=true&amp;Lang=en" TargetMode="External"/><Relationship Id="rId31" Type="http://schemas.openxmlformats.org/officeDocument/2006/relationships/hyperlink" Target="http://stats.oecd.org/OECDStat_Metadata/ShowMetadata.ashx?Dataset=TIVA_2018_C1&amp;Coords=%5bVAR%5d.%5bEXGR_TDVAIND%5d&amp;ShowOnWeb=true&amp;Lang=en" TargetMode="External"/><Relationship Id="rId44" Type="http://schemas.openxmlformats.org/officeDocument/2006/relationships/hyperlink" Target="http://stats.oecd.org/OECDStat_Metadata/ShowMetadata.ashx?Dataset=TIVA_2018_C1&amp;Coords=%5bVAR%5d.%5bGFCF_VASH%5d&amp;ShowOnWeb=true&amp;Lang=en" TargetMode="External"/><Relationship Id="rId4" Type="http://schemas.openxmlformats.org/officeDocument/2006/relationships/hyperlink" Target="http://stats.oecd.org/OECDStat_Metadata/ShowMetadata.ashx?Dataset=TIVA_2018_C1&amp;Coords=%5bVAR%5d.%5bEXGR_INT%5d&amp;ShowOnWeb=true&amp;Lang=en" TargetMode="External"/><Relationship Id="rId9" Type="http://schemas.openxmlformats.org/officeDocument/2006/relationships/hyperlink" Target="http://stats.oecd.org/OECDStat_Metadata/ShowMetadata.ashx?Dataset=TIVA_2018_C1&amp;Coords=%5bVAR%5d.%5bEXGR_FVA%5d&amp;ShowOnWeb=true&amp;Lang=en" TargetMode="External"/><Relationship Id="rId14" Type="http://schemas.openxmlformats.org/officeDocument/2006/relationships/hyperlink" Target="http://stats.oecd.org/OECDStat_Metadata/ShowMetadata.ashx?Dataset=TIVA_2018_C1&amp;Coords=%5bVAR%5d.%5bREII%5d&amp;ShowOnWeb=true&amp;Lang=en" TargetMode="External"/><Relationship Id="rId22" Type="http://schemas.openxmlformats.org/officeDocument/2006/relationships/hyperlink" Target="http://stats.oecd.org/OECDStat_Metadata/ShowMetadata.ashx?Dataset=TIVA_2018_C1&amp;Coords=%5bVAR%5d.%5bGFCF_VA%5d&amp;ShowOnWeb=true&amp;Lang=en" TargetMode="External"/><Relationship Id="rId27" Type="http://schemas.openxmlformats.org/officeDocument/2006/relationships/hyperlink" Target="http://stats.oecd.org/OECDStat_Metadata/ShowMetadata.ashx?Dataset=TIVA_2018_C1&amp;Coords=%5bVAR%5d.%5bEXGR_INTDVASH%5d&amp;ShowOnWeb=true&amp;Lang=en" TargetMode="External"/><Relationship Id="rId30" Type="http://schemas.openxmlformats.org/officeDocument/2006/relationships/hyperlink" Target="http://stats.oecd.org/OECDStat_Metadata/ShowMetadata.ashx?Dataset=TIVA_2018_C1&amp;Coords=%5bVAR%5d.%5bEXGR_DVAPSH%5d&amp;ShowOnWeb=true&amp;Lang=en" TargetMode="External"/><Relationship Id="rId35" Type="http://schemas.openxmlformats.org/officeDocument/2006/relationships/hyperlink" Target="http://stats.oecd.org/OECDStat_Metadata/ShowMetadata.ashx?Dataset=TIVA_2018_C1&amp;Coords=%5bVAR%5d.%5bIMGRINT_REII%5d&amp;ShowOnWeb=true&amp;Lang=en" TargetMode="External"/><Relationship Id="rId43" Type="http://schemas.openxmlformats.org/officeDocument/2006/relationships/hyperlink" Target="http://stats.oecd.org/OECDStat_Metadata/ShowMetadata.ashx?Dataset=TIVA_2018_C1&amp;Coords=%5bVAR%5d.%5bCONS_VASH%5d&amp;ShowOnWeb=true&amp;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s.oecd.org/Index.aspx?DataSetCode=IOTSI4_2018" TargetMode="External"/><Relationship Id="rId2" Type="http://schemas.openxmlformats.org/officeDocument/2006/relationships/hyperlink" Target="http://localhost/OECDStat_Metadata/ShowMetadata.ashx?Dataset=IOTSI4_2018&amp;Coords=%5bVAR%5d.%5bDOMIMP%5d&amp;ShowOnWeb=true&amp;Lang=en" TargetMode="External"/><Relationship Id="rId1" Type="http://schemas.openxmlformats.org/officeDocument/2006/relationships/hyperlink" Target="http://localhost/OECDStat_Metadata/ShowMetadata.ashx?Dataset=IOTSI4_2018&amp;ShowOnWeb=true&amp;Lang=en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stats.oecd.org/Index.aspx?DataSetCode=TIM_2019_MAIN" TargetMode="External"/><Relationship Id="rId4" Type="http://schemas.openxmlformats.org/officeDocument/2006/relationships/hyperlink" Target="https://stats.oecd.org/Index.aspx?DataSetCode=TIVA_2018_C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s.oecd.org/Index.aspx?DataSetCode=TIM_2019_MAIN" TargetMode="External"/><Relationship Id="rId2" Type="http://schemas.openxmlformats.org/officeDocument/2006/relationships/hyperlink" Target="https://stats.oecd.org/Index.aspx?DataSetCode=TIVA_2018_C1" TargetMode="External"/><Relationship Id="rId1" Type="http://schemas.openxmlformats.org/officeDocument/2006/relationships/hyperlink" Target="https://stats.oecd.org/Index.aspx?DataSetCode=IOTSI4_2018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s.oecd.org/Index.aspx?DataSetCode=TIM_2019_MAIN" TargetMode="External"/><Relationship Id="rId2" Type="http://schemas.openxmlformats.org/officeDocument/2006/relationships/hyperlink" Target="https://stats.oecd.org/Index.aspx?DataSetCode=TIVA_2018_C1" TargetMode="External"/><Relationship Id="rId1" Type="http://schemas.openxmlformats.org/officeDocument/2006/relationships/hyperlink" Target="https://stats.oecd.org/Index.aspx?DataSetCode=IOTSI4_2018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s.oecd.org/Index.aspx?DataSetCode=TIM_2019_MAIN" TargetMode="External"/><Relationship Id="rId2" Type="http://schemas.openxmlformats.org/officeDocument/2006/relationships/hyperlink" Target="https://stats.oecd.org/Index.aspx?DataSetCode=TIVA_2018_C1" TargetMode="External"/><Relationship Id="rId1" Type="http://schemas.openxmlformats.org/officeDocument/2006/relationships/hyperlink" Target="https://stats.oecd.org/Index.aspx?DataSetCode=IOTSI4_2018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stats.oecd.org/OECDStat_Metadata/ShowMetadata.ashx?Dataset=IOTSI4_2018&amp;Coords=%5bVAR%5d.%5bDOMIMP%5d&amp;ShowOnWeb=true&amp;Lang=en" TargetMode="External"/><Relationship Id="rId1" Type="http://schemas.openxmlformats.org/officeDocument/2006/relationships/hyperlink" Target="http://stats.oecd.org/OECDStat_Metadata/ShowMetadata.ashx?Dataset=IOTSI4_2018&amp;ShowOnWeb=true&amp;Lang=en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stats.oecd.org/OECDStat_Metadata/ShowMetadata.ashx?Dataset=IOTSI4_2018&amp;Coords=%5bVAR%5d.%5bDOMIMP%5d&amp;ShowOnWeb=true&amp;Lang=en" TargetMode="External"/><Relationship Id="rId1" Type="http://schemas.openxmlformats.org/officeDocument/2006/relationships/hyperlink" Target="http://stats.oecd.org/OECDStat_Metadata/ShowMetadata.ashx?Dataset=IOTSI4_2018&amp;ShowOnWeb=true&amp;Lang=en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stats.oecd.org/OECDStat_Metadata/ShowMetadata.ashx?Dataset=IOTSI4_2018&amp;Coords=%5bVAR%5d.%5bDOMIMP%5d&amp;ShowOnWeb=true&amp;Lang=en" TargetMode="External"/><Relationship Id="rId1" Type="http://schemas.openxmlformats.org/officeDocument/2006/relationships/hyperlink" Target="http://stats.oecd.org/OECDStat_Metadata/ShowMetadata.ashx?Dataset=IOTSI4_2018&amp;ShowOnWeb=true&amp;Lang=en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localhost/OECDStat_Metadata/ShowMetadata.ashx?Dataset=IOTSI4_2018&amp;Coords=%5bVAR%5d.%5bLEONTFD%5d&amp;ShowOnWeb=true&amp;Lang=en" TargetMode="External"/><Relationship Id="rId1" Type="http://schemas.openxmlformats.org/officeDocument/2006/relationships/hyperlink" Target="http://localhost/OECDStat_Metadata/ShowMetadata.ashx?Dataset=IOTSI4_2018&amp;ShowOnWeb=true&amp;Lang=en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s.oecd.org/Index.aspx?DataSetCode=TIM_2019_MAIN" TargetMode="External"/><Relationship Id="rId2" Type="http://schemas.openxmlformats.org/officeDocument/2006/relationships/hyperlink" Target="https://stats.oecd.org/Index.aspx?DataSetCode=TIVA_2018_C1" TargetMode="External"/><Relationship Id="rId1" Type="http://schemas.openxmlformats.org/officeDocument/2006/relationships/hyperlink" Target="https://stats.oecd.org/Index.aspx?DataSetCode=IOTSI4_2018" TargetMode="External"/><Relationship Id="rId4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://stats.oecd.org/OECDStat_Metadata/ShowMetadata.ashx?Dataset=TIM_2019_MAIN&amp;Coords=%5bVAR%5d.%5bEMPN%5d&amp;ShowOnWeb=true&amp;Lang=en" TargetMode="External"/><Relationship Id="rId1" Type="http://schemas.openxmlformats.org/officeDocument/2006/relationships/hyperlink" Target="http://stats.oecd.org/OECDStat_Metadata/ShowMetadata.ashx?Dataset=TIM_2019_MAIN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tabSelected="1" zoomScaleNormal="100" workbookViewId="0">
      <selection activeCell="R5" sqref="R5"/>
    </sheetView>
  </sheetViews>
  <sheetFormatPr defaultColWidth="9.140625" defaultRowHeight="14.25" x14ac:dyDescent="0.2"/>
  <cols>
    <col min="1" max="3" width="19.140625" style="53" customWidth="1"/>
    <col min="4" max="11" width="12.42578125" style="53" customWidth="1"/>
    <col min="12" max="13" width="11.140625" style="53" customWidth="1"/>
    <col min="14" max="14" width="11.42578125" style="53" customWidth="1"/>
    <col min="15" max="15" width="12.7109375" style="53" customWidth="1"/>
    <col min="16" max="17" width="11.42578125" style="53" customWidth="1"/>
    <col min="18" max="16384" width="9.140625" style="53"/>
  </cols>
  <sheetData>
    <row r="1" spans="1:18" s="52" customFormat="1" ht="36.950000000000003" customHeight="1" x14ac:dyDescent="0.2">
      <c r="A1" s="290" t="s">
        <v>264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</row>
    <row r="2" spans="1:18" ht="34.5" customHeight="1" x14ac:dyDescent="0.2">
      <c r="A2" s="291" t="s">
        <v>265</v>
      </c>
      <c r="B2" s="294" t="s">
        <v>266</v>
      </c>
      <c r="C2" s="295"/>
      <c r="D2" s="295"/>
      <c r="E2" s="295"/>
      <c r="F2" s="295"/>
      <c r="G2" s="295"/>
      <c r="H2" s="332" t="s">
        <v>267</v>
      </c>
      <c r="I2" s="332"/>
      <c r="J2" s="332"/>
      <c r="K2" s="332"/>
      <c r="L2" s="332"/>
      <c r="M2" s="332"/>
      <c r="N2" s="301" t="s">
        <v>268</v>
      </c>
      <c r="O2" s="301"/>
      <c r="P2" s="302"/>
    </row>
    <row r="3" spans="1:18" ht="15" customHeight="1" x14ac:dyDescent="0.2">
      <c r="A3" s="292"/>
      <c r="B3" s="303" t="s">
        <v>269</v>
      </c>
      <c r="C3" s="304"/>
      <c r="D3" s="307" t="s">
        <v>270</v>
      </c>
      <c r="E3" s="308"/>
      <c r="F3" s="308"/>
      <c r="G3" s="308"/>
      <c r="H3" s="333" t="s">
        <v>271</v>
      </c>
      <c r="I3" s="333"/>
      <c r="J3" s="334" t="s">
        <v>270</v>
      </c>
      <c r="K3" s="334"/>
      <c r="L3" s="334"/>
      <c r="M3" s="334"/>
      <c r="N3" s="317" t="s">
        <v>272</v>
      </c>
      <c r="O3" s="320" t="s">
        <v>270</v>
      </c>
      <c r="P3" s="321"/>
    </row>
    <row r="4" spans="1:18" s="54" customFormat="1" ht="22.5" customHeight="1" x14ac:dyDescent="0.2">
      <c r="A4" s="292"/>
      <c r="B4" s="305"/>
      <c r="C4" s="306"/>
      <c r="D4" s="335" t="s">
        <v>273</v>
      </c>
      <c r="E4" s="336"/>
      <c r="F4" s="335" t="s">
        <v>274</v>
      </c>
      <c r="G4" s="337"/>
      <c r="H4" s="333"/>
      <c r="I4" s="333"/>
      <c r="J4" s="334" t="s">
        <v>273</v>
      </c>
      <c r="K4" s="334"/>
      <c r="L4" s="334" t="s">
        <v>274</v>
      </c>
      <c r="M4" s="334"/>
      <c r="N4" s="318"/>
      <c r="O4" s="279" t="s">
        <v>273</v>
      </c>
      <c r="P4" s="279" t="s">
        <v>274</v>
      </c>
    </row>
    <row r="5" spans="1:18" ht="33" customHeight="1" x14ac:dyDescent="0.2">
      <c r="A5" s="292"/>
      <c r="B5" s="282" t="s">
        <v>275</v>
      </c>
      <c r="C5" s="55" t="s">
        <v>276</v>
      </c>
      <c r="D5" s="324" t="s">
        <v>277</v>
      </c>
      <c r="E5" s="56" t="s">
        <v>276</v>
      </c>
      <c r="F5" s="326" t="s">
        <v>277</v>
      </c>
      <c r="G5" s="56" t="s">
        <v>276</v>
      </c>
      <c r="H5" s="328" t="s">
        <v>278</v>
      </c>
      <c r="I5" s="57" t="s">
        <v>279</v>
      </c>
      <c r="J5" s="330" t="s">
        <v>278</v>
      </c>
      <c r="K5" s="58" t="s">
        <v>279</v>
      </c>
      <c r="L5" s="330" t="s">
        <v>278</v>
      </c>
      <c r="M5" s="58" t="s">
        <v>279</v>
      </c>
      <c r="N5" s="318"/>
      <c r="O5" s="280"/>
      <c r="P5" s="280"/>
    </row>
    <row r="6" spans="1:18" ht="13.5" customHeight="1" x14ac:dyDescent="0.2">
      <c r="A6" s="293"/>
      <c r="B6" s="283"/>
      <c r="C6" s="59" t="s">
        <v>280</v>
      </c>
      <c r="D6" s="325"/>
      <c r="E6" s="60" t="s">
        <v>280</v>
      </c>
      <c r="F6" s="327"/>
      <c r="G6" s="60" t="s">
        <v>280</v>
      </c>
      <c r="H6" s="329"/>
      <c r="I6" s="61" t="s">
        <v>280</v>
      </c>
      <c r="J6" s="331"/>
      <c r="K6" s="62" t="s">
        <v>280</v>
      </c>
      <c r="L6" s="331"/>
      <c r="M6" s="62" t="s">
        <v>280</v>
      </c>
      <c r="N6" s="319"/>
      <c r="O6" s="281"/>
      <c r="P6" s="281"/>
    </row>
    <row r="7" spans="1:18" s="52" customFormat="1" ht="30" customHeight="1" x14ac:dyDescent="0.2">
      <c r="A7" s="63" t="s">
        <v>281</v>
      </c>
      <c r="B7" s="64">
        <v>378051</v>
      </c>
      <c r="C7" s="65">
        <v>64.889650981967222</v>
      </c>
      <c r="D7" s="66">
        <v>79803</v>
      </c>
      <c r="E7" s="67">
        <v>33.712834897809167</v>
      </c>
      <c r="F7" s="66">
        <v>298248</v>
      </c>
      <c r="G7" s="67">
        <v>86.22575832918946</v>
      </c>
      <c r="H7" s="68">
        <v>1092893</v>
      </c>
      <c r="I7" s="69">
        <v>72.484738910009312</v>
      </c>
      <c r="J7" s="70">
        <v>223124</v>
      </c>
      <c r="K7" s="71">
        <v>38.815244695878476</v>
      </c>
      <c r="L7" s="70">
        <v>869769</v>
      </c>
      <c r="M7" s="71">
        <v>93.230823650473781</v>
      </c>
      <c r="N7" s="72">
        <f>H7/B7</f>
        <v>2.8908612859111602</v>
      </c>
      <c r="O7" s="72">
        <f>J7/D7</f>
        <v>2.7959349899126598</v>
      </c>
      <c r="P7" s="72">
        <f>L7/F7</f>
        <v>2.9162609640299348</v>
      </c>
      <c r="Q7" s="73"/>
      <c r="R7" s="74"/>
    </row>
    <row r="8" spans="1:18" ht="23.1" customHeight="1" x14ac:dyDescent="0.2">
      <c r="A8" s="75" t="s">
        <v>282</v>
      </c>
      <c r="B8" s="76">
        <v>48485</v>
      </c>
      <c r="C8" s="77">
        <v>31.879150502991649</v>
      </c>
      <c r="D8" s="78">
        <v>19810</v>
      </c>
      <c r="E8" s="79">
        <v>19.89155537704589</v>
      </c>
      <c r="F8" s="78">
        <v>28675</v>
      </c>
      <c r="G8" s="79">
        <v>54.61904761904762</v>
      </c>
      <c r="H8" s="80">
        <v>99896</v>
      </c>
      <c r="I8" s="81">
        <v>35.450890211400811</v>
      </c>
      <c r="J8" s="82">
        <v>37621</v>
      </c>
      <c r="K8" s="83">
        <v>21.57266388366439</v>
      </c>
      <c r="L8" s="82">
        <v>62275</v>
      </c>
      <c r="M8" s="83">
        <v>57.986870897155363</v>
      </c>
      <c r="N8" s="84">
        <f t="shared" ref="N8:N15" si="0">H8/B8</f>
        <v>2.0603485614107457</v>
      </c>
      <c r="O8" s="84">
        <f t="shared" ref="O8:O15" si="1">J8/D8</f>
        <v>1.8990913679959616</v>
      </c>
      <c r="P8" s="84">
        <f t="shared" ref="P8:P15" si="2">L8/F8</f>
        <v>2.1717523975588491</v>
      </c>
      <c r="Q8" s="73"/>
    </row>
    <row r="9" spans="1:18" ht="23.1" customHeight="1" x14ac:dyDescent="0.2">
      <c r="A9" s="75" t="s">
        <v>283</v>
      </c>
      <c r="B9" s="85">
        <v>26313</v>
      </c>
      <c r="C9" s="86">
        <v>63.76899401400771</v>
      </c>
      <c r="D9" s="87">
        <v>7877</v>
      </c>
      <c r="E9" s="88">
        <v>40.007110569353443</v>
      </c>
      <c r="F9" s="78">
        <v>18436</v>
      </c>
      <c r="G9" s="88">
        <v>85.454714007601737</v>
      </c>
      <c r="H9" s="89">
        <v>102527</v>
      </c>
      <c r="I9" s="90">
        <v>72.399426606314393</v>
      </c>
      <c r="J9" s="91">
        <v>33989</v>
      </c>
      <c r="K9" s="92">
        <v>47.687796391390968</v>
      </c>
      <c r="L9" s="82">
        <v>68538</v>
      </c>
      <c r="M9" s="92">
        <v>97.43954278565235</v>
      </c>
      <c r="N9" s="84">
        <f t="shared" si="0"/>
        <v>3.8964390225363887</v>
      </c>
      <c r="O9" s="84">
        <f t="shared" si="1"/>
        <v>4.3149676272692652</v>
      </c>
      <c r="P9" s="84">
        <f t="shared" si="2"/>
        <v>3.7176177044912126</v>
      </c>
      <c r="Q9" s="73"/>
    </row>
    <row r="10" spans="1:18" ht="23.1" customHeight="1" x14ac:dyDescent="0.2">
      <c r="A10" s="75" t="s">
        <v>284</v>
      </c>
      <c r="B10" s="85">
        <v>27002</v>
      </c>
      <c r="C10" s="86">
        <v>72.032225364135954</v>
      </c>
      <c r="D10" s="87">
        <v>4421</v>
      </c>
      <c r="E10" s="88">
        <v>41.286888307807246</v>
      </c>
      <c r="F10" s="78">
        <v>22581</v>
      </c>
      <c r="G10" s="88">
        <v>84.326686085592655</v>
      </c>
      <c r="H10" s="89">
        <v>108458</v>
      </c>
      <c r="I10" s="90">
        <v>78.102631313640487</v>
      </c>
      <c r="J10" s="91">
        <v>12574</v>
      </c>
      <c r="K10" s="92">
        <v>38.817028370326923</v>
      </c>
      <c r="L10" s="82">
        <v>95884</v>
      </c>
      <c r="M10" s="92">
        <v>90.054755665755636</v>
      </c>
      <c r="N10" s="84">
        <f t="shared" si="0"/>
        <v>4.0166654321902078</v>
      </c>
      <c r="O10" s="84">
        <f t="shared" si="1"/>
        <v>2.8441529065822211</v>
      </c>
      <c r="P10" s="84">
        <f t="shared" si="2"/>
        <v>4.2462247021832518</v>
      </c>
      <c r="Q10" s="73"/>
    </row>
    <row r="11" spans="1:18" ht="23.1" customHeight="1" x14ac:dyDescent="0.2">
      <c r="A11" s="75" t="s">
        <v>285</v>
      </c>
      <c r="B11" s="85">
        <v>19940</v>
      </c>
      <c r="C11" s="86">
        <v>63.971767725376964</v>
      </c>
      <c r="D11" s="87">
        <v>5321</v>
      </c>
      <c r="E11" s="88">
        <v>39.432340299392322</v>
      </c>
      <c r="F11" s="78">
        <v>14619</v>
      </c>
      <c r="G11" s="88">
        <v>82.705363204344877</v>
      </c>
      <c r="H11" s="89">
        <v>55331</v>
      </c>
      <c r="I11" s="90">
        <v>63.59592662406326</v>
      </c>
      <c r="J11" s="91">
        <v>18055</v>
      </c>
      <c r="K11" s="92">
        <v>40.594927601403</v>
      </c>
      <c r="L11" s="82">
        <v>37276</v>
      </c>
      <c r="M11" s="92">
        <v>87.650489089541011</v>
      </c>
      <c r="N11" s="84">
        <f t="shared" si="0"/>
        <v>2.7748746238716149</v>
      </c>
      <c r="O11" s="84">
        <f t="shared" si="1"/>
        <v>3.3931591806051493</v>
      </c>
      <c r="P11" s="84">
        <f t="shared" si="2"/>
        <v>2.5498324098775567</v>
      </c>
      <c r="Q11" s="73"/>
    </row>
    <row r="12" spans="1:18" ht="23.1" customHeight="1" x14ac:dyDescent="0.2">
      <c r="A12" s="75" t="s">
        <v>286</v>
      </c>
      <c r="B12" s="85">
        <v>94550</v>
      </c>
      <c r="C12" s="86">
        <v>86.314713212404499</v>
      </c>
      <c r="D12" s="87">
        <v>16486</v>
      </c>
      <c r="E12" s="88">
        <v>51.23376219777488</v>
      </c>
      <c r="F12" s="78">
        <v>78064</v>
      </c>
      <c r="G12" s="88">
        <v>100.9061179116632</v>
      </c>
      <c r="H12" s="89">
        <v>250866</v>
      </c>
      <c r="I12" s="90">
        <v>88.0809513610685</v>
      </c>
      <c r="J12" s="91">
        <v>48039</v>
      </c>
      <c r="K12" s="92">
        <v>50.652144114887022</v>
      </c>
      <c r="L12" s="82">
        <v>202827</v>
      </c>
      <c r="M12" s="92">
        <v>106.76678668435349</v>
      </c>
      <c r="N12" s="84">
        <f t="shared" si="0"/>
        <v>2.653262823902697</v>
      </c>
      <c r="O12" s="84">
        <f t="shared" si="1"/>
        <v>2.9139269683367708</v>
      </c>
      <c r="P12" s="84">
        <f t="shared" si="2"/>
        <v>2.5982142857142856</v>
      </c>
      <c r="Q12" s="73"/>
      <c r="R12" s="93"/>
    </row>
    <row r="13" spans="1:18" ht="23.1" customHeight="1" x14ac:dyDescent="0.2">
      <c r="A13" s="75" t="s">
        <v>287</v>
      </c>
      <c r="B13" s="85">
        <v>52511</v>
      </c>
      <c r="C13" s="86">
        <v>84.539717294007787</v>
      </c>
      <c r="D13" s="87">
        <v>4560</v>
      </c>
      <c r="E13" s="88">
        <v>44.714649931359091</v>
      </c>
      <c r="F13" s="78">
        <v>47951</v>
      </c>
      <c r="G13" s="88">
        <v>92.362662762924728</v>
      </c>
      <c r="H13" s="89">
        <v>152099</v>
      </c>
      <c r="I13" s="90">
        <v>90.471035397545791</v>
      </c>
      <c r="J13" s="91">
        <v>11915</v>
      </c>
      <c r="K13" s="92">
        <v>45.130866255066096</v>
      </c>
      <c r="L13" s="82">
        <v>140184</v>
      </c>
      <c r="M13" s="92">
        <v>98.917568692756035</v>
      </c>
      <c r="N13" s="84">
        <f t="shared" si="0"/>
        <v>2.8965169202643257</v>
      </c>
      <c r="O13" s="84">
        <f t="shared" si="1"/>
        <v>2.6129385964912282</v>
      </c>
      <c r="P13" s="84">
        <f t="shared" si="2"/>
        <v>2.9234843903151133</v>
      </c>
      <c r="Q13" s="73"/>
    </row>
    <row r="14" spans="1:18" ht="23.1" customHeight="1" x14ac:dyDescent="0.2">
      <c r="A14" s="75" t="s">
        <v>288</v>
      </c>
      <c r="B14" s="85">
        <v>81926</v>
      </c>
      <c r="C14" s="86">
        <v>76.846449676390577</v>
      </c>
      <c r="D14" s="87">
        <v>15909</v>
      </c>
      <c r="E14" s="88">
        <v>45.70238437230681</v>
      </c>
      <c r="F14" s="78">
        <v>66017</v>
      </c>
      <c r="G14" s="88">
        <v>91.945682451253489</v>
      </c>
      <c r="H14" s="89">
        <v>265119</v>
      </c>
      <c r="I14" s="90">
        <v>84.364290146537044</v>
      </c>
      <c r="J14" s="91">
        <v>48079</v>
      </c>
      <c r="K14" s="92">
        <v>51.009495517479174</v>
      </c>
      <c r="L14" s="82">
        <v>217040</v>
      </c>
      <c r="M14" s="92">
        <v>98.654545454545456</v>
      </c>
      <c r="N14" s="84">
        <f t="shared" si="0"/>
        <v>3.2360789004711568</v>
      </c>
      <c r="O14" s="84">
        <f t="shared" si="1"/>
        <v>3.0221258407190899</v>
      </c>
      <c r="P14" s="84">
        <f t="shared" si="2"/>
        <v>3.2876380326279593</v>
      </c>
      <c r="Q14" s="73"/>
    </row>
    <row r="15" spans="1:18" ht="23.1" customHeight="1" x14ac:dyDescent="0.2">
      <c r="A15" s="75" t="s">
        <v>289</v>
      </c>
      <c r="B15" s="85">
        <v>27324</v>
      </c>
      <c r="C15" s="86">
        <v>64.546914863460273</v>
      </c>
      <c r="D15" s="87">
        <v>5419</v>
      </c>
      <c r="E15" s="88">
        <v>33.769551941172807</v>
      </c>
      <c r="F15" s="78">
        <v>21905</v>
      </c>
      <c r="G15" s="88">
        <v>83.336503709339922</v>
      </c>
      <c r="H15" s="89">
        <v>58597</v>
      </c>
      <c r="I15" s="90">
        <v>64.1814258644673</v>
      </c>
      <c r="J15" s="91">
        <v>12852</v>
      </c>
      <c r="K15" s="92">
        <v>34.920117378545811</v>
      </c>
      <c r="L15" s="82">
        <v>45745</v>
      </c>
      <c r="M15" s="92">
        <v>83.94348105330765</v>
      </c>
      <c r="N15" s="84">
        <f t="shared" si="0"/>
        <v>2.144524959742351</v>
      </c>
      <c r="O15" s="84">
        <f t="shared" si="1"/>
        <v>2.3716552869533123</v>
      </c>
      <c r="P15" s="84">
        <f t="shared" si="2"/>
        <v>2.0883359963478658</v>
      </c>
      <c r="Q15" s="73"/>
    </row>
    <row r="16" spans="1:18" x14ac:dyDescent="0.2">
      <c r="A16" s="94"/>
      <c r="B16" s="95"/>
      <c r="C16" s="96"/>
      <c r="D16" s="95"/>
      <c r="E16" s="96"/>
      <c r="F16" s="95"/>
      <c r="G16" s="96"/>
      <c r="H16" s="95"/>
      <c r="I16" s="96"/>
      <c r="J16" s="95"/>
      <c r="K16" s="95"/>
      <c r="L16" s="95"/>
      <c r="M16" s="95"/>
      <c r="N16" s="95"/>
    </row>
    <row r="17" spans="1:16" x14ac:dyDescent="0.2">
      <c r="B17" s="97"/>
      <c r="D17" s="93"/>
      <c r="G17" s="97"/>
      <c r="H17" s="98"/>
    </row>
    <row r="18" spans="1:16" ht="36.950000000000003" customHeight="1" x14ac:dyDescent="0.2">
      <c r="A18" s="290" t="s">
        <v>290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</row>
    <row r="19" spans="1:16" ht="34.5" customHeight="1" x14ac:dyDescent="0.2">
      <c r="A19" s="291" t="s">
        <v>265</v>
      </c>
      <c r="B19" s="294" t="s">
        <v>266</v>
      </c>
      <c r="C19" s="295"/>
      <c r="D19" s="295"/>
      <c r="E19" s="295"/>
      <c r="F19" s="295"/>
      <c r="G19" s="296"/>
      <c r="H19" s="297" t="s">
        <v>267</v>
      </c>
      <c r="I19" s="298"/>
      <c r="J19" s="298"/>
      <c r="K19" s="298"/>
      <c r="L19" s="298"/>
      <c r="M19" s="299"/>
      <c r="N19" s="300" t="s">
        <v>268</v>
      </c>
      <c r="O19" s="301"/>
      <c r="P19" s="302"/>
    </row>
    <row r="20" spans="1:16" ht="15" customHeight="1" x14ac:dyDescent="0.2">
      <c r="A20" s="292"/>
      <c r="B20" s="303" t="s">
        <v>269</v>
      </c>
      <c r="C20" s="304"/>
      <c r="D20" s="307" t="s">
        <v>270</v>
      </c>
      <c r="E20" s="308"/>
      <c r="F20" s="308"/>
      <c r="G20" s="309"/>
      <c r="H20" s="310" t="s">
        <v>271</v>
      </c>
      <c r="I20" s="311"/>
      <c r="J20" s="314" t="s">
        <v>270</v>
      </c>
      <c r="K20" s="315"/>
      <c r="L20" s="315"/>
      <c r="M20" s="316"/>
      <c r="N20" s="317" t="s">
        <v>272</v>
      </c>
      <c r="O20" s="320" t="s">
        <v>270</v>
      </c>
      <c r="P20" s="321"/>
    </row>
    <row r="21" spans="1:16" s="54" customFormat="1" ht="22.5" customHeight="1" x14ac:dyDescent="0.2">
      <c r="A21" s="292"/>
      <c r="B21" s="305"/>
      <c r="C21" s="306"/>
      <c r="D21" s="322" t="s">
        <v>273</v>
      </c>
      <c r="E21" s="323"/>
      <c r="F21" s="322" t="s">
        <v>274</v>
      </c>
      <c r="G21" s="323"/>
      <c r="H21" s="312"/>
      <c r="I21" s="313"/>
      <c r="J21" s="314" t="s">
        <v>273</v>
      </c>
      <c r="K21" s="316"/>
      <c r="L21" s="314" t="s">
        <v>274</v>
      </c>
      <c r="M21" s="316"/>
      <c r="N21" s="318"/>
      <c r="O21" s="279" t="s">
        <v>273</v>
      </c>
      <c r="P21" s="279" t="s">
        <v>274</v>
      </c>
    </row>
    <row r="22" spans="1:16" ht="30" customHeight="1" x14ac:dyDescent="0.2">
      <c r="A22" s="292"/>
      <c r="B22" s="282" t="s">
        <v>275</v>
      </c>
      <c r="C22" s="55" t="s">
        <v>291</v>
      </c>
      <c r="D22" s="284" t="s">
        <v>277</v>
      </c>
      <c r="E22" s="56" t="s">
        <v>292</v>
      </c>
      <c r="F22" s="284" t="s">
        <v>277</v>
      </c>
      <c r="G22" s="56" t="s">
        <v>292</v>
      </c>
      <c r="H22" s="286" t="s">
        <v>278</v>
      </c>
      <c r="I22" s="57" t="s">
        <v>292</v>
      </c>
      <c r="J22" s="288" t="s">
        <v>278</v>
      </c>
      <c r="K22" s="58" t="s">
        <v>292</v>
      </c>
      <c r="L22" s="288" t="s">
        <v>278</v>
      </c>
      <c r="M22" s="58" t="s">
        <v>292</v>
      </c>
      <c r="N22" s="318"/>
      <c r="O22" s="280"/>
      <c r="P22" s="280"/>
    </row>
    <row r="23" spans="1:16" ht="13.5" customHeight="1" x14ac:dyDescent="0.2">
      <c r="A23" s="293"/>
      <c r="B23" s="283"/>
      <c r="C23" s="59" t="s">
        <v>293</v>
      </c>
      <c r="D23" s="285"/>
      <c r="E23" s="60" t="s">
        <v>293</v>
      </c>
      <c r="F23" s="285"/>
      <c r="G23" s="60" t="s">
        <v>293</v>
      </c>
      <c r="H23" s="287"/>
      <c r="I23" s="61" t="s">
        <v>293</v>
      </c>
      <c r="J23" s="289"/>
      <c r="K23" s="62" t="s">
        <v>293</v>
      </c>
      <c r="L23" s="289"/>
      <c r="M23" s="62" t="s">
        <v>293</v>
      </c>
      <c r="N23" s="319"/>
      <c r="O23" s="281"/>
      <c r="P23" s="281"/>
    </row>
    <row r="24" spans="1:16" s="52" customFormat="1" ht="34.5" customHeight="1" x14ac:dyDescent="0.2">
      <c r="A24" s="99" t="s">
        <v>281</v>
      </c>
      <c r="B24" s="64">
        <v>2954019</v>
      </c>
      <c r="C24" s="65">
        <v>59.732382851780322</v>
      </c>
      <c r="D24" s="66">
        <v>813943</v>
      </c>
      <c r="E24" s="67">
        <v>41.787683167625524</v>
      </c>
      <c r="F24" s="66">
        <v>2140076</v>
      </c>
      <c r="G24" s="67">
        <v>71.392576169670775</v>
      </c>
      <c r="H24" s="68">
        <v>8853485</v>
      </c>
      <c r="I24" s="69">
        <v>63.285992123888214</v>
      </c>
      <c r="J24" s="70">
        <v>2228225</v>
      </c>
      <c r="K24" s="71">
        <v>44.315041766885848</v>
      </c>
      <c r="L24" s="70">
        <v>6625260</v>
      </c>
      <c r="M24" s="71">
        <v>73.930273710935381</v>
      </c>
      <c r="N24" s="72">
        <f>H24/B24</f>
        <v>2.9970981906345218</v>
      </c>
      <c r="O24" s="72">
        <f>J24/D24</f>
        <v>2.7375688469585708</v>
      </c>
      <c r="P24" s="72">
        <f>L24/F24</f>
        <v>3.0958059433403298</v>
      </c>
    </row>
    <row r="25" spans="1:16" x14ac:dyDescent="0.2">
      <c r="A25" s="100"/>
      <c r="B25" s="100"/>
      <c r="C25" s="101"/>
      <c r="D25" s="100"/>
      <c r="E25" s="101"/>
      <c r="F25" s="100"/>
      <c r="G25" s="100"/>
    </row>
    <row r="26" spans="1:16" x14ac:dyDescent="0.2">
      <c r="A26" s="120" t="s">
        <v>296</v>
      </c>
      <c r="B26" s="121" t="s">
        <v>295</v>
      </c>
      <c r="C26" s="97"/>
      <c r="D26" s="93"/>
      <c r="E26" s="97"/>
      <c r="G26" s="97"/>
    </row>
    <row r="27" spans="1:16" x14ac:dyDescent="0.2">
      <c r="A27" s="120" t="s">
        <v>294</v>
      </c>
      <c r="B27" s="121" t="s">
        <v>297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</row>
    <row r="28" spans="1:16" x14ac:dyDescent="0.2">
      <c r="A28" s="120"/>
      <c r="B28" s="122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1:16" x14ac:dyDescent="0.2">
      <c r="B29" s="98"/>
      <c r="C29" s="98"/>
      <c r="D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1:16" x14ac:dyDescent="0.2">
      <c r="B30" s="98"/>
      <c r="C30" s="98"/>
      <c r="D30" s="98"/>
      <c r="E30" s="98"/>
      <c r="F30" s="98"/>
      <c r="G30" s="97"/>
      <c r="H30" s="98"/>
      <c r="I30" s="98"/>
      <c r="J30" s="98"/>
      <c r="K30" s="98"/>
      <c r="L30" s="98"/>
      <c r="M30" s="98"/>
      <c r="N30" s="98"/>
      <c r="O30" s="98"/>
      <c r="P30" s="98"/>
    </row>
    <row r="31" spans="1:16" x14ac:dyDescent="0.2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  <row r="32" spans="1:16" ht="15" x14ac:dyDescent="0.25">
      <c r="A32" s="102" t="s">
        <v>298</v>
      </c>
      <c r="B32" s="102" t="s">
        <v>299</v>
      </c>
      <c r="C32"/>
      <c r="D32"/>
      <c r="E32"/>
      <c r="F32"/>
      <c r="G32"/>
      <c r="H32"/>
      <c r="I32"/>
      <c r="J32"/>
      <c r="K32"/>
      <c r="L32" s="98"/>
      <c r="M32" s="98"/>
      <c r="N32" s="98"/>
      <c r="O32" s="98"/>
      <c r="P32" s="98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 s="98"/>
      <c r="M33" s="98"/>
      <c r="N33" s="98"/>
      <c r="O33" s="98"/>
      <c r="P33" s="98"/>
    </row>
    <row r="34" spans="1:16" ht="15" x14ac:dyDescent="0.25">
      <c r="A34" s="102" t="s">
        <v>300</v>
      </c>
      <c r="B34" s="102" t="s">
        <v>301</v>
      </c>
      <c r="C34"/>
      <c r="D34"/>
      <c r="E34"/>
      <c r="F34"/>
      <c r="G34"/>
      <c r="H34"/>
      <c r="I34"/>
      <c r="J34"/>
      <c r="K34"/>
      <c r="L34" s="98"/>
      <c r="M34" s="98"/>
      <c r="N34" s="98"/>
      <c r="O34" s="98"/>
      <c r="P34" s="98"/>
    </row>
    <row r="35" spans="1:16" ht="15" x14ac:dyDescent="0.25">
      <c r="A35" s="102" t="s">
        <v>302</v>
      </c>
      <c r="B35" s="102" t="s">
        <v>303</v>
      </c>
      <c r="C35"/>
      <c r="D35"/>
      <c r="E35"/>
      <c r="F35"/>
      <c r="G35"/>
      <c r="H35"/>
      <c r="I35"/>
      <c r="J35"/>
      <c r="K35"/>
      <c r="L35" s="98"/>
      <c r="M35" s="98"/>
      <c r="N35" s="98"/>
      <c r="O35" s="98"/>
      <c r="P35" s="98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 s="98"/>
      <c r="M36" s="98"/>
      <c r="N36" s="98"/>
      <c r="O36" s="98"/>
      <c r="P36" s="98"/>
    </row>
    <row r="37" spans="1:16" ht="15" x14ac:dyDescent="0.25">
      <c r="A37" s="44"/>
      <c r="B37" s="44"/>
      <c r="C37" s="44"/>
      <c r="D37" s="104">
        <v>2019</v>
      </c>
      <c r="E37" s="104">
        <v>2019</v>
      </c>
      <c r="F37" s="104">
        <v>2019</v>
      </c>
      <c r="G37" s="104">
        <v>2019</v>
      </c>
      <c r="H37" s="104">
        <v>2019</v>
      </c>
      <c r="I37" s="104">
        <v>2019</v>
      </c>
      <c r="J37" s="104">
        <v>2020</v>
      </c>
      <c r="K37" s="104">
        <v>2020</v>
      </c>
      <c r="L37" s="104">
        <v>2020</v>
      </c>
      <c r="M37" s="104">
        <v>2020</v>
      </c>
      <c r="O37" s="104" t="s">
        <v>320</v>
      </c>
    </row>
    <row r="38" spans="1:16" ht="15" x14ac:dyDescent="0.25">
      <c r="A38" s="44"/>
      <c r="B38" s="44"/>
      <c r="C38" s="44"/>
      <c r="D38" s="105" t="s">
        <v>304</v>
      </c>
      <c r="E38" s="105" t="s">
        <v>305</v>
      </c>
      <c r="F38" s="105" t="s">
        <v>306</v>
      </c>
      <c r="G38" s="105" t="s">
        <v>307</v>
      </c>
      <c r="H38" s="105" t="s">
        <v>319</v>
      </c>
      <c r="I38" s="105" t="s">
        <v>308</v>
      </c>
      <c r="J38" s="105" t="s">
        <v>304</v>
      </c>
      <c r="K38" s="105" t="s">
        <v>305</v>
      </c>
      <c r="L38" s="105" t="s">
        <v>306</v>
      </c>
      <c r="M38" s="105" t="s">
        <v>319</v>
      </c>
      <c r="O38" s="105" t="s">
        <v>319</v>
      </c>
    </row>
    <row r="39" spans="1:16" ht="15" x14ac:dyDescent="0.25">
      <c r="A39" s="102" t="s">
        <v>281</v>
      </c>
      <c r="B39" s="102" t="s">
        <v>263</v>
      </c>
      <c r="C39" s="102" t="s">
        <v>309</v>
      </c>
      <c r="D39" s="103">
        <v>1253731</v>
      </c>
      <c r="E39" s="103">
        <v>1604636</v>
      </c>
      <c r="F39" s="103">
        <v>2087056</v>
      </c>
      <c r="G39" s="103">
        <v>1487511</v>
      </c>
      <c r="H39" s="103">
        <v>4945423</v>
      </c>
      <c r="I39" s="103">
        <v>6432934</v>
      </c>
      <c r="J39" s="103">
        <v>1082590</v>
      </c>
      <c r="K39" s="103">
        <v>239116</v>
      </c>
      <c r="L39" s="103">
        <v>1632313</v>
      </c>
      <c r="M39" s="103">
        <v>2954019</v>
      </c>
      <c r="O39" s="107">
        <f t="shared" ref="O39:O58" si="3">(M39-H39)/H39</f>
        <v>-0.40267617148219675</v>
      </c>
    </row>
    <row r="40" spans="1:16" ht="15" x14ac:dyDescent="0.25">
      <c r="A40" s="102" t="s">
        <v>281</v>
      </c>
      <c r="B40" s="102" t="s">
        <v>263</v>
      </c>
      <c r="C40" s="102" t="s">
        <v>310</v>
      </c>
      <c r="D40" s="103">
        <v>450258</v>
      </c>
      <c r="E40" s="103">
        <v>638169</v>
      </c>
      <c r="F40" s="103">
        <v>859379</v>
      </c>
      <c r="G40" s="103">
        <v>527288</v>
      </c>
      <c r="H40" s="103">
        <v>1947806</v>
      </c>
      <c r="I40" s="103">
        <v>2475094</v>
      </c>
      <c r="J40" s="103">
        <v>383018</v>
      </c>
      <c r="K40" s="103">
        <v>36530</v>
      </c>
      <c r="L40" s="103">
        <v>394395</v>
      </c>
      <c r="M40" s="103">
        <v>813943</v>
      </c>
      <c r="O40" s="278">
        <f t="shared" si="3"/>
        <v>-0.58212316832374478</v>
      </c>
    </row>
    <row r="41" spans="1:16" ht="15" x14ac:dyDescent="0.25">
      <c r="A41" s="102" t="s">
        <v>281</v>
      </c>
      <c r="B41" s="102" t="s">
        <v>263</v>
      </c>
      <c r="C41" s="102" t="s">
        <v>311</v>
      </c>
      <c r="D41" s="103">
        <v>803473</v>
      </c>
      <c r="E41" s="103">
        <v>966467</v>
      </c>
      <c r="F41" s="103">
        <v>1227677</v>
      </c>
      <c r="G41" s="103">
        <v>960223</v>
      </c>
      <c r="H41" s="103">
        <v>2997617</v>
      </c>
      <c r="I41" s="103">
        <v>3957840</v>
      </c>
      <c r="J41" s="103">
        <v>699572</v>
      </c>
      <c r="K41" s="103">
        <v>202586</v>
      </c>
      <c r="L41" s="103">
        <v>1237918</v>
      </c>
      <c r="M41" s="103">
        <v>2140076</v>
      </c>
      <c r="O41" s="107">
        <f t="shared" si="3"/>
        <v>-0.28607423830329226</v>
      </c>
    </row>
    <row r="42" spans="1:16" ht="15" x14ac:dyDescent="0.25">
      <c r="A42" s="102" t="s">
        <v>281</v>
      </c>
      <c r="B42" s="102" t="s">
        <v>312</v>
      </c>
      <c r="C42" s="102" t="s">
        <v>309</v>
      </c>
      <c r="D42" s="103">
        <v>3458988</v>
      </c>
      <c r="E42" s="103">
        <v>4175052</v>
      </c>
      <c r="F42" s="103">
        <v>6355604</v>
      </c>
      <c r="G42" s="103">
        <v>3714051</v>
      </c>
      <c r="H42" s="103">
        <v>13989644</v>
      </c>
      <c r="I42" s="103">
        <v>17703695</v>
      </c>
      <c r="J42" s="103">
        <v>3090935</v>
      </c>
      <c r="K42" s="103">
        <v>761734</v>
      </c>
      <c r="L42" s="103">
        <v>5000816</v>
      </c>
      <c r="M42" s="103">
        <v>8853485</v>
      </c>
      <c r="O42" s="107">
        <f t="shared" si="3"/>
        <v>-0.36714007876111787</v>
      </c>
    </row>
    <row r="43" spans="1:16" ht="15" x14ac:dyDescent="0.25">
      <c r="A43" s="102" t="s">
        <v>281</v>
      </c>
      <c r="B43" s="102" t="s">
        <v>312</v>
      </c>
      <c r="C43" s="102" t="s">
        <v>310</v>
      </c>
      <c r="D43" s="103">
        <v>1189469</v>
      </c>
      <c r="E43" s="103">
        <v>1543420</v>
      </c>
      <c r="F43" s="103">
        <v>2295257</v>
      </c>
      <c r="G43" s="103">
        <v>1222719</v>
      </c>
      <c r="H43" s="103">
        <v>5028146</v>
      </c>
      <c r="I43" s="103">
        <v>6250865</v>
      </c>
      <c r="J43" s="103">
        <v>1043944</v>
      </c>
      <c r="K43" s="103">
        <v>90554</v>
      </c>
      <c r="L43" s="103">
        <v>1093727</v>
      </c>
      <c r="M43" s="103">
        <v>2228225</v>
      </c>
      <c r="O43" s="278">
        <f t="shared" si="3"/>
        <v>-0.55684958233114157</v>
      </c>
    </row>
    <row r="44" spans="1:16" ht="15" x14ac:dyDescent="0.25">
      <c r="A44" s="102" t="s">
        <v>281</v>
      </c>
      <c r="B44" s="102" t="s">
        <v>312</v>
      </c>
      <c r="C44" s="102" t="s">
        <v>311</v>
      </c>
      <c r="D44" s="103">
        <v>2269519</v>
      </c>
      <c r="E44" s="103">
        <v>2631632</v>
      </c>
      <c r="F44" s="103">
        <v>4060347</v>
      </c>
      <c r="G44" s="103">
        <v>2491332</v>
      </c>
      <c r="H44" s="103">
        <v>8961498</v>
      </c>
      <c r="I44" s="103">
        <v>11452830</v>
      </c>
      <c r="J44" s="103">
        <v>2046991</v>
      </c>
      <c r="K44" s="103">
        <v>671180</v>
      </c>
      <c r="L44" s="103">
        <v>3907089</v>
      </c>
      <c r="M44" s="103">
        <v>6625260</v>
      </c>
      <c r="O44" s="107">
        <f t="shared" si="3"/>
        <v>-0.26069726289064621</v>
      </c>
    </row>
    <row r="45" spans="1:16" ht="15" x14ac:dyDescent="0.25">
      <c r="A45" s="102" t="s">
        <v>281</v>
      </c>
      <c r="B45" s="102" t="s">
        <v>313</v>
      </c>
      <c r="C45" s="102" t="s">
        <v>309</v>
      </c>
      <c r="D45" s="102">
        <v>2.8</v>
      </c>
      <c r="E45" s="102">
        <v>2.6</v>
      </c>
      <c r="F45" s="102">
        <v>3</v>
      </c>
      <c r="G45" s="102">
        <v>2.5</v>
      </c>
      <c r="H45" s="102">
        <v>2.8</v>
      </c>
      <c r="I45" s="102">
        <v>2.8</v>
      </c>
      <c r="J45" s="102">
        <v>2.9</v>
      </c>
      <c r="K45" s="102">
        <v>3.2</v>
      </c>
      <c r="L45" s="102">
        <v>3.1</v>
      </c>
      <c r="M45" s="102">
        <v>3</v>
      </c>
      <c r="O45" s="107">
        <f t="shared" si="3"/>
        <v>7.1428571428571494E-2</v>
      </c>
    </row>
    <row r="46" spans="1:16" ht="15" x14ac:dyDescent="0.25">
      <c r="A46" s="102" t="s">
        <v>281</v>
      </c>
      <c r="B46" s="102" t="s">
        <v>313</v>
      </c>
      <c r="C46" s="102" t="s">
        <v>310</v>
      </c>
      <c r="D46" s="102">
        <v>2.6</v>
      </c>
      <c r="E46" s="102">
        <v>2.4</v>
      </c>
      <c r="F46" s="102">
        <v>2.7</v>
      </c>
      <c r="G46" s="102">
        <v>2.2999999999999998</v>
      </c>
      <c r="H46" s="102">
        <v>2.6</v>
      </c>
      <c r="I46" s="102">
        <v>2.5</v>
      </c>
      <c r="J46" s="102">
        <v>2.7</v>
      </c>
      <c r="K46" s="102">
        <v>2.5</v>
      </c>
      <c r="L46" s="102">
        <v>2.8</v>
      </c>
      <c r="M46" s="102">
        <v>2.7</v>
      </c>
      <c r="O46" s="107">
        <f t="shared" si="3"/>
        <v>3.8461538461538491E-2</v>
      </c>
    </row>
    <row r="47" spans="1:16" ht="15" x14ac:dyDescent="0.25">
      <c r="A47" s="102" t="s">
        <v>281</v>
      </c>
      <c r="B47" s="102" t="s">
        <v>313</v>
      </c>
      <c r="C47" s="102" t="s">
        <v>311</v>
      </c>
      <c r="D47" s="102">
        <v>2.8</v>
      </c>
      <c r="E47" s="102">
        <v>2.7</v>
      </c>
      <c r="F47" s="102">
        <v>3.3</v>
      </c>
      <c r="G47" s="102">
        <v>2.6</v>
      </c>
      <c r="H47" s="102">
        <v>3</v>
      </c>
      <c r="I47" s="102">
        <v>2.9</v>
      </c>
      <c r="J47" s="102">
        <v>2.9</v>
      </c>
      <c r="K47" s="102">
        <v>3.3</v>
      </c>
      <c r="L47" s="102">
        <v>3.2</v>
      </c>
      <c r="M47" s="102">
        <v>3.1</v>
      </c>
      <c r="O47" s="107">
        <f t="shared" si="3"/>
        <v>3.3333333333333361E-2</v>
      </c>
    </row>
    <row r="48" spans="1:16" ht="15" x14ac:dyDescent="0.25">
      <c r="A48" s="102" t="s">
        <v>281</v>
      </c>
      <c r="B48" s="102" t="s">
        <v>314</v>
      </c>
      <c r="C48" s="102" t="s">
        <v>309</v>
      </c>
      <c r="D48" s="103">
        <v>102314862</v>
      </c>
      <c r="E48" s="103">
        <v>128761289</v>
      </c>
      <c r="F48" s="103">
        <v>166601130</v>
      </c>
      <c r="G48" s="103">
        <v>118507419</v>
      </c>
      <c r="H48" s="103">
        <v>397677281</v>
      </c>
      <c r="I48" s="103">
        <v>516184700</v>
      </c>
      <c r="J48" s="103">
        <v>94033731</v>
      </c>
      <c r="K48" s="103">
        <v>18981457</v>
      </c>
      <c r="L48" s="103">
        <v>138403274</v>
      </c>
      <c r="M48" s="103">
        <v>251418462</v>
      </c>
      <c r="O48" s="107">
        <f t="shared" si="3"/>
        <v>-0.36778268708792544</v>
      </c>
    </row>
    <row r="49" spans="1:15" ht="15" x14ac:dyDescent="0.25">
      <c r="A49" s="102" t="s">
        <v>281</v>
      </c>
      <c r="B49" s="102" t="s">
        <v>314</v>
      </c>
      <c r="C49" s="102" t="s">
        <v>310</v>
      </c>
      <c r="D49" s="103">
        <v>43981545</v>
      </c>
      <c r="E49" s="103">
        <v>62383364</v>
      </c>
      <c r="F49" s="103">
        <v>73707190</v>
      </c>
      <c r="G49" s="103">
        <v>48474724</v>
      </c>
      <c r="H49" s="103">
        <v>180072099</v>
      </c>
      <c r="I49" s="103">
        <v>228546823</v>
      </c>
      <c r="J49" s="103">
        <v>38916855</v>
      </c>
      <c r="K49" s="103">
        <v>3053712</v>
      </c>
      <c r="L49" s="103">
        <v>34516547</v>
      </c>
      <c r="M49" s="103">
        <v>76487114</v>
      </c>
      <c r="O49" s="107">
        <f t="shared" si="3"/>
        <v>-0.57524172581561339</v>
      </c>
    </row>
    <row r="50" spans="1:15" ht="15" x14ac:dyDescent="0.25">
      <c r="A50" s="102" t="s">
        <v>281</v>
      </c>
      <c r="B50" s="102" t="s">
        <v>314</v>
      </c>
      <c r="C50" s="102" t="s">
        <v>311</v>
      </c>
      <c r="D50" s="103">
        <v>58333317</v>
      </c>
      <c r="E50" s="103">
        <v>66377925</v>
      </c>
      <c r="F50" s="103">
        <v>92893940</v>
      </c>
      <c r="G50" s="103">
        <v>70032695</v>
      </c>
      <c r="H50" s="103">
        <v>217605182</v>
      </c>
      <c r="I50" s="103">
        <v>287637877</v>
      </c>
      <c r="J50" s="103">
        <v>55116876</v>
      </c>
      <c r="K50" s="103">
        <v>15927745</v>
      </c>
      <c r="L50" s="103">
        <v>103886727</v>
      </c>
      <c r="M50" s="103">
        <v>174931348</v>
      </c>
      <c r="O50" s="107">
        <f t="shared" si="3"/>
        <v>-0.19610669933402597</v>
      </c>
    </row>
    <row r="51" spans="1:15" ht="15" x14ac:dyDescent="0.25">
      <c r="A51" s="102"/>
      <c r="B51" s="102"/>
      <c r="C51" s="102"/>
      <c r="O51" s="107"/>
    </row>
    <row r="52" spans="1:15" ht="15" x14ac:dyDescent="0.25">
      <c r="A52" s="102" t="s">
        <v>281</v>
      </c>
      <c r="B52" s="102" t="s">
        <v>317</v>
      </c>
      <c r="C52" s="102" t="s">
        <v>309</v>
      </c>
      <c r="D52" s="106">
        <f>D48/D39</f>
        <v>81.608305130845451</v>
      </c>
      <c r="E52" s="106">
        <f t="shared" ref="E52:G52" si="4">E48/E39</f>
        <v>80.243300661333791</v>
      </c>
      <c r="F52" s="106">
        <f t="shared" si="4"/>
        <v>79.825903090286033</v>
      </c>
      <c r="G52" s="106">
        <f t="shared" si="4"/>
        <v>79.668263965779076</v>
      </c>
      <c r="H52" s="106">
        <f t="shared" ref="H52" si="5">H48/H39</f>
        <v>80.413198426100251</v>
      </c>
      <c r="I52" s="106">
        <f t="shared" ref="I52:M54" si="6">I48/I39</f>
        <v>80.240944489714963</v>
      </c>
      <c r="J52" s="106">
        <f t="shared" si="6"/>
        <v>86.859966376929407</v>
      </c>
      <c r="K52" s="106">
        <f t="shared" si="6"/>
        <v>79.38179377373325</v>
      </c>
      <c r="L52" s="106">
        <f t="shared" si="6"/>
        <v>84.789665952547097</v>
      </c>
      <c r="M52" s="106">
        <f t="shared" si="6"/>
        <v>85.110644853672241</v>
      </c>
      <c r="O52" s="107">
        <f t="shared" si="3"/>
        <v>5.8416360989408278E-2</v>
      </c>
    </row>
    <row r="53" spans="1:15" ht="15" x14ac:dyDescent="0.25">
      <c r="A53" s="102" t="s">
        <v>281</v>
      </c>
      <c r="B53" s="102" t="s">
        <v>317</v>
      </c>
      <c r="C53" s="102" t="s">
        <v>310</v>
      </c>
      <c r="D53" s="106">
        <f t="shared" ref="D53:G54" si="7">D49/D40</f>
        <v>97.680763029196598</v>
      </c>
      <c r="E53" s="106">
        <f t="shared" si="7"/>
        <v>97.753673399992792</v>
      </c>
      <c r="F53" s="106">
        <f t="shared" si="7"/>
        <v>85.76796733455204</v>
      </c>
      <c r="G53" s="106">
        <f t="shared" si="7"/>
        <v>91.932158516787794</v>
      </c>
      <c r="H53" s="106">
        <f t="shared" ref="H53" si="8">H49/H40</f>
        <v>92.448682774362538</v>
      </c>
      <c r="I53" s="106">
        <f t="shared" si="6"/>
        <v>92.338643704037096</v>
      </c>
      <c r="J53" s="106">
        <f t="shared" si="6"/>
        <v>101.60581225947605</v>
      </c>
      <c r="K53" s="106">
        <f t="shared" si="6"/>
        <v>83.594634546947717</v>
      </c>
      <c r="L53" s="106">
        <f t="shared" si="6"/>
        <v>87.517709403009675</v>
      </c>
      <c r="M53" s="106">
        <f t="shared" si="6"/>
        <v>93.971093798951529</v>
      </c>
      <c r="O53" s="107">
        <f t="shared" si="3"/>
        <v>1.646763349029759E-2</v>
      </c>
    </row>
    <row r="54" spans="1:15" ht="15" x14ac:dyDescent="0.25">
      <c r="A54" s="102" t="s">
        <v>281</v>
      </c>
      <c r="B54" s="102" t="s">
        <v>317</v>
      </c>
      <c r="C54" s="102" t="s">
        <v>311</v>
      </c>
      <c r="D54" s="106">
        <f t="shared" si="7"/>
        <v>72.601465139463301</v>
      </c>
      <c r="E54" s="106">
        <f t="shared" si="7"/>
        <v>68.681005145545583</v>
      </c>
      <c r="F54" s="106">
        <f t="shared" si="7"/>
        <v>75.666433434852976</v>
      </c>
      <c r="G54" s="106">
        <f t="shared" si="7"/>
        <v>72.93378204854497</v>
      </c>
      <c r="H54" s="106">
        <f t="shared" ref="H54" si="9">H50/H41</f>
        <v>72.592723486689593</v>
      </c>
      <c r="I54" s="106">
        <f t="shared" si="6"/>
        <v>72.675468689992528</v>
      </c>
      <c r="J54" s="106">
        <f t="shared" si="6"/>
        <v>78.786566643604942</v>
      </c>
      <c r="K54" s="106">
        <f t="shared" si="6"/>
        <v>78.62214072048414</v>
      </c>
      <c r="L54" s="106">
        <f t="shared" si="6"/>
        <v>83.920523814986126</v>
      </c>
      <c r="M54" s="106">
        <f t="shared" si="6"/>
        <v>81.740717619374266</v>
      </c>
      <c r="O54" s="107">
        <f t="shared" si="3"/>
        <v>0.12601805929435922</v>
      </c>
    </row>
    <row r="55" spans="1:15" ht="15" x14ac:dyDescent="0.25">
      <c r="A55" s="102"/>
      <c r="B55" s="102"/>
      <c r="C55" s="102"/>
      <c r="O55" s="107"/>
    </row>
    <row r="56" spans="1:15" ht="15" x14ac:dyDescent="0.25">
      <c r="A56" s="102" t="s">
        <v>281</v>
      </c>
      <c r="B56" s="102" t="s">
        <v>318</v>
      </c>
      <c r="C56" s="102" t="s">
        <v>309</v>
      </c>
      <c r="D56" s="106">
        <f>D48/D42</f>
        <v>29.579420917331891</v>
      </c>
      <c r="E56" s="106">
        <f t="shared" ref="E56:G56" si="10">E48/E42</f>
        <v>30.840643182408268</v>
      </c>
      <c r="F56" s="106">
        <f t="shared" si="10"/>
        <v>26.21326470308723</v>
      </c>
      <c r="G56" s="106">
        <f t="shared" si="10"/>
        <v>31.9078599082242</v>
      </c>
      <c r="H56" s="106">
        <f t="shared" ref="H56" si="11">H48/H42</f>
        <v>28.426547594777965</v>
      </c>
      <c r="I56" s="106">
        <f t="shared" ref="I56:M58" si="12">I48/I42</f>
        <v>29.156890694287267</v>
      </c>
      <c r="J56" s="106">
        <f t="shared" si="12"/>
        <v>30.422422664986485</v>
      </c>
      <c r="K56" s="106">
        <f t="shared" si="12"/>
        <v>24.918747226722189</v>
      </c>
      <c r="L56" s="106">
        <f t="shared" si="12"/>
        <v>27.676138054269543</v>
      </c>
      <c r="M56" s="106">
        <f t="shared" si="12"/>
        <v>28.397683172219754</v>
      </c>
      <c r="O56" s="107">
        <f t="shared" si="3"/>
        <v>-1.015403733498526E-3</v>
      </c>
    </row>
    <row r="57" spans="1:15" ht="15" x14ac:dyDescent="0.25">
      <c r="A57" s="102" t="s">
        <v>281</v>
      </c>
      <c r="B57" s="102" t="s">
        <v>318</v>
      </c>
      <c r="C57" s="102" t="s">
        <v>310</v>
      </c>
      <c r="D57" s="106">
        <f t="shared" ref="D57:G58" si="13">D49/D43</f>
        <v>36.975780789579218</v>
      </c>
      <c r="E57" s="106">
        <f t="shared" si="13"/>
        <v>40.41891643233857</v>
      </c>
      <c r="F57" s="106">
        <f t="shared" si="13"/>
        <v>32.112826581075673</v>
      </c>
      <c r="G57" s="106">
        <f t="shared" si="13"/>
        <v>39.645023918005691</v>
      </c>
      <c r="H57" s="106">
        <f t="shared" ref="H57" si="14">H49/H43</f>
        <v>35.812822260928783</v>
      </c>
      <c r="I57" s="106">
        <f t="shared" si="12"/>
        <v>36.562431439488776</v>
      </c>
      <c r="J57" s="106">
        <f t="shared" si="12"/>
        <v>37.278680657200006</v>
      </c>
      <c r="K57" s="106">
        <f t="shared" si="12"/>
        <v>33.722552289241776</v>
      </c>
      <c r="L57" s="106">
        <f t="shared" si="12"/>
        <v>31.558649461885828</v>
      </c>
      <c r="M57" s="106">
        <f t="shared" si="12"/>
        <v>34.326476904262364</v>
      </c>
      <c r="O57" s="107">
        <f t="shared" si="3"/>
        <v>-4.1503161795991658E-2</v>
      </c>
    </row>
    <row r="58" spans="1:15" ht="15" x14ac:dyDescent="0.25">
      <c r="A58" s="102" t="s">
        <v>281</v>
      </c>
      <c r="B58" s="102" t="s">
        <v>318</v>
      </c>
      <c r="C58" s="102" t="s">
        <v>311</v>
      </c>
      <c r="D58" s="106">
        <f t="shared" si="13"/>
        <v>25.702942782148991</v>
      </c>
      <c r="E58" s="106">
        <f t="shared" si="13"/>
        <v>25.223103002243473</v>
      </c>
      <c r="F58" s="106">
        <f t="shared" si="13"/>
        <v>22.878325423910812</v>
      </c>
      <c r="G58" s="106">
        <f t="shared" si="13"/>
        <v>28.110542874253611</v>
      </c>
      <c r="H58" s="106">
        <f t="shared" ref="H58" si="15">H50/H44</f>
        <v>24.282232948107559</v>
      </c>
      <c r="I58" s="106">
        <f t="shared" si="12"/>
        <v>25.115004501070914</v>
      </c>
      <c r="J58" s="106">
        <f t="shared" si="12"/>
        <v>26.925802800305423</v>
      </c>
      <c r="K58" s="106">
        <f t="shared" si="12"/>
        <v>23.730958908191543</v>
      </c>
      <c r="L58" s="106">
        <f t="shared" si="12"/>
        <v>26.589291157687988</v>
      </c>
      <c r="M58" s="106">
        <f t="shared" si="12"/>
        <v>26.40369555308018</v>
      </c>
      <c r="O58" s="107">
        <f t="shared" si="3"/>
        <v>8.7366866527732456E-2</v>
      </c>
    </row>
    <row r="59" spans="1:15" ht="15" x14ac:dyDescent="0.25">
      <c r="A59" s="123"/>
      <c r="B59" s="123"/>
      <c r="C59" s="102"/>
    </row>
    <row r="60" spans="1:15" ht="15" x14ac:dyDescent="0.25">
      <c r="A60" s="123" t="s">
        <v>296</v>
      </c>
      <c r="B60" s="123" t="s">
        <v>316</v>
      </c>
      <c r="C60" s="102"/>
    </row>
    <row r="61" spans="1:15" ht="15" x14ac:dyDescent="0.25">
      <c r="A61" s="123" t="s">
        <v>294</v>
      </c>
      <c r="B61" s="123" t="s">
        <v>315</v>
      </c>
      <c r="C61" s="102"/>
    </row>
    <row r="62" spans="1:15" ht="15" x14ac:dyDescent="0.25">
      <c r="A62" s="123"/>
      <c r="B62" s="123"/>
      <c r="C62" s="102"/>
    </row>
    <row r="63" spans="1:15" ht="15" x14ac:dyDescent="0.25">
      <c r="A63" s="102"/>
      <c r="B63" s="102"/>
      <c r="C63" s="102"/>
    </row>
    <row r="75" ht="22.5" customHeight="1" x14ac:dyDescent="0.2"/>
    <row r="76" ht="27" customHeight="1" x14ac:dyDescent="0.2"/>
    <row r="77" ht="50.25" customHeight="1" x14ac:dyDescent="0.2"/>
    <row r="78" ht="72" customHeight="1" x14ac:dyDescent="0.2"/>
  </sheetData>
  <mergeCells count="46">
    <mergeCell ref="A1:P1"/>
    <mergeCell ref="A2:A6"/>
    <mergeCell ref="B2:G2"/>
    <mergeCell ref="H2:M2"/>
    <mergeCell ref="N2:P2"/>
    <mergeCell ref="B3:C4"/>
    <mergeCell ref="D3:G3"/>
    <mergeCell ref="H3:I4"/>
    <mergeCell ref="J3:M3"/>
    <mergeCell ref="N3:N6"/>
    <mergeCell ref="L5:L6"/>
    <mergeCell ref="O3:P3"/>
    <mergeCell ref="D4:E4"/>
    <mergeCell ref="F4:G4"/>
    <mergeCell ref="J4:K4"/>
    <mergeCell ref="L4:M4"/>
    <mergeCell ref="O4:O6"/>
    <mergeCell ref="P4:P6"/>
    <mergeCell ref="B5:B6"/>
    <mergeCell ref="D5:D6"/>
    <mergeCell ref="F5:F6"/>
    <mergeCell ref="H5:H6"/>
    <mergeCell ref="J5:J6"/>
    <mergeCell ref="A18:P18"/>
    <mergeCell ref="A19:A23"/>
    <mergeCell ref="B19:G19"/>
    <mergeCell ref="H19:M19"/>
    <mergeCell ref="N19:P19"/>
    <mergeCell ref="B20:C21"/>
    <mergeCell ref="D20:G20"/>
    <mergeCell ref="H20:I21"/>
    <mergeCell ref="J20:M20"/>
    <mergeCell ref="N20:N23"/>
    <mergeCell ref="L22:L23"/>
    <mergeCell ref="O20:P20"/>
    <mergeCell ref="D21:E21"/>
    <mergeCell ref="F21:G21"/>
    <mergeCell ref="J21:K21"/>
    <mergeCell ref="L21:M21"/>
    <mergeCell ref="O21:O23"/>
    <mergeCell ref="P21:P23"/>
    <mergeCell ref="B22:B23"/>
    <mergeCell ref="D22:D23"/>
    <mergeCell ref="F22:F23"/>
    <mergeCell ref="H22:H23"/>
    <mergeCell ref="J22:J23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showGridLines="0" topLeftCell="A20" zoomScale="85" zoomScaleNormal="85" workbookViewId="0">
      <selection activeCell="I16" sqref="I14:K16"/>
    </sheetView>
  </sheetViews>
  <sheetFormatPr defaultRowHeight="12.75" x14ac:dyDescent="0.2"/>
  <cols>
    <col min="1" max="2" width="27.42578125" style="144" customWidth="1"/>
    <col min="3" max="3" width="2.42578125" style="144" customWidth="1"/>
    <col min="4" max="9" width="9.7109375" style="144" bestFit="1" customWidth="1"/>
    <col min="10" max="10" width="9.28515625" style="144" bestFit="1" customWidth="1"/>
    <col min="11" max="14" width="9.7109375" style="144" bestFit="1" customWidth="1"/>
    <col min="15" max="15" width="9.28515625" style="144" bestFit="1" customWidth="1"/>
    <col min="16" max="16" width="9.7109375" style="144" bestFit="1" customWidth="1"/>
    <col min="17" max="17" width="10.7109375" style="144" bestFit="1" customWidth="1"/>
    <col min="18" max="20" width="9.7109375" style="144" bestFit="1" customWidth="1"/>
    <col min="21" max="21" width="9.28515625" style="144" bestFit="1" customWidth="1"/>
    <col min="22" max="24" width="9.7109375" style="144" bestFit="1" customWidth="1"/>
    <col min="25" max="46" width="9.28515625" style="144" bestFit="1" customWidth="1"/>
    <col min="47" max="16384" width="9.140625" style="144"/>
  </cols>
  <sheetData>
    <row r="1" spans="1:48" hidden="1" x14ac:dyDescent="0.2">
      <c r="A1" s="143" t="e">
        <f ca="1">DotStatQuery(B1)</f>
        <v>#NAME?</v>
      </c>
      <c r="B1" s="143" t="s">
        <v>341</v>
      </c>
    </row>
    <row r="2" spans="1:48" ht="34.5" x14ac:dyDescent="0.2">
      <c r="A2" s="145" t="s">
        <v>342</v>
      </c>
    </row>
    <row r="3" spans="1:48" x14ac:dyDescent="0.2">
      <c r="A3" s="341" t="s">
        <v>343</v>
      </c>
      <c r="B3" s="342"/>
      <c r="C3" s="343"/>
      <c r="D3" s="344" t="s">
        <v>344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6"/>
    </row>
    <row r="4" spans="1:48" x14ac:dyDescent="0.2">
      <c r="A4" s="347" t="s">
        <v>345</v>
      </c>
      <c r="B4" s="348"/>
      <c r="C4" s="349"/>
      <c r="D4" s="350" t="s">
        <v>346</v>
      </c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51"/>
      <c r="AP4" s="351"/>
      <c r="AQ4" s="351"/>
      <c r="AR4" s="351"/>
      <c r="AS4" s="351"/>
      <c r="AT4" s="352"/>
    </row>
    <row r="5" spans="1:48" ht="147" x14ac:dyDescent="0.2">
      <c r="A5" s="347" t="s">
        <v>347</v>
      </c>
      <c r="B5" s="348"/>
      <c r="C5" s="349"/>
      <c r="D5" s="146" t="s">
        <v>348</v>
      </c>
      <c r="E5" s="146" t="s">
        <v>349</v>
      </c>
      <c r="F5" s="146" t="s">
        <v>350</v>
      </c>
      <c r="G5" s="146" t="s">
        <v>351</v>
      </c>
      <c r="H5" s="146" t="s">
        <v>352</v>
      </c>
      <c r="I5" s="146" t="s">
        <v>353</v>
      </c>
      <c r="J5" s="146" t="s">
        <v>354</v>
      </c>
      <c r="K5" s="146" t="s">
        <v>355</v>
      </c>
      <c r="L5" s="146" t="s">
        <v>356</v>
      </c>
      <c r="M5" s="146" t="s">
        <v>357</v>
      </c>
      <c r="N5" s="146" t="s">
        <v>358</v>
      </c>
      <c r="O5" s="146" t="s">
        <v>359</v>
      </c>
      <c r="P5" s="146" t="s">
        <v>360</v>
      </c>
      <c r="Q5" s="146" t="s">
        <v>361</v>
      </c>
      <c r="R5" s="146" t="s">
        <v>362</v>
      </c>
      <c r="S5" s="146" t="s">
        <v>363</v>
      </c>
      <c r="T5" s="146" t="s">
        <v>364</v>
      </c>
      <c r="U5" s="146" t="s">
        <v>365</v>
      </c>
      <c r="V5" s="146" t="s">
        <v>366</v>
      </c>
      <c r="W5" s="146" t="s">
        <v>367</v>
      </c>
      <c r="X5" s="146" t="s">
        <v>368</v>
      </c>
      <c r="Y5" s="146" t="s">
        <v>369</v>
      </c>
      <c r="Z5" s="146" t="s">
        <v>370</v>
      </c>
      <c r="AA5" s="146" t="s">
        <v>371</v>
      </c>
      <c r="AB5" s="146" t="s">
        <v>372</v>
      </c>
      <c r="AC5" s="146" t="s">
        <v>373</v>
      </c>
      <c r="AD5" s="146" t="s">
        <v>374</v>
      </c>
      <c r="AE5" s="146" t="s">
        <v>375</v>
      </c>
      <c r="AF5" s="146" t="s">
        <v>376</v>
      </c>
      <c r="AG5" s="146" t="s">
        <v>377</v>
      </c>
      <c r="AH5" s="146" t="s">
        <v>378</v>
      </c>
      <c r="AI5" s="146" t="s">
        <v>379</v>
      </c>
      <c r="AJ5" s="146" t="s">
        <v>380</v>
      </c>
      <c r="AK5" s="146" t="s">
        <v>381</v>
      </c>
      <c r="AL5" s="146" t="s">
        <v>382</v>
      </c>
      <c r="AM5" s="146" t="s">
        <v>383</v>
      </c>
      <c r="AN5" s="146" t="s">
        <v>384</v>
      </c>
      <c r="AO5" s="146" t="s">
        <v>385</v>
      </c>
      <c r="AP5" s="146" t="s">
        <v>386</v>
      </c>
      <c r="AQ5" s="146" t="s">
        <v>387</v>
      </c>
      <c r="AR5" s="146" t="s">
        <v>388</v>
      </c>
      <c r="AS5" s="146" t="s">
        <v>389</v>
      </c>
      <c r="AT5" s="146" t="s">
        <v>390</v>
      </c>
      <c r="AV5" s="146" t="s">
        <v>391</v>
      </c>
    </row>
    <row r="6" spans="1:48" ht="21" x14ac:dyDescent="0.2">
      <c r="A6" s="347" t="s">
        <v>392</v>
      </c>
      <c r="B6" s="348"/>
      <c r="C6" s="349"/>
      <c r="D6" s="147" t="s">
        <v>393</v>
      </c>
      <c r="E6" s="147" t="s">
        <v>393</v>
      </c>
      <c r="F6" s="147" t="s">
        <v>393</v>
      </c>
      <c r="G6" s="147" t="s">
        <v>393</v>
      </c>
      <c r="H6" s="147" t="s">
        <v>393</v>
      </c>
      <c r="I6" s="147" t="s">
        <v>393</v>
      </c>
      <c r="J6" s="147" t="s">
        <v>393</v>
      </c>
      <c r="K6" s="147" t="s">
        <v>393</v>
      </c>
      <c r="L6" s="147" t="s">
        <v>393</v>
      </c>
      <c r="M6" s="147" t="s">
        <v>393</v>
      </c>
      <c r="N6" s="147" t="s">
        <v>393</v>
      </c>
      <c r="O6" s="147" t="s">
        <v>393</v>
      </c>
      <c r="P6" s="147" t="s">
        <v>393</v>
      </c>
      <c r="Q6" s="147" t="s">
        <v>393</v>
      </c>
      <c r="R6" s="147" t="s">
        <v>393</v>
      </c>
      <c r="S6" s="147" t="s">
        <v>393</v>
      </c>
      <c r="T6" s="147" t="s">
        <v>393</v>
      </c>
      <c r="U6" s="147" t="s">
        <v>393</v>
      </c>
      <c r="V6" s="147" t="s">
        <v>393</v>
      </c>
      <c r="W6" s="147" t="s">
        <v>393</v>
      </c>
      <c r="X6" s="147" t="s">
        <v>393</v>
      </c>
      <c r="Y6" s="147" t="s">
        <v>394</v>
      </c>
      <c r="Z6" s="147" t="s">
        <v>394</v>
      </c>
      <c r="AA6" s="147" t="s">
        <v>394</v>
      </c>
      <c r="AB6" s="147" t="s">
        <v>394</v>
      </c>
      <c r="AC6" s="147" t="s">
        <v>394</v>
      </c>
      <c r="AD6" s="147" t="s">
        <v>394</v>
      </c>
      <c r="AE6" s="147" t="s">
        <v>394</v>
      </c>
      <c r="AF6" s="147" t="s">
        <v>394</v>
      </c>
      <c r="AG6" s="147" t="s">
        <v>394</v>
      </c>
      <c r="AH6" s="147" t="s">
        <v>394</v>
      </c>
      <c r="AI6" s="147" t="s">
        <v>394</v>
      </c>
      <c r="AJ6" s="147" t="s">
        <v>394</v>
      </c>
      <c r="AK6" s="147" t="s">
        <v>394</v>
      </c>
      <c r="AL6" s="147" t="s">
        <v>394</v>
      </c>
      <c r="AM6" s="147" t="s">
        <v>394</v>
      </c>
      <c r="AN6" s="147" t="s">
        <v>394</v>
      </c>
      <c r="AO6" s="147" t="s">
        <v>394</v>
      </c>
      <c r="AP6" s="147" t="s">
        <v>394</v>
      </c>
      <c r="AQ6" s="147" t="s">
        <v>394</v>
      </c>
      <c r="AR6" s="147" t="s">
        <v>394</v>
      </c>
      <c r="AS6" s="147" t="s">
        <v>394</v>
      </c>
      <c r="AT6" s="147" t="s">
        <v>394</v>
      </c>
      <c r="AV6" s="147" t="s">
        <v>394</v>
      </c>
    </row>
    <row r="7" spans="1:48" ht="13.5" x14ac:dyDescent="0.25">
      <c r="A7" s="148" t="s">
        <v>395</v>
      </c>
      <c r="B7" s="148" t="s">
        <v>396</v>
      </c>
      <c r="C7" s="149" t="s">
        <v>397</v>
      </c>
      <c r="D7" s="149" t="s">
        <v>397</v>
      </c>
      <c r="E7" s="149" t="s">
        <v>397</v>
      </c>
      <c r="F7" s="149" t="s">
        <v>397</v>
      </c>
      <c r="G7" s="149" t="s">
        <v>397</v>
      </c>
      <c r="H7" s="149" t="s">
        <v>397</v>
      </c>
      <c r="I7" s="149" t="s">
        <v>397</v>
      </c>
      <c r="J7" s="149" t="s">
        <v>397</v>
      </c>
      <c r="K7" s="149" t="s">
        <v>397</v>
      </c>
      <c r="L7" s="149" t="s">
        <v>397</v>
      </c>
      <c r="M7" s="149" t="s">
        <v>397</v>
      </c>
      <c r="N7" s="149" t="s">
        <v>397</v>
      </c>
      <c r="O7" s="149" t="s">
        <v>397</v>
      </c>
      <c r="P7" s="149" t="s">
        <v>397</v>
      </c>
      <c r="Q7" s="149" t="s">
        <v>397</v>
      </c>
      <c r="R7" s="149" t="s">
        <v>397</v>
      </c>
      <c r="S7" s="149" t="s">
        <v>397</v>
      </c>
      <c r="T7" s="149" t="s">
        <v>397</v>
      </c>
      <c r="U7" s="149" t="s">
        <v>397</v>
      </c>
      <c r="V7" s="149" t="s">
        <v>397</v>
      </c>
      <c r="W7" s="149" t="s">
        <v>397</v>
      </c>
      <c r="X7" s="149" t="s">
        <v>397</v>
      </c>
      <c r="Y7" s="149" t="s">
        <v>397</v>
      </c>
      <c r="Z7" s="149" t="s">
        <v>397</v>
      </c>
      <c r="AA7" s="149" t="s">
        <v>397</v>
      </c>
      <c r="AB7" s="149" t="s">
        <v>397</v>
      </c>
      <c r="AC7" s="149" t="s">
        <v>397</v>
      </c>
      <c r="AD7" s="149" t="s">
        <v>397</v>
      </c>
      <c r="AE7" s="149" t="s">
        <v>397</v>
      </c>
      <c r="AF7" s="149" t="s">
        <v>397</v>
      </c>
      <c r="AG7" s="149" t="s">
        <v>397</v>
      </c>
      <c r="AH7" s="149" t="s">
        <v>397</v>
      </c>
      <c r="AI7" s="149" t="s">
        <v>397</v>
      </c>
      <c r="AJ7" s="149" t="s">
        <v>397</v>
      </c>
      <c r="AK7" s="149" t="s">
        <v>397</v>
      </c>
      <c r="AL7" s="149" t="s">
        <v>397</v>
      </c>
      <c r="AM7" s="149" t="s">
        <v>397</v>
      </c>
      <c r="AN7" s="149" t="s">
        <v>397</v>
      </c>
      <c r="AO7" s="149" t="s">
        <v>397</v>
      </c>
      <c r="AP7" s="149" t="s">
        <v>397</v>
      </c>
      <c r="AQ7" s="149" t="s">
        <v>397</v>
      </c>
      <c r="AR7" s="149" t="s">
        <v>397</v>
      </c>
      <c r="AS7" s="149" t="s">
        <v>397</v>
      </c>
      <c r="AT7" s="149" t="s">
        <v>397</v>
      </c>
      <c r="AV7" s="149" t="s">
        <v>397</v>
      </c>
    </row>
    <row r="8" spans="1:48" ht="21" x14ac:dyDescent="0.25">
      <c r="A8" s="338" t="s">
        <v>398</v>
      </c>
      <c r="B8" s="150" t="s">
        <v>399</v>
      </c>
      <c r="C8" s="149" t="s">
        <v>397</v>
      </c>
      <c r="D8" s="151">
        <v>1224.4000000000001</v>
      </c>
      <c r="E8" s="151">
        <v>479.1</v>
      </c>
      <c r="F8" s="151">
        <v>745.4</v>
      </c>
      <c r="G8" s="151">
        <v>961.1</v>
      </c>
      <c r="H8" s="151">
        <v>751.9</v>
      </c>
      <c r="I8" s="151">
        <v>208.2</v>
      </c>
      <c r="J8" s="151">
        <v>0.9</v>
      </c>
      <c r="K8" s="151">
        <v>263.39999999999998</v>
      </c>
      <c r="L8" s="151">
        <v>927.7</v>
      </c>
      <c r="M8" s="151">
        <v>357.3</v>
      </c>
      <c r="N8" s="151">
        <v>570.4</v>
      </c>
      <c r="O8" s="151">
        <v>2.653</v>
      </c>
      <c r="P8" s="151">
        <v>268.39999999999998</v>
      </c>
      <c r="Q8" s="151">
        <v>6053.7</v>
      </c>
      <c r="R8" s="151">
        <v>3037.9</v>
      </c>
      <c r="S8" s="151">
        <v>1457.7</v>
      </c>
      <c r="T8" s="151">
        <v>1122.5999999999999</v>
      </c>
      <c r="U8" s="151">
        <v>335.1</v>
      </c>
      <c r="V8" s="151">
        <v>2702.8</v>
      </c>
      <c r="W8" s="151">
        <v>2267.4</v>
      </c>
      <c r="X8" s="151">
        <v>356.9</v>
      </c>
      <c r="Y8" s="151">
        <v>78.489999999999995</v>
      </c>
      <c r="Z8" s="151">
        <v>21.51</v>
      </c>
      <c r="AA8" s="151">
        <v>0.23</v>
      </c>
      <c r="AB8" s="151">
        <v>30.71</v>
      </c>
      <c r="AC8" s="151">
        <v>47.78</v>
      </c>
      <c r="AD8" s="151">
        <v>100</v>
      </c>
      <c r="AE8" s="151">
        <v>100</v>
      </c>
      <c r="AF8" s="151">
        <v>100</v>
      </c>
      <c r="AG8" s="151">
        <v>1.42</v>
      </c>
      <c r="AH8" s="151">
        <v>0.39</v>
      </c>
      <c r="AI8" s="151">
        <v>12.02</v>
      </c>
      <c r="AJ8" s="151">
        <v>8.91</v>
      </c>
      <c r="AK8" s="151">
        <v>47.05</v>
      </c>
      <c r="AL8" s="151">
        <v>0.28599999999999998</v>
      </c>
      <c r="AM8" s="151">
        <v>100</v>
      </c>
      <c r="AN8" s="151">
        <v>100</v>
      </c>
      <c r="AO8" s="151">
        <v>100</v>
      </c>
      <c r="AP8" s="151">
        <v>47.99</v>
      </c>
      <c r="AQ8" s="151">
        <v>50.18</v>
      </c>
      <c r="AR8" s="151">
        <v>100</v>
      </c>
      <c r="AS8" s="151">
        <v>100</v>
      </c>
      <c r="AT8" s="151">
        <v>100</v>
      </c>
      <c r="AV8" s="144">
        <f>R8/Q8</f>
        <v>0.50182532996349338</v>
      </c>
    </row>
    <row r="9" spans="1:48" ht="21" x14ac:dyDescent="0.25">
      <c r="A9" s="339"/>
      <c r="B9" s="150" t="s">
        <v>400</v>
      </c>
      <c r="C9" s="149" t="s">
        <v>397</v>
      </c>
      <c r="D9" s="152">
        <v>87.2</v>
      </c>
      <c r="E9" s="152">
        <v>21.1</v>
      </c>
      <c r="F9" s="152">
        <v>66.099999999999994</v>
      </c>
      <c r="G9" s="152">
        <v>71</v>
      </c>
      <c r="H9" s="152">
        <v>54.7</v>
      </c>
      <c r="I9" s="152">
        <v>16.3</v>
      </c>
      <c r="J9" s="152">
        <v>0</v>
      </c>
      <c r="K9" s="152">
        <v>16.2</v>
      </c>
      <c r="L9" s="152">
        <v>3382.6</v>
      </c>
      <c r="M9" s="152">
        <v>63.9</v>
      </c>
      <c r="N9" s="152">
        <v>3318.7</v>
      </c>
      <c r="O9" s="152">
        <v>1.7370000000000001</v>
      </c>
      <c r="P9" s="152">
        <v>1760.4</v>
      </c>
      <c r="Q9" s="152">
        <v>162.4</v>
      </c>
      <c r="R9" s="152">
        <v>101.7</v>
      </c>
      <c r="S9" s="152">
        <v>72.7</v>
      </c>
      <c r="T9" s="152">
        <v>2123.4</v>
      </c>
      <c r="U9" s="152">
        <v>-2050.6999999999998</v>
      </c>
      <c r="V9" s="152">
        <v>2152.4</v>
      </c>
      <c r="W9" s="152">
        <v>1727.5</v>
      </c>
      <c r="X9" s="152">
        <v>379.4</v>
      </c>
      <c r="Y9" s="152">
        <v>81.45</v>
      </c>
      <c r="Z9" s="152">
        <v>18.55</v>
      </c>
      <c r="AA9" s="152">
        <v>0.19</v>
      </c>
      <c r="AB9" s="152">
        <v>19.739999999999998</v>
      </c>
      <c r="AC9" s="152">
        <v>61.71</v>
      </c>
      <c r="AD9" s="152">
        <v>100</v>
      </c>
      <c r="AE9" s="152">
        <v>100</v>
      </c>
      <c r="AF9" s="152">
        <v>100</v>
      </c>
      <c r="AG9" s="152">
        <v>0.11</v>
      </c>
      <c r="AH9" s="152">
        <v>0.02</v>
      </c>
      <c r="AI9" s="152">
        <v>11.08</v>
      </c>
      <c r="AJ9" s="152">
        <v>7.92</v>
      </c>
      <c r="AK9" s="152">
        <v>53.04</v>
      </c>
      <c r="AL9" s="152">
        <v>5.0999999999999997E-2</v>
      </c>
      <c r="AM9" s="152">
        <v>100</v>
      </c>
      <c r="AN9" s="152">
        <v>100</v>
      </c>
      <c r="AO9" s="152">
        <v>100</v>
      </c>
      <c r="AP9" s="152">
        <v>71.430000000000007</v>
      </c>
      <c r="AQ9" s="152">
        <v>62.64</v>
      </c>
      <c r="AR9" s="152">
        <v>100</v>
      </c>
      <c r="AS9" s="152">
        <v>100</v>
      </c>
      <c r="AT9" s="152">
        <v>100</v>
      </c>
      <c r="AV9" s="144">
        <f t="shared" ref="AV9:AV43" si="0">R9/Q9</f>
        <v>0.62623152709359609</v>
      </c>
    </row>
    <row r="10" spans="1:48" ht="31.5" x14ac:dyDescent="0.25">
      <c r="A10" s="339"/>
      <c r="B10" s="150" t="s">
        <v>401</v>
      </c>
      <c r="C10" s="149" t="s">
        <v>397</v>
      </c>
      <c r="D10" s="151">
        <v>118.8</v>
      </c>
      <c r="E10" s="151">
        <v>6.7</v>
      </c>
      <c r="F10" s="151">
        <v>112.2</v>
      </c>
      <c r="G10" s="151">
        <v>97.4</v>
      </c>
      <c r="H10" s="151">
        <v>71.8</v>
      </c>
      <c r="I10" s="151">
        <v>25.6</v>
      </c>
      <c r="J10" s="151">
        <v>0.1</v>
      </c>
      <c r="K10" s="151">
        <v>21.4</v>
      </c>
      <c r="L10" s="151">
        <v>456.9</v>
      </c>
      <c r="M10" s="151">
        <v>4.7</v>
      </c>
      <c r="N10" s="151">
        <v>452.2</v>
      </c>
      <c r="O10" s="151">
        <v>0.48899999999999999</v>
      </c>
      <c r="P10" s="151">
        <v>372.4</v>
      </c>
      <c r="Q10" s="151">
        <v>338.9</v>
      </c>
      <c r="R10" s="151">
        <v>202.4</v>
      </c>
      <c r="S10" s="151">
        <v>144.80000000000001</v>
      </c>
      <c r="T10" s="151">
        <v>374.8</v>
      </c>
      <c r="U10" s="151">
        <v>-230</v>
      </c>
      <c r="V10" s="151">
        <v>432.4</v>
      </c>
      <c r="W10" s="151">
        <v>222.4</v>
      </c>
      <c r="X10" s="151">
        <v>203.7</v>
      </c>
      <c r="Y10" s="151">
        <v>81.97</v>
      </c>
      <c r="Z10" s="151">
        <v>18.03</v>
      </c>
      <c r="AA10" s="151">
        <v>0.05</v>
      </c>
      <c r="AB10" s="151">
        <v>4.5999999999999996</v>
      </c>
      <c r="AC10" s="151">
        <v>77.37</v>
      </c>
      <c r="AD10" s="151">
        <v>100</v>
      </c>
      <c r="AE10" s="151">
        <v>100</v>
      </c>
      <c r="AF10" s="151">
        <v>100</v>
      </c>
      <c r="AG10" s="151">
        <v>0.14000000000000001</v>
      </c>
      <c r="AH10" s="151">
        <v>0.03</v>
      </c>
      <c r="AI10" s="151">
        <v>13.81</v>
      </c>
      <c r="AJ10" s="151">
        <v>7.77</v>
      </c>
      <c r="AK10" s="151">
        <v>82.35</v>
      </c>
      <c r="AL10" s="151">
        <v>0.107</v>
      </c>
      <c r="AM10" s="151">
        <v>100</v>
      </c>
      <c r="AN10" s="151">
        <v>100</v>
      </c>
      <c r="AO10" s="151">
        <v>100</v>
      </c>
      <c r="AP10" s="151">
        <v>71.52</v>
      </c>
      <c r="AQ10" s="151">
        <v>59.73</v>
      </c>
      <c r="AR10" s="151">
        <v>100</v>
      </c>
      <c r="AS10" s="151">
        <v>100</v>
      </c>
      <c r="AT10" s="151">
        <v>100</v>
      </c>
      <c r="AV10" s="144">
        <f t="shared" si="0"/>
        <v>0.59722632044850998</v>
      </c>
    </row>
    <row r="11" spans="1:48" ht="21" x14ac:dyDescent="0.25">
      <c r="A11" s="339"/>
      <c r="B11" s="150" t="s">
        <v>402</v>
      </c>
      <c r="C11" s="149" t="s">
        <v>397</v>
      </c>
      <c r="D11" s="152">
        <v>5.3</v>
      </c>
      <c r="E11" s="152">
        <v>0.7</v>
      </c>
      <c r="F11" s="152">
        <v>4.5999999999999996</v>
      </c>
      <c r="G11" s="152">
        <v>4.4000000000000004</v>
      </c>
      <c r="H11" s="152">
        <v>3.6</v>
      </c>
      <c r="I11" s="152">
        <v>0.7</v>
      </c>
      <c r="J11" s="152">
        <v>0</v>
      </c>
      <c r="K11" s="152">
        <v>1</v>
      </c>
      <c r="L11" s="152">
        <v>6</v>
      </c>
      <c r="M11" s="152">
        <v>0.3</v>
      </c>
      <c r="N11" s="152">
        <v>5.7</v>
      </c>
      <c r="O11" s="152">
        <v>2.3E-2</v>
      </c>
      <c r="P11" s="152">
        <v>2.9</v>
      </c>
      <c r="Q11" s="152">
        <v>149.1</v>
      </c>
      <c r="R11" s="152">
        <v>98.1</v>
      </c>
      <c r="S11" s="152">
        <v>34.299999999999997</v>
      </c>
      <c r="T11" s="152">
        <v>133.9</v>
      </c>
      <c r="U11" s="152">
        <v>-99.6</v>
      </c>
      <c r="V11" s="152">
        <v>197.7</v>
      </c>
      <c r="W11" s="152">
        <v>150.80000000000001</v>
      </c>
      <c r="X11" s="152">
        <v>43.5</v>
      </c>
      <c r="Y11" s="152">
        <v>81.93</v>
      </c>
      <c r="Z11" s="152">
        <v>18.07</v>
      </c>
      <c r="AA11" s="152">
        <v>0</v>
      </c>
      <c r="AB11" s="152">
        <v>11.1</v>
      </c>
      <c r="AC11" s="152">
        <v>70.83</v>
      </c>
      <c r="AD11" s="152">
        <v>100</v>
      </c>
      <c r="AE11" s="152">
        <v>100</v>
      </c>
      <c r="AF11" s="152">
        <v>100</v>
      </c>
      <c r="AG11" s="152">
        <v>0.01</v>
      </c>
      <c r="AH11" s="152">
        <v>0</v>
      </c>
      <c r="AI11" s="152">
        <v>10.18</v>
      </c>
      <c r="AJ11" s="152">
        <v>7.56</v>
      </c>
      <c r="AK11" s="152">
        <v>51.11</v>
      </c>
      <c r="AL11" s="152">
        <v>0.38</v>
      </c>
      <c r="AM11" s="152">
        <v>100</v>
      </c>
      <c r="AN11" s="152">
        <v>100</v>
      </c>
      <c r="AO11" s="152">
        <v>100</v>
      </c>
      <c r="AP11" s="152">
        <v>34.979999999999997</v>
      </c>
      <c r="AQ11" s="152">
        <v>65.81</v>
      </c>
      <c r="AR11" s="152">
        <v>100</v>
      </c>
      <c r="AS11" s="152">
        <v>100</v>
      </c>
      <c r="AT11" s="152">
        <v>100</v>
      </c>
      <c r="AV11" s="144">
        <f t="shared" si="0"/>
        <v>0.65794768611670018</v>
      </c>
    </row>
    <row r="12" spans="1:48" ht="21" x14ac:dyDescent="0.25">
      <c r="A12" s="339"/>
      <c r="B12" s="150" t="s">
        <v>403</v>
      </c>
      <c r="C12" s="149" t="s">
        <v>397</v>
      </c>
      <c r="D12" s="151">
        <v>1400</v>
      </c>
      <c r="E12" s="151">
        <v>938.4</v>
      </c>
      <c r="F12" s="151">
        <v>461.6</v>
      </c>
      <c r="G12" s="151">
        <v>972.7</v>
      </c>
      <c r="H12" s="151">
        <v>416.4</v>
      </c>
      <c r="I12" s="151">
        <v>554.70000000000005</v>
      </c>
      <c r="J12" s="151">
        <v>1.6</v>
      </c>
      <c r="K12" s="151">
        <v>427.3</v>
      </c>
      <c r="L12" s="151">
        <v>2401.6</v>
      </c>
      <c r="M12" s="151">
        <v>1811.4</v>
      </c>
      <c r="N12" s="151">
        <v>590.20000000000005</v>
      </c>
      <c r="O12" s="151">
        <v>16.864000000000001</v>
      </c>
      <c r="P12" s="151">
        <v>279.5</v>
      </c>
      <c r="Q12" s="151">
        <v>4182</v>
      </c>
      <c r="R12" s="151">
        <v>1176.5999999999999</v>
      </c>
      <c r="S12" s="151">
        <v>501.3</v>
      </c>
      <c r="T12" s="151">
        <v>926.1</v>
      </c>
      <c r="U12" s="151">
        <v>-424.7</v>
      </c>
      <c r="V12" s="151">
        <v>1601.4</v>
      </c>
      <c r="W12" s="151">
        <v>1441.5</v>
      </c>
      <c r="X12" s="151">
        <v>74.2</v>
      </c>
      <c r="Y12" s="151">
        <v>69.48</v>
      </c>
      <c r="Z12" s="151">
        <v>30.52</v>
      </c>
      <c r="AA12" s="151">
        <v>0.71</v>
      </c>
      <c r="AB12" s="151">
        <v>46.57</v>
      </c>
      <c r="AC12" s="151">
        <v>22.91</v>
      </c>
      <c r="AD12" s="151">
        <v>100</v>
      </c>
      <c r="AE12" s="151">
        <v>100</v>
      </c>
      <c r="AF12" s="151">
        <v>100</v>
      </c>
      <c r="AG12" s="151">
        <v>1.44</v>
      </c>
      <c r="AH12" s="151">
        <v>0.63</v>
      </c>
      <c r="AI12" s="151">
        <v>19.14</v>
      </c>
      <c r="AJ12" s="151">
        <v>12.63</v>
      </c>
      <c r="AK12" s="151">
        <v>47.36</v>
      </c>
      <c r="AL12" s="151">
        <v>0.70199999999999996</v>
      </c>
      <c r="AM12" s="151">
        <v>100</v>
      </c>
      <c r="AN12" s="151">
        <v>100</v>
      </c>
      <c r="AO12" s="151">
        <v>100</v>
      </c>
      <c r="AP12" s="151">
        <v>42.61</v>
      </c>
      <c r="AQ12" s="151">
        <v>28.13</v>
      </c>
      <c r="AR12" s="151">
        <v>100</v>
      </c>
      <c r="AS12" s="151">
        <v>100</v>
      </c>
      <c r="AT12" s="151">
        <v>100</v>
      </c>
      <c r="AV12" s="144">
        <f t="shared" si="0"/>
        <v>0.28134863701578189</v>
      </c>
    </row>
    <row r="13" spans="1:48" ht="31.5" x14ac:dyDescent="0.25">
      <c r="A13" s="339"/>
      <c r="B13" s="150" t="s">
        <v>404</v>
      </c>
      <c r="C13" s="149" t="s">
        <v>397</v>
      </c>
      <c r="D13" s="152">
        <v>1233.8</v>
      </c>
      <c r="E13" s="152">
        <v>692.1</v>
      </c>
      <c r="F13" s="152">
        <v>541.70000000000005</v>
      </c>
      <c r="G13" s="152">
        <v>751.2</v>
      </c>
      <c r="H13" s="152">
        <v>579.29999999999995</v>
      </c>
      <c r="I13" s="152">
        <v>171.1</v>
      </c>
      <c r="J13" s="152">
        <v>0.8</v>
      </c>
      <c r="K13" s="152">
        <v>482.6</v>
      </c>
      <c r="L13" s="152">
        <v>2919.7</v>
      </c>
      <c r="M13" s="152">
        <v>1414.3</v>
      </c>
      <c r="N13" s="152">
        <v>1505.5</v>
      </c>
      <c r="O13" s="152">
        <v>3.1970000000000001</v>
      </c>
      <c r="P13" s="152">
        <v>845.5</v>
      </c>
      <c r="Q13" s="152">
        <v>1727.8</v>
      </c>
      <c r="R13" s="152">
        <v>784.7</v>
      </c>
      <c r="S13" s="152">
        <v>608.70000000000005</v>
      </c>
      <c r="T13" s="152">
        <v>1167.0999999999999</v>
      </c>
      <c r="U13" s="152">
        <v>-558.4</v>
      </c>
      <c r="V13" s="152">
        <v>1343.1</v>
      </c>
      <c r="W13" s="152">
        <v>1189.3</v>
      </c>
      <c r="X13" s="152">
        <v>125.9</v>
      </c>
      <c r="Y13" s="152">
        <v>60.88</v>
      </c>
      <c r="Z13" s="152">
        <v>39.119999999999997</v>
      </c>
      <c r="AA13" s="152">
        <v>0.3</v>
      </c>
      <c r="AB13" s="152">
        <v>34.15</v>
      </c>
      <c r="AC13" s="152">
        <v>26.73</v>
      </c>
      <c r="AD13" s="152">
        <v>100</v>
      </c>
      <c r="AE13" s="152">
        <v>100</v>
      </c>
      <c r="AF13" s="152">
        <v>100</v>
      </c>
      <c r="AG13" s="152">
        <v>1.1100000000000001</v>
      </c>
      <c r="AH13" s="152">
        <v>0.71</v>
      </c>
      <c r="AI13" s="152">
        <v>11.63</v>
      </c>
      <c r="AJ13" s="152">
        <v>16.72</v>
      </c>
      <c r="AK13" s="152">
        <v>56.16</v>
      </c>
      <c r="AL13" s="152">
        <v>0.11</v>
      </c>
      <c r="AM13" s="152">
        <v>100</v>
      </c>
      <c r="AN13" s="152">
        <v>100</v>
      </c>
      <c r="AO13" s="152">
        <v>100</v>
      </c>
      <c r="AP13" s="152">
        <v>77.569999999999993</v>
      </c>
      <c r="AQ13" s="152">
        <v>45.42</v>
      </c>
      <c r="AR13" s="152">
        <v>100</v>
      </c>
      <c r="AS13" s="152">
        <v>100</v>
      </c>
      <c r="AT13" s="152">
        <v>100</v>
      </c>
      <c r="AV13" s="144">
        <f t="shared" si="0"/>
        <v>0.45416136126866541</v>
      </c>
    </row>
    <row r="14" spans="1:48" ht="21" x14ac:dyDescent="0.25">
      <c r="A14" s="339"/>
      <c r="B14" s="150" t="s">
        <v>405</v>
      </c>
      <c r="C14" s="149" t="s">
        <v>397</v>
      </c>
      <c r="D14" s="151">
        <v>616.9</v>
      </c>
      <c r="E14" s="151">
        <v>126.8</v>
      </c>
      <c r="F14" s="151">
        <v>490.1</v>
      </c>
      <c r="G14" s="151">
        <v>496.6</v>
      </c>
      <c r="H14" s="151">
        <v>293.10000000000002</v>
      </c>
      <c r="I14" s="151">
        <v>203</v>
      </c>
      <c r="J14" s="151">
        <v>0.5</v>
      </c>
      <c r="K14" s="151">
        <v>120.3</v>
      </c>
      <c r="L14" s="151">
        <v>408.5</v>
      </c>
      <c r="M14" s="151">
        <v>42</v>
      </c>
      <c r="N14" s="151">
        <v>366.5</v>
      </c>
      <c r="O14" s="151">
        <v>2.839</v>
      </c>
      <c r="P14" s="151">
        <v>168.5</v>
      </c>
      <c r="Q14" s="151">
        <v>2179.6999999999998</v>
      </c>
      <c r="R14" s="151">
        <v>892.9</v>
      </c>
      <c r="S14" s="151">
        <v>510.7</v>
      </c>
      <c r="T14" s="151">
        <v>173.1</v>
      </c>
      <c r="U14" s="151">
        <v>337.6</v>
      </c>
      <c r="V14" s="151">
        <v>555.29999999999995</v>
      </c>
      <c r="W14" s="151">
        <v>320.60000000000002</v>
      </c>
      <c r="X14" s="151">
        <v>226.7</v>
      </c>
      <c r="Y14" s="151">
        <v>80.510000000000005</v>
      </c>
      <c r="Z14" s="151">
        <v>19.489999999999998</v>
      </c>
      <c r="AA14" s="151">
        <v>0.2</v>
      </c>
      <c r="AB14" s="151">
        <v>16.55</v>
      </c>
      <c r="AC14" s="151">
        <v>63.96</v>
      </c>
      <c r="AD14" s="151">
        <v>100</v>
      </c>
      <c r="AE14" s="151">
        <v>100</v>
      </c>
      <c r="AF14" s="151">
        <v>100</v>
      </c>
      <c r="AG14" s="151">
        <v>0.73</v>
      </c>
      <c r="AH14" s="151">
        <v>0.18</v>
      </c>
      <c r="AI14" s="151">
        <v>13.01</v>
      </c>
      <c r="AJ14" s="151">
        <v>8.1999999999999993</v>
      </c>
      <c r="AK14" s="151">
        <v>45.98</v>
      </c>
      <c r="AL14" s="151">
        <v>0.69499999999999995</v>
      </c>
      <c r="AM14" s="151">
        <v>100</v>
      </c>
      <c r="AN14" s="151">
        <v>100</v>
      </c>
      <c r="AO14" s="151">
        <v>100</v>
      </c>
      <c r="AP14" s="151">
        <v>57.19</v>
      </c>
      <c r="AQ14" s="151">
        <v>40.97</v>
      </c>
      <c r="AR14" s="151">
        <v>100</v>
      </c>
      <c r="AS14" s="151">
        <v>100</v>
      </c>
      <c r="AT14" s="151">
        <v>100</v>
      </c>
      <c r="AV14" s="144">
        <f t="shared" si="0"/>
        <v>0.40964352892599903</v>
      </c>
    </row>
    <row r="15" spans="1:48" ht="21" x14ac:dyDescent="0.25">
      <c r="A15" s="339"/>
      <c r="B15" s="150" t="s">
        <v>406</v>
      </c>
      <c r="C15" s="149" t="s">
        <v>397</v>
      </c>
      <c r="D15" s="152">
        <v>1087.0999999999999</v>
      </c>
      <c r="E15" s="152">
        <v>222.3</v>
      </c>
      <c r="F15" s="152">
        <v>864.8</v>
      </c>
      <c r="G15" s="152">
        <v>700.4</v>
      </c>
      <c r="H15" s="152">
        <v>353.3</v>
      </c>
      <c r="I15" s="152">
        <v>345.4</v>
      </c>
      <c r="J15" s="152">
        <v>1.6</v>
      </c>
      <c r="K15" s="152">
        <v>386.7</v>
      </c>
      <c r="L15" s="152">
        <v>774.1</v>
      </c>
      <c r="M15" s="152">
        <v>210.8</v>
      </c>
      <c r="N15" s="152">
        <v>563.20000000000005</v>
      </c>
      <c r="O15" s="152">
        <v>4.96</v>
      </c>
      <c r="P15" s="152">
        <v>342.5</v>
      </c>
      <c r="Q15" s="152">
        <v>1944</v>
      </c>
      <c r="R15" s="152">
        <v>586.9</v>
      </c>
      <c r="S15" s="152">
        <v>421.6</v>
      </c>
      <c r="T15" s="152">
        <v>389.9</v>
      </c>
      <c r="U15" s="152">
        <v>31.6</v>
      </c>
      <c r="V15" s="152">
        <v>555.20000000000005</v>
      </c>
      <c r="W15" s="152">
        <v>439.9</v>
      </c>
      <c r="X15" s="152">
        <v>97.8</v>
      </c>
      <c r="Y15" s="152">
        <v>64.430000000000007</v>
      </c>
      <c r="Z15" s="152">
        <v>35.57</v>
      </c>
      <c r="AA15" s="152">
        <v>0.31</v>
      </c>
      <c r="AB15" s="152">
        <v>13.17</v>
      </c>
      <c r="AC15" s="152">
        <v>51.25</v>
      </c>
      <c r="AD15" s="152">
        <v>100</v>
      </c>
      <c r="AE15" s="152">
        <v>100</v>
      </c>
      <c r="AF15" s="152">
        <v>100</v>
      </c>
      <c r="AG15" s="152">
        <v>1.04</v>
      </c>
      <c r="AH15" s="152">
        <v>0.56999999999999995</v>
      </c>
      <c r="AI15" s="152">
        <v>17.73</v>
      </c>
      <c r="AJ15" s="152">
        <v>15.42</v>
      </c>
      <c r="AK15" s="152">
        <v>60.8</v>
      </c>
      <c r="AL15" s="152">
        <v>0.64100000000000001</v>
      </c>
      <c r="AM15" s="152">
        <v>100</v>
      </c>
      <c r="AN15" s="152">
        <v>100</v>
      </c>
      <c r="AO15" s="152">
        <v>100</v>
      </c>
      <c r="AP15" s="152">
        <v>71.83</v>
      </c>
      <c r="AQ15" s="152">
        <v>30.19</v>
      </c>
      <c r="AR15" s="152">
        <v>100</v>
      </c>
      <c r="AS15" s="152">
        <v>100</v>
      </c>
      <c r="AT15" s="152">
        <v>100</v>
      </c>
      <c r="AV15" s="144">
        <f t="shared" si="0"/>
        <v>0.30190329218106993</v>
      </c>
    </row>
    <row r="16" spans="1:48" ht="21" x14ac:dyDescent="0.25">
      <c r="A16" s="339"/>
      <c r="B16" s="150" t="s">
        <v>407</v>
      </c>
      <c r="C16" s="149" t="s">
        <v>397</v>
      </c>
      <c r="D16" s="151">
        <v>1727.2</v>
      </c>
      <c r="E16" s="151">
        <v>708.9</v>
      </c>
      <c r="F16" s="151">
        <v>1018.3</v>
      </c>
      <c r="G16" s="151">
        <v>535.9</v>
      </c>
      <c r="H16" s="151">
        <v>387.9</v>
      </c>
      <c r="I16" s="151">
        <v>147.19999999999999</v>
      </c>
      <c r="J16" s="151">
        <v>0.8</v>
      </c>
      <c r="K16" s="151">
        <v>1191.3</v>
      </c>
      <c r="L16" s="151">
        <v>1179</v>
      </c>
      <c r="M16" s="151">
        <v>274.39999999999998</v>
      </c>
      <c r="N16" s="151">
        <v>904.7</v>
      </c>
      <c r="O16" s="151">
        <v>1.1559999999999999</v>
      </c>
      <c r="P16" s="151">
        <v>489.3</v>
      </c>
      <c r="Q16" s="151">
        <v>3726.2</v>
      </c>
      <c r="R16" s="151">
        <v>809.1</v>
      </c>
      <c r="S16" s="151">
        <v>542</v>
      </c>
      <c r="T16" s="151">
        <v>438.9</v>
      </c>
      <c r="U16" s="151">
        <v>103.1</v>
      </c>
      <c r="V16" s="151">
        <v>706.1</v>
      </c>
      <c r="W16" s="151">
        <v>566.79999999999995</v>
      </c>
      <c r="X16" s="151">
        <v>123.5</v>
      </c>
      <c r="Y16" s="151">
        <v>31.03</v>
      </c>
      <c r="Z16" s="151">
        <v>68.97</v>
      </c>
      <c r="AA16" s="151">
        <v>0.16</v>
      </c>
      <c r="AB16" s="151">
        <v>12.73</v>
      </c>
      <c r="AC16" s="151">
        <v>18.29</v>
      </c>
      <c r="AD16" s="151">
        <v>100</v>
      </c>
      <c r="AE16" s="151">
        <v>100</v>
      </c>
      <c r="AF16" s="151">
        <v>100</v>
      </c>
      <c r="AG16" s="151">
        <v>0.79</v>
      </c>
      <c r="AH16" s="151">
        <v>1.76</v>
      </c>
      <c r="AI16" s="151">
        <v>6.44</v>
      </c>
      <c r="AJ16" s="151">
        <v>22.28</v>
      </c>
      <c r="AK16" s="151">
        <v>54.08</v>
      </c>
      <c r="AL16" s="151">
        <v>9.8000000000000004E-2</v>
      </c>
      <c r="AM16" s="151">
        <v>100</v>
      </c>
      <c r="AN16" s="151">
        <v>100</v>
      </c>
      <c r="AO16" s="151">
        <v>100</v>
      </c>
      <c r="AP16" s="151">
        <v>66.989999999999995</v>
      </c>
      <c r="AQ16" s="151">
        <v>21.71</v>
      </c>
      <c r="AR16" s="151">
        <v>100</v>
      </c>
      <c r="AS16" s="151">
        <v>100</v>
      </c>
      <c r="AT16" s="151">
        <v>100</v>
      </c>
      <c r="AV16" s="144">
        <f t="shared" si="0"/>
        <v>0.2171381031613977</v>
      </c>
    </row>
    <row r="17" spans="1:48" ht="21" x14ac:dyDescent="0.25">
      <c r="A17" s="339"/>
      <c r="B17" s="150" t="s">
        <v>408</v>
      </c>
      <c r="C17" s="149" t="s">
        <v>397</v>
      </c>
      <c r="D17" s="152">
        <v>1855.1</v>
      </c>
      <c r="E17" s="152">
        <v>450.5</v>
      </c>
      <c r="F17" s="152">
        <v>1404.6</v>
      </c>
      <c r="G17" s="152">
        <v>1050.3</v>
      </c>
      <c r="H17" s="152">
        <v>608.20000000000005</v>
      </c>
      <c r="I17" s="152">
        <v>439.8</v>
      </c>
      <c r="J17" s="152">
        <v>2.2000000000000002</v>
      </c>
      <c r="K17" s="152">
        <v>804.8</v>
      </c>
      <c r="L17" s="152">
        <v>3944.1</v>
      </c>
      <c r="M17" s="152">
        <v>1822.7</v>
      </c>
      <c r="N17" s="152">
        <v>2121.4</v>
      </c>
      <c r="O17" s="152">
        <v>10.718999999999999</v>
      </c>
      <c r="P17" s="152">
        <v>1511</v>
      </c>
      <c r="Q17" s="152">
        <v>2345.4</v>
      </c>
      <c r="R17" s="152">
        <v>754.4</v>
      </c>
      <c r="S17" s="152">
        <v>664.4</v>
      </c>
      <c r="T17" s="152">
        <v>1858.1</v>
      </c>
      <c r="U17" s="152">
        <v>-1193.7</v>
      </c>
      <c r="V17" s="152">
        <v>1948.2</v>
      </c>
      <c r="W17" s="152">
        <v>1584.2</v>
      </c>
      <c r="X17" s="152">
        <v>325.10000000000002</v>
      </c>
      <c r="Y17" s="152">
        <v>56.62</v>
      </c>
      <c r="Z17" s="152">
        <v>43.38</v>
      </c>
      <c r="AA17" s="152">
        <v>0.97</v>
      </c>
      <c r="AB17" s="152">
        <v>13.75</v>
      </c>
      <c r="AC17" s="152">
        <v>42.87</v>
      </c>
      <c r="AD17" s="152">
        <v>100</v>
      </c>
      <c r="AE17" s="152">
        <v>100</v>
      </c>
      <c r="AF17" s="152">
        <v>100</v>
      </c>
      <c r="AG17" s="152">
        <v>1.55</v>
      </c>
      <c r="AH17" s="152">
        <v>1.19</v>
      </c>
      <c r="AI17" s="152">
        <v>15.77</v>
      </c>
      <c r="AJ17" s="152">
        <v>17.98</v>
      </c>
      <c r="AK17" s="152">
        <v>71.23</v>
      </c>
      <c r="AL17" s="152">
        <v>0.27200000000000002</v>
      </c>
      <c r="AM17" s="152">
        <v>100</v>
      </c>
      <c r="AN17" s="152">
        <v>100</v>
      </c>
      <c r="AO17" s="152">
        <v>100</v>
      </c>
      <c r="AP17" s="152">
        <v>88.07</v>
      </c>
      <c r="AQ17" s="152">
        <v>32.17</v>
      </c>
      <c r="AR17" s="152">
        <v>100</v>
      </c>
      <c r="AS17" s="152">
        <v>100</v>
      </c>
      <c r="AT17" s="152">
        <v>100</v>
      </c>
      <c r="AV17" s="144">
        <f t="shared" si="0"/>
        <v>0.32165089110599471</v>
      </c>
    </row>
    <row r="18" spans="1:48" ht="21" x14ac:dyDescent="0.25">
      <c r="A18" s="339"/>
      <c r="B18" s="150" t="s">
        <v>409</v>
      </c>
      <c r="C18" s="149" t="s">
        <v>397</v>
      </c>
      <c r="D18" s="151">
        <v>3311.1</v>
      </c>
      <c r="E18" s="151">
        <v>454.4</v>
      </c>
      <c r="F18" s="151">
        <v>2856.7</v>
      </c>
      <c r="G18" s="151">
        <v>1826.7</v>
      </c>
      <c r="H18" s="151">
        <v>1143.8</v>
      </c>
      <c r="I18" s="151">
        <v>677.2</v>
      </c>
      <c r="J18" s="151">
        <v>5.7</v>
      </c>
      <c r="K18" s="151">
        <v>1484.4</v>
      </c>
      <c r="L18" s="151">
        <v>2439.3000000000002</v>
      </c>
      <c r="M18" s="151">
        <v>223.8</v>
      </c>
      <c r="N18" s="151">
        <v>2215.5</v>
      </c>
      <c r="O18" s="151">
        <v>13.228999999999999</v>
      </c>
      <c r="P18" s="151">
        <v>1602.9</v>
      </c>
      <c r="Q18" s="151">
        <v>4675.6000000000004</v>
      </c>
      <c r="R18" s="151">
        <v>1527.7</v>
      </c>
      <c r="S18" s="151">
        <v>1353.6</v>
      </c>
      <c r="T18" s="151">
        <v>700.1</v>
      </c>
      <c r="U18" s="151">
        <v>653.4</v>
      </c>
      <c r="V18" s="151">
        <v>874.2</v>
      </c>
      <c r="W18" s="151">
        <v>528</v>
      </c>
      <c r="X18" s="151">
        <v>320.5</v>
      </c>
      <c r="Y18" s="151">
        <v>55.17</v>
      </c>
      <c r="Z18" s="151">
        <v>44.83</v>
      </c>
      <c r="AA18" s="151">
        <v>0.64</v>
      </c>
      <c r="AB18" s="151">
        <v>7.57</v>
      </c>
      <c r="AC18" s="151">
        <v>47.6</v>
      </c>
      <c r="AD18" s="151">
        <v>100</v>
      </c>
      <c r="AE18" s="151">
        <v>100</v>
      </c>
      <c r="AF18" s="151">
        <v>100</v>
      </c>
      <c r="AG18" s="151">
        <v>2.7</v>
      </c>
      <c r="AH18" s="151">
        <v>2.19</v>
      </c>
      <c r="AI18" s="151">
        <v>13.94</v>
      </c>
      <c r="AJ18" s="151">
        <v>18.57</v>
      </c>
      <c r="AK18" s="151">
        <v>72.349999999999994</v>
      </c>
      <c r="AL18" s="151">
        <v>0.54200000000000004</v>
      </c>
      <c r="AM18" s="151">
        <v>100</v>
      </c>
      <c r="AN18" s="151">
        <v>100</v>
      </c>
      <c r="AO18" s="151">
        <v>100</v>
      </c>
      <c r="AP18" s="151">
        <v>88.6</v>
      </c>
      <c r="AQ18" s="151">
        <v>32.67</v>
      </c>
      <c r="AR18" s="151">
        <v>100</v>
      </c>
      <c r="AS18" s="151">
        <v>100</v>
      </c>
      <c r="AT18" s="151">
        <v>100</v>
      </c>
      <c r="AV18" s="144">
        <f t="shared" si="0"/>
        <v>0.32673881426982632</v>
      </c>
    </row>
    <row r="19" spans="1:48" ht="21" x14ac:dyDescent="0.25">
      <c r="A19" s="339"/>
      <c r="B19" s="150" t="s">
        <v>410</v>
      </c>
      <c r="C19" s="149" t="s">
        <v>397</v>
      </c>
      <c r="D19" s="152">
        <v>680.5</v>
      </c>
      <c r="E19" s="152">
        <v>98</v>
      </c>
      <c r="F19" s="152">
        <v>582.5</v>
      </c>
      <c r="G19" s="152">
        <v>458.4</v>
      </c>
      <c r="H19" s="152">
        <v>258.8</v>
      </c>
      <c r="I19" s="152">
        <v>198.9</v>
      </c>
      <c r="J19" s="152">
        <v>0.8</v>
      </c>
      <c r="K19" s="152">
        <v>222.1</v>
      </c>
      <c r="L19" s="152">
        <v>909.1</v>
      </c>
      <c r="M19" s="152">
        <v>186</v>
      </c>
      <c r="N19" s="152">
        <v>723.1</v>
      </c>
      <c r="O19" s="152">
        <v>5.2229999999999999</v>
      </c>
      <c r="P19" s="152">
        <v>283.2</v>
      </c>
      <c r="Q19" s="152">
        <v>1792.7</v>
      </c>
      <c r="R19" s="152">
        <v>638.9</v>
      </c>
      <c r="S19" s="152">
        <v>368</v>
      </c>
      <c r="T19" s="152">
        <v>420.6</v>
      </c>
      <c r="U19" s="152">
        <v>-52.6</v>
      </c>
      <c r="V19" s="152">
        <v>691.5</v>
      </c>
      <c r="W19" s="152">
        <v>386</v>
      </c>
      <c r="X19" s="152">
        <v>296.10000000000002</v>
      </c>
      <c r="Y19" s="152">
        <v>67.37</v>
      </c>
      <c r="Z19" s="152">
        <v>32.630000000000003</v>
      </c>
      <c r="AA19" s="152">
        <v>0.21</v>
      </c>
      <c r="AB19" s="152">
        <v>9.6999999999999993</v>
      </c>
      <c r="AC19" s="152">
        <v>57.67</v>
      </c>
      <c r="AD19" s="152">
        <v>100</v>
      </c>
      <c r="AE19" s="152">
        <v>100</v>
      </c>
      <c r="AF19" s="152">
        <v>100</v>
      </c>
      <c r="AG19" s="152">
        <v>0.68</v>
      </c>
      <c r="AH19" s="152">
        <v>0.33</v>
      </c>
      <c r="AI19" s="152">
        <v>18.95</v>
      </c>
      <c r="AJ19" s="152">
        <v>13.75</v>
      </c>
      <c r="AK19" s="152">
        <v>39.17</v>
      </c>
      <c r="AL19" s="152">
        <v>0.57499999999999996</v>
      </c>
      <c r="AM19" s="152">
        <v>100</v>
      </c>
      <c r="AN19" s="152">
        <v>100</v>
      </c>
      <c r="AO19" s="152">
        <v>100</v>
      </c>
      <c r="AP19" s="152">
        <v>57.59</v>
      </c>
      <c r="AQ19" s="152">
        <v>35.64</v>
      </c>
      <c r="AR19" s="152">
        <v>100</v>
      </c>
      <c r="AS19" s="152">
        <v>100</v>
      </c>
      <c r="AT19" s="152">
        <v>100</v>
      </c>
      <c r="AV19" s="144">
        <f t="shared" si="0"/>
        <v>0.35638980309031071</v>
      </c>
    </row>
    <row r="20" spans="1:48" ht="13.5" x14ac:dyDescent="0.25">
      <c r="A20" s="339"/>
      <c r="B20" s="150" t="s">
        <v>411</v>
      </c>
      <c r="C20" s="149" t="s">
        <v>397</v>
      </c>
      <c r="D20" s="151">
        <v>3774.7</v>
      </c>
      <c r="E20" s="151">
        <v>48.9</v>
      </c>
      <c r="F20" s="151">
        <v>3725.8</v>
      </c>
      <c r="G20" s="151">
        <v>2029.8</v>
      </c>
      <c r="H20" s="151">
        <v>942.1</v>
      </c>
      <c r="I20" s="151">
        <v>1081.8</v>
      </c>
      <c r="J20" s="151">
        <v>5.9</v>
      </c>
      <c r="K20" s="151">
        <v>1744.9</v>
      </c>
      <c r="L20" s="151">
        <v>2943.2</v>
      </c>
      <c r="M20" s="151">
        <v>47</v>
      </c>
      <c r="N20" s="151">
        <v>2896.1</v>
      </c>
      <c r="O20" s="151">
        <v>16.789000000000001</v>
      </c>
      <c r="P20" s="151">
        <v>2257</v>
      </c>
      <c r="Q20" s="151">
        <v>4398</v>
      </c>
      <c r="R20" s="151">
        <v>1067.5999999999999</v>
      </c>
      <c r="S20" s="151">
        <v>1018.2</v>
      </c>
      <c r="T20" s="151">
        <v>812.1</v>
      </c>
      <c r="U20" s="151">
        <v>206.1</v>
      </c>
      <c r="V20" s="151">
        <v>861.5</v>
      </c>
      <c r="W20" s="151">
        <v>379.5</v>
      </c>
      <c r="X20" s="151">
        <v>471.6</v>
      </c>
      <c r="Y20" s="151">
        <v>53.77</v>
      </c>
      <c r="Z20" s="151">
        <v>46.23</v>
      </c>
      <c r="AA20" s="151">
        <v>0.9</v>
      </c>
      <c r="AB20" s="151">
        <v>0.7</v>
      </c>
      <c r="AC20" s="151">
        <v>53.08</v>
      </c>
      <c r="AD20" s="151">
        <v>100</v>
      </c>
      <c r="AE20" s="151">
        <v>100</v>
      </c>
      <c r="AF20" s="151">
        <v>100</v>
      </c>
      <c r="AG20" s="151">
        <v>3</v>
      </c>
      <c r="AH20" s="151">
        <v>2.58</v>
      </c>
      <c r="AI20" s="151">
        <v>16.95</v>
      </c>
      <c r="AJ20" s="151">
        <v>17.5</v>
      </c>
      <c r="AK20" s="151">
        <v>77.930000000000007</v>
      </c>
      <c r="AL20" s="151">
        <v>0.56999999999999995</v>
      </c>
      <c r="AM20" s="151">
        <v>100</v>
      </c>
      <c r="AN20" s="151">
        <v>100</v>
      </c>
      <c r="AO20" s="151">
        <v>100</v>
      </c>
      <c r="AP20" s="151">
        <v>95.37</v>
      </c>
      <c r="AQ20" s="151">
        <v>24.28</v>
      </c>
      <c r="AR20" s="151">
        <v>100</v>
      </c>
      <c r="AS20" s="151">
        <v>100</v>
      </c>
      <c r="AT20" s="151">
        <v>100</v>
      </c>
      <c r="AV20" s="144">
        <f t="shared" si="0"/>
        <v>0.24274670304683946</v>
      </c>
    </row>
    <row r="21" spans="1:48" ht="13.5" x14ac:dyDescent="0.25">
      <c r="A21" s="339"/>
      <c r="B21" s="150" t="s">
        <v>412</v>
      </c>
      <c r="C21" s="149" t="s">
        <v>397</v>
      </c>
      <c r="D21" s="152">
        <v>3173.4</v>
      </c>
      <c r="E21" s="152">
        <v>687.2</v>
      </c>
      <c r="F21" s="152">
        <v>2486.1999999999998</v>
      </c>
      <c r="G21" s="152">
        <v>1884.9</v>
      </c>
      <c r="H21" s="152">
        <v>1297.5999999999999</v>
      </c>
      <c r="I21" s="152">
        <v>581.29999999999995</v>
      </c>
      <c r="J21" s="152">
        <v>6</v>
      </c>
      <c r="K21" s="152">
        <v>1288.5</v>
      </c>
      <c r="L21" s="152">
        <v>2647.9</v>
      </c>
      <c r="M21" s="152">
        <v>273.10000000000002</v>
      </c>
      <c r="N21" s="152">
        <v>2374.8000000000002</v>
      </c>
      <c r="O21" s="152">
        <v>15.052</v>
      </c>
      <c r="P21" s="152">
        <v>1631.8</v>
      </c>
      <c r="Q21" s="152">
        <v>7018</v>
      </c>
      <c r="R21" s="152">
        <v>2536.1999999999998</v>
      </c>
      <c r="S21" s="152">
        <v>1987.7</v>
      </c>
      <c r="T21" s="152">
        <v>977.3</v>
      </c>
      <c r="U21" s="152">
        <v>1010.3</v>
      </c>
      <c r="V21" s="152">
        <v>1525.9</v>
      </c>
      <c r="W21" s="152">
        <v>699.5</v>
      </c>
      <c r="X21" s="152">
        <v>800.6</v>
      </c>
      <c r="Y21" s="152">
        <v>59.4</v>
      </c>
      <c r="Z21" s="152">
        <v>40.6</v>
      </c>
      <c r="AA21" s="152">
        <v>0.81</v>
      </c>
      <c r="AB21" s="152">
        <v>12.86</v>
      </c>
      <c r="AC21" s="152">
        <v>46.53</v>
      </c>
      <c r="AD21" s="152">
        <v>100</v>
      </c>
      <c r="AE21" s="152">
        <v>100</v>
      </c>
      <c r="AF21" s="152">
        <v>100</v>
      </c>
      <c r="AG21" s="152">
        <v>2.79</v>
      </c>
      <c r="AH21" s="152">
        <v>1.9</v>
      </c>
      <c r="AI21" s="152">
        <v>13.08</v>
      </c>
      <c r="AJ21" s="152">
        <v>16.13</v>
      </c>
      <c r="AK21" s="152">
        <v>68.709999999999994</v>
      </c>
      <c r="AL21" s="152">
        <v>0.56799999999999995</v>
      </c>
      <c r="AM21" s="152">
        <v>100</v>
      </c>
      <c r="AN21" s="152">
        <v>100</v>
      </c>
      <c r="AO21" s="152">
        <v>100</v>
      </c>
      <c r="AP21" s="152">
        <v>78.37</v>
      </c>
      <c r="AQ21" s="152">
        <v>36.14</v>
      </c>
      <c r="AR21" s="152">
        <v>100</v>
      </c>
      <c r="AS21" s="152">
        <v>100</v>
      </c>
      <c r="AT21" s="152">
        <v>100</v>
      </c>
      <c r="AV21" s="144">
        <f t="shared" si="0"/>
        <v>0.36138500997435163</v>
      </c>
    </row>
    <row r="22" spans="1:48" ht="21" x14ac:dyDescent="0.25">
      <c r="A22" s="339"/>
      <c r="B22" s="150" t="s">
        <v>413</v>
      </c>
      <c r="C22" s="149" t="s">
        <v>397</v>
      </c>
      <c r="D22" s="151">
        <v>5217.6000000000004</v>
      </c>
      <c r="E22" s="151">
        <v>3060.9</v>
      </c>
      <c r="F22" s="151">
        <v>2156.6</v>
      </c>
      <c r="G22" s="151">
        <v>1785.2</v>
      </c>
      <c r="H22" s="151">
        <v>744.8</v>
      </c>
      <c r="I22" s="151">
        <v>1032.2</v>
      </c>
      <c r="J22" s="151">
        <v>8.3000000000000007</v>
      </c>
      <c r="K22" s="151">
        <v>3432.3</v>
      </c>
      <c r="L22" s="151">
        <v>5143.7</v>
      </c>
      <c r="M22" s="151">
        <v>1500.4</v>
      </c>
      <c r="N22" s="151">
        <v>3643.3</v>
      </c>
      <c r="O22" s="151">
        <v>9.3140000000000001</v>
      </c>
      <c r="P22" s="151">
        <v>2822.6</v>
      </c>
      <c r="Q22" s="151">
        <v>6343.2</v>
      </c>
      <c r="R22" s="151">
        <v>843.6</v>
      </c>
      <c r="S22" s="151">
        <v>770.3</v>
      </c>
      <c r="T22" s="151">
        <v>1316.9</v>
      </c>
      <c r="U22" s="151">
        <v>-546.6</v>
      </c>
      <c r="V22" s="151">
        <v>1390.2</v>
      </c>
      <c r="W22" s="151">
        <v>749.8</v>
      </c>
      <c r="X22" s="151">
        <v>613.1</v>
      </c>
      <c r="Y22" s="151">
        <v>34.22</v>
      </c>
      <c r="Z22" s="151">
        <v>65.78</v>
      </c>
      <c r="AA22" s="151">
        <v>1.1599999999999999</v>
      </c>
      <c r="AB22" s="151">
        <v>20.07</v>
      </c>
      <c r="AC22" s="151">
        <v>14.14</v>
      </c>
      <c r="AD22" s="151">
        <v>100</v>
      </c>
      <c r="AE22" s="151">
        <v>100</v>
      </c>
      <c r="AF22" s="151">
        <v>100</v>
      </c>
      <c r="AG22" s="151">
        <v>2.64</v>
      </c>
      <c r="AH22" s="151">
        <v>5.07</v>
      </c>
      <c r="AI22" s="151">
        <v>15.16</v>
      </c>
      <c r="AJ22" s="151">
        <v>25.36</v>
      </c>
      <c r="AK22" s="151">
        <v>77.47</v>
      </c>
      <c r="AL22" s="151">
        <v>0.18099999999999999</v>
      </c>
      <c r="AM22" s="151">
        <v>100</v>
      </c>
      <c r="AN22" s="151">
        <v>100</v>
      </c>
      <c r="AO22" s="151">
        <v>100</v>
      </c>
      <c r="AP22" s="151">
        <v>91.32</v>
      </c>
      <c r="AQ22" s="151">
        <v>13.3</v>
      </c>
      <c r="AR22" s="151">
        <v>100</v>
      </c>
      <c r="AS22" s="151">
        <v>100</v>
      </c>
      <c r="AT22" s="151">
        <v>100</v>
      </c>
      <c r="AV22" s="144">
        <f t="shared" si="0"/>
        <v>0.13299281119939463</v>
      </c>
    </row>
    <row r="23" spans="1:48" ht="13.5" x14ac:dyDescent="0.25">
      <c r="A23" s="339"/>
      <c r="B23" s="150" t="s">
        <v>414</v>
      </c>
      <c r="C23" s="149" t="s">
        <v>397</v>
      </c>
      <c r="D23" s="152">
        <v>3053.3</v>
      </c>
      <c r="E23" s="152">
        <v>1189.8</v>
      </c>
      <c r="F23" s="152">
        <v>1863.5</v>
      </c>
      <c r="G23" s="152">
        <v>1369.4</v>
      </c>
      <c r="H23" s="152">
        <v>816.7</v>
      </c>
      <c r="I23" s="152">
        <v>546.5</v>
      </c>
      <c r="J23" s="152">
        <v>6.2</v>
      </c>
      <c r="K23" s="152">
        <v>1683.9</v>
      </c>
      <c r="L23" s="152">
        <v>3736</v>
      </c>
      <c r="M23" s="152">
        <v>923</v>
      </c>
      <c r="N23" s="152">
        <v>2812.9</v>
      </c>
      <c r="O23" s="152">
        <v>12.292</v>
      </c>
      <c r="P23" s="152">
        <v>1987.5</v>
      </c>
      <c r="Q23" s="152">
        <v>3844.8</v>
      </c>
      <c r="R23" s="152">
        <v>1003.5</v>
      </c>
      <c r="S23" s="152">
        <v>888.9</v>
      </c>
      <c r="T23" s="152">
        <v>923.2</v>
      </c>
      <c r="U23" s="152">
        <v>-34.299999999999997</v>
      </c>
      <c r="V23" s="152">
        <v>1037.8</v>
      </c>
      <c r="W23" s="152">
        <v>491.2</v>
      </c>
      <c r="X23" s="152">
        <v>527.6</v>
      </c>
      <c r="Y23" s="152">
        <v>44.85</v>
      </c>
      <c r="Z23" s="152">
        <v>55.15</v>
      </c>
      <c r="AA23" s="152">
        <v>1.01</v>
      </c>
      <c r="AB23" s="152">
        <v>17.48</v>
      </c>
      <c r="AC23" s="152">
        <v>27.37</v>
      </c>
      <c r="AD23" s="152">
        <v>100</v>
      </c>
      <c r="AE23" s="152">
        <v>100</v>
      </c>
      <c r="AF23" s="152">
        <v>100</v>
      </c>
      <c r="AG23" s="152">
        <v>2.02</v>
      </c>
      <c r="AH23" s="152">
        <v>2.4900000000000002</v>
      </c>
      <c r="AI23" s="152">
        <v>12.21</v>
      </c>
      <c r="AJ23" s="152">
        <v>21.14</v>
      </c>
      <c r="AK23" s="152">
        <v>70.650000000000006</v>
      </c>
      <c r="AL23" s="152">
        <v>0.32900000000000001</v>
      </c>
      <c r="AM23" s="152">
        <v>100</v>
      </c>
      <c r="AN23" s="152">
        <v>100</v>
      </c>
      <c r="AO23" s="152">
        <v>100</v>
      </c>
      <c r="AP23" s="152">
        <v>88.58</v>
      </c>
      <c r="AQ23" s="152">
        <v>26.1</v>
      </c>
      <c r="AR23" s="152">
        <v>100</v>
      </c>
      <c r="AS23" s="152">
        <v>100</v>
      </c>
      <c r="AT23" s="152">
        <v>100</v>
      </c>
      <c r="AV23" s="144">
        <f t="shared" si="0"/>
        <v>0.26100187265917602</v>
      </c>
    </row>
    <row r="24" spans="1:48" ht="21" x14ac:dyDescent="0.25">
      <c r="A24" s="339"/>
      <c r="B24" s="150" t="s">
        <v>415</v>
      </c>
      <c r="C24" s="149" t="s">
        <v>397</v>
      </c>
      <c r="D24" s="151">
        <v>3704.8</v>
      </c>
      <c r="E24" s="151">
        <v>1901.6</v>
      </c>
      <c r="F24" s="151">
        <v>1803.2</v>
      </c>
      <c r="G24" s="151">
        <v>1935.8</v>
      </c>
      <c r="H24" s="151">
        <v>1035.5999999999999</v>
      </c>
      <c r="I24" s="151">
        <v>892.6</v>
      </c>
      <c r="J24" s="151">
        <v>7.5</v>
      </c>
      <c r="K24" s="151">
        <v>1769</v>
      </c>
      <c r="L24" s="151">
        <v>3903.4</v>
      </c>
      <c r="M24" s="151">
        <v>3025.8</v>
      </c>
      <c r="N24" s="151">
        <v>877.6</v>
      </c>
      <c r="O24" s="151">
        <v>12.263999999999999</v>
      </c>
      <c r="P24" s="151">
        <v>636.9</v>
      </c>
      <c r="Q24" s="151">
        <v>4686.3</v>
      </c>
      <c r="R24" s="151">
        <v>1295</v>
      </c>
      <c r="S24" s="151">
        <v>1091.0999999999999</v>
      </c>
      <c r="T24" s="151">
        <v>1654.5</v>
      </c>
      <c r="U24" s="151">
        <v>-563.4</v>
      </c>
      <c r="V24" s="151">
        <v>1858.4</v>
      </c>
      <c r="W24" s="151">
        <v>303.39999999999998</v>
      </c>
      <c r="X24" s="151">
        <v>1531.6</v>
      </c>
      <c r="Y24" s="151">
        <v>52.25</v>
      </c>
      <c r="Z24" s="151">
        <v>47.75</v>
      </c>
      <c r="AA24" s="151">
        <v>1.92</v>
      </c>
      <c r="AB24" s="151">
        <v>26.82</v>
      </c>
      <c r="AC24" s="151">
        <v>25.43</v>
      </c>
      <c r="AD24" s="151">
        <v>100</v>
      </c>
      <c r="AE24" s="151">
        <v>100</v>
      </c>
      <c r="AF24" s="151">
        <v>100</v>
      </c>
      <c r="AG24" s="151">
        <v>2.86</v>
      </c>
      <c r="AH24" s="151">
        <v>2.62</v>
      </c>
      <c r="AI24" s="151">
        <v>14.72</v>
      </c>
      <c r="AJ24" s="151">
        <v>18.829999999999998</v>
      </c>
      <c r="AK24" s="151">
        <v>72.58</v>
      </c>
      <c r="AL24" s="151">
        <v>0.314</v>
      </c>
      <c r="AM24" s="151">
        <v>100</v>
      </c>
      <c r="AN24" s="151">
        <v>100</v>
      </c>
      <c r="AO24" s="151">
        <v>100</v>
      </c>
      <c r="AP24" s="151">
        <v>84.26</v>
      </c>
      <c r="AQ24" s="151">
        <v>27.63</v>
      </c>
      <c r="AR24" s="151">
        <v>100</v>
      </c>
      <c r="AS24" s="151">
        <v>100</v>
      </c>
      <c r="AT24" s="151">
        <v>100</v>
      </c>
      <c r="AV24" s="144">
        <f t="shared" si="0"/>
        <v>0.27633740904338178</v>
      </c>
    </row>
    <row r="25" spans="1:48" ht="21" x14ac:dyDescent="0.25">
      <c r="A25" s="339"/>
      <c r="B25" s="150" t="s">
        <v>416</v>
      </c>
      <c r="C25" s="149" t="s">
        <v>397</v>
      </c>
      <c r="D25" s="152">
        <v>18879.7</v>
      </c>
      <c r="E25" s="152">
        <v>10338.299999999999</v>
      </c>
      <c r="F25" s="152">
        <v>8541.4</v>
      </c>
      <c r="G25" s="152">
        <v>7635.6</v>
      </c>
      <c r="H25" s="152">
        <v>5015.7</v>
      </c>
      <c r="I25" s="152">
        <v>2546.6999999999998</v>
      </c>
      <c r="J25" s="152">
        <v>73.3</v>
      </c>
      <c r="K25" s="152">
        <v>11244.1</v>
      </c>
      <c r="L25" s="152">
        <v>9980.6</v>
      </c>
      <c r="M25" s="152">
        <v>1459.5</v>
      </c>
      <c r="N25" s="152">
        <v>8521.1</v>
      </c>
      <c r="O25" s="152">
        <v>84.311000000000007</v>
      </c>
      <c r="P25" s="152">
        <v>7498.6</v>
      </c>
      <c r="Q25" s="152">
        <v>27094.3</v>
      </c>
      <c r="R25" s="152">
        <v>5597.9</v>
      </c>
      <c r="S25" s="152">
        <v>5133.2</v>
      </c>
      <c r="T25" s="152">
        <v>1337</v>
      </c>
      <c r="U25" s="152">
        <v>3796.2</v>
      </c>
      <c r="V25" s="152">
        <v>1801.7</v>
      </c>
      <c r="W25" s="152">
        <v>653</v>
      </c>
      <c r="X25" s="152">
        <v>1085.5</v>
      </c>
      <c r="Y25" s="152">
        <v>40.44</v>
      </c>
      <c r="Z25" s="152">
        <v>59.56</v>
      </c>
      <c r="AA25" s="152">
        <v>5.01</v>
      </c>
      <c r="AB25" s="152">
        <v>22.15</v>
      </c>
      <c r="AC25" s="152">
        <v>18.3</v>
      </c>
      <c r="AD25" s="152">
        <v>100</v>
      </c>
      <c r="AE25" s="152">
        <v>100</v>
      </c>
      <c r="AF25" s="152">
        <v>100</v>
      </c>
      <c r="AG25" s="152">
        <v>11.29</v>
      </c>
      <c r="AH25" s="152">
        <v>16.62</v>
      </c>
      <c r="AI25" s="152">
        <v>9.36</v>
      </c>
      <c r="AJ25" s="152">
        <v>21.8</v>
      </c>
      <c r="AK25" s="152">
        <v>88</v>
      </c>
      <c r="AL25" s="152">
        <v>0.84499999999999997</v>
      </c>
      <c r="AM25" s="152">
        <v>100</v>
      </c>
      <c r="AN25" s="152">
        <v>100</v>
      </c>
      <c r="AO25" s="152">
        <v>100</v>
      </c>
      <c r="AP25" s="152">
        <v>91.7</v>
      </c>
      <c r="AQ25" s="152">
        <v>20.66</v>
      </c>
      <c r="AR25" s="152">
        <v>100</v>
      </c>
      <c r="AS25" s="152">
        <v>100</v>
      </c>
      <c r="AT25" s="152">
        <v>100</v>
      </c>
      <c r="AV25" s="144">
        <f t="shared" si="0"/>
        <v>0.20660803194767902</v>
      </c>
    </row>
    <row r="26" spans="1:48" ht="21" x14ac:dyDescent="0.25">
      <c r="A26" s="339"/>
      <c r="B26" s="150" t="s">
        <v>417</v>
      </c>
      <c r="C26" s="149" t="s">
        <v>397</v>
      </c>
      <c r="D26" s="151">
        <v>267.60000000000002</v>
      </c>
      <c r="E26" s="151">
        <v>168.7</v>
      </c>
      <c r="F26" s="151">
        <v>98.9</v>
      </c>
      <c r="G26" s="151">
        <v>138.5</v>
      </c>
      <c r="H26" s="151">
        <v>90.5</v>
      </c>
      <c r="I26" s="151">
        <v>47.1</v>
      </c>
      <c r="J26" s="151">
        <v>0.9</v>
      </c>
      <c r="K26" s="151">
        <v>129.1</v>
      </c>
      <c r="L26" s="151">
        <v>683.4</v>
      </c>
      <c r="M26" s="151">
        <v>397.3</v>
      </c>
      <c r="N26" s="151">
        <v>286.2</v>
      </c>
      <c r="O26" s="151">
        <v>5.6109999999999998</v>
      </c>
      <c r="P26" s="151">
        <v>159.6</v>
      </c>
      <c r="Q26" s="151">
        <v>455.8</v>
      </c>
      <c r="R26" s="151">
        <v>145.1</v>
      </c>
      <c r="S26" s="151">
        <v>99.4</v>
      </c>
      <c r="T26" s="151">
        <v>280.7</v>
      </c>
      <c r="U26" s="151">
        <v>-181.3</v>
      </c>
      <c r="V26" s="151">
        <v>326.39999999999998</v>
      </c>
      <c r="W26" s="151">
        <v>130.9</v>
      </c>
      <c r="X26" s="151">
        <v>189.6</v>
      </c>
      <c r="Y26" s="151">
        <v>51.76</v>
      </c>
      <c r="Z26" s="151">
        <v>48.24</v>
      </c>
      <c r="AA26" s="151">
        <v>0.51</v>
      </c>
      <c r="AB26" s="151">
        <v>32.619999999999997</v>
      </c>
      <c r="AC26" s="151">
        <v>19.13</v>
      </c>
      <c r="AD26" s="151">
        <v>100</v>
      </c>
      <c r="AE26" s="151">
        <v>100</v>
      </c>
      <c r="AF26" s="151">
        <v>100</v>
      </c>
      <c r="AG26" s="151">
        <v>0.2</v>
      </c>
      <c r="AH26" s="151">
        <v>0.19</v>
      </c>
      <c r="AI26" s="151">
        <v>12.38</v>
      </c>
      <c r="AJ26" s="151">
        <v>18.29</v>
      </c>
      <c r="AK26" s="151">
        <v>55.78</v>
      </c>
      <c r="AL26" s="151">
        <v>0.82099999999999995</v>
      </c>
      <c r="AM26" s="151">
        <v>100</v>
      </c>
      <c r="AN26" s="151">
        <v>100</v>
      </c>
      <c r="AO26" s="151">
        <v>100</v>
      </c>
      <c r="AP26" s="151">
        <v>68.459999999999994</v>
      </c>
      <c r="AQ26" s="151">
        <v>31.84</v>
      </c>
      <c r="AR26" s="151">
        <v>100</v>
      </c>
      <c r="AS26" s="151">
        <v>100</v>
      </c>
      <c r="AT26" s="151">
        <v>100</v>
      </c>
      <c r="AV26" s="144">
        <f t="shared" si="0"/>
        <v>0.3183413777972795</v>
      </c>
    </row>
    <row r="27" spans="1:48" ht="31.5" x14ac:dyDescent="0.25">
      <c r="A27" s="339"/>
      <c r="B27" s="150" t="s">
        <v>418</v>
      </c>
      <c r="C27" s="149" t="s">
        <v>397</v>
      </c>
      <c r="D27" s="152">
        <v>1505.5</v>
      </c>
      <c r="E27" s="152">
        <v>971.6</v>
      </c>
      <c r="F27" s="152">
        <v>534</v>
      </c>
      <c r="G27" s="152">
        <v>957.2</v>
      </c>
      <c r="H27" s="152">
        <v>591.9</v>
      </c>
      <c r="I27" s="152">
        <v>363.3</v>
      </c>
      <c r="J27" s="152">
        <v>1.9</v>
      </c>
      <c r="K27" s="152">
        <v>548.4</v>
      </c>
      <c r="L27" s="152">
        <v>1439.7</v>
      </c>
      <c r="M27" s="152">
        <v>683.2</v>
      </c>
      <c r="N27" s="152">
        <v>756.5</v>
      </c>
      <c r="O27" s="152">
        <v>4.24</v>
      </c>
      <c r="P27" s="152">
        <v>400</v>
      </c>
      <c r="Q27" s="152">
        <v>3510</v>
      </c>
      <c r="R27" s="152">
        <v>1319.2</v>
      </c>
      <c r="S27" s="152">
        <v>910.8</v>
      </c>
      <c r="T27" s="152">
        <v>686.6</v>
      </c>
      <c r="U27" s="152">
        <v>224.2</v>
      </c>
      <c r="V27" s="152">
        <v>1095.0999999999999</v>
      </c>
      <c r="W27" s="152">
        <v>805.7</v>
      </c>
      <c r="X27" s="152">
        <v>258.7</v>
      </c>
      <c r="Y27" s="152">
        <v>63.58</v>
      </c>
      <c r="Z27" s="152">
        <v>36.42</v>
      </c>
      <c r="AA27" s="152">
        <v>0.48</v>
      </c>
      <c r="AB27" s="152">
        <v>41.03</v>
      </c>
      <c r="AC27" s="152">
        <v>22.55</v>
      </c>
      <c r="AD27" s="152">
        <v>100</v>
      </c>
      <c r="AE27" s="152">
        <v>100</v>
      </c>
      <c r="AF27" s="152">
        <v>100</v>
      </c>
      <c r="AG27" s="152">
        <v>1.42</v>
      </c>
      <c r="AH27" s="152">
        <v>0.81</v>
      </c>
      <c r="AI27" s="152">
        <v>15.16</v>
      </c>
      <c r="AJ27" s="152">
        <v>15.03</v>
      </c>
      <c r="AK27" s="152">
        <v>52.88</v>
      </c>
      <c r="AL27" s="152">
        <v>0.29499999999999998</v>
      </c>
      <c r="AM27" s="152">
        <v>100</v>
      </c>
      <c r="AN27" s="152">
        <v>100</v>
      </c>
      <c r="AO27" s="152">
        <v>100</v>
      </c>
      <c r="AP27" s="152">
        <v>69.040000000000006</v>
      </c>
      <c r="AQ27" s="152">
        <v>37.590000000000003</v>
      </c>
      <c r="AR27" s="152">
        <v>100</v>
      </c>
      <c r="AS27" s="152">
        <v>100</v>
      </c>
      <c r="AT27" s="152">
        <v>100</v>
      </c>
      <c r="AV27" s="144">
        <f t="shared" si="0"/>
        <v>0.37584045584045583</v>
      </c>
    </row>
    <row r="28" spans="1:48" ht="31.5" x14ac:dyDescent="0.25">
      <c r="A28" s="339"/>
      <c r="B28" s="150" t="s">
        <v>419</v>
      </c>
      <c r="C28" s="149" t="s">
        <v>397</v>
      </c>
      <c r="D28" s="151">
        <v>111.8</v>
      </c>
      <c r="E28" s="151">
        <v>44.2</v>
      </c>
      <c r="F28" s="151">
        <v>67.599999999999994</v>
      </c>
      <c r="G28" s="151">
        <v>67.7</v>
      </c>
      <c r="H28" s="151">
        <v>42.9</v>
      </c>
      <c r="I28" s="151">
        <v>24.7</v>
      </c>
      <c r="J28" s="151">
        <v>0.1</v>
      </c>
      <c r="K28" s="151">
        <v>44.1</v>
      </c>
      <c r="L28" s="151">
        <v>555.9</v>
      </c>
      <c r="M28" s="151">
        <v>175.3</v>
      </c>
      <c r="N28" s="151">
        <v>380.5</v>
      </c>
      <c r="O28" s="151">
        <v>1.948</v>
      </c>
      <c r="P28" s="151">
        <v>188.7</v>
      </c>
      <c r="Q28" s="151">
        <v>12284.3</v>
      </c>
      <c r="R28" s="151">
        <v>3424.4</v>
      </c>
      <c r="S28" s="151">
        <v>1063.0999999999999</v>
      </c>
      <c r="T28" s="151">
        <v>1002.5</v>
      </c>
      <c r="U28" s="151">
        <v>60.6</v>
      </c>
      <c r="V28" s="151">
        <v>3363.8</v>
      </c>
      <c r="W28" s="151">
        <v>2850.4</v>
      </c>
      <c r="X28" s="151">
        <v>459</v>
      </c>
      <c r="Y28" s="151">
        <v>60.54</v>
      </c>
      <c r="Z28" s="151">
        <v>39.46</v>
      </c>
      <c r="AA28" s="151">
        <v>0.06</v>
      </c>
      <c r="AB28" s="151">
        <v>23.93</v>
      </c>
      <c r="AC28" s="151">
        <v>36.61</v>
      </c>
      <c r="AD28" s="151">
        <v>100</v>
      </c>
      <c r="AE28" s="151">
        <v>100</v>
      </c>
      <c r="AF28" s="151">
        <v>100</v>
      </c>
      <c r="AG28" s="151">
        <v>0.1</v>
      </c>
      <c r="AH28" s="151">
        <v>7.0000000000000007E-2</v>
      </c>
      <c r="AI28" s="151">
        <v>17.72</v>
      </c>
      <c r="AJ28" s="151">
        <v>14.78</v>
      </c>
      <c r="AK28" s="151">
        <v>49.59</v>
      </c>
      <c r="AL28" s="151">
        <v>0.35099999999999998</v>
      </c>
      <c r="AM28" s="151">
        <v>100</v>
      </c>
      <c r="AN28" s="151">
        <v>100</v>
      </c>
      <c r="AO28" s="151">
        <v>100</v>
      </c>
      <c r="AP28" s="151">
        <v>31.04</v>
      </c>
      <c r="AQ28" s="151">
        <v>27.88</v>
      </c>
      <c r="AR28" s="151">
        <v>100</v>
      </c>
      <c r="AS28" s="151">
        <v>100</v>
      </c>
      <c r="AT28" s="151">
        <v>100</v>
      </c>
      <c r="AV28" s="144">
        <f t="shared" si="0"/>
        <v>0.27876232263946665</v>
      </c>
    </row>
    <row r="29" spans="1:48" ht="13.5" x14ac:dyDescent="0.25">
      <c r="A29" s="339"/>
      <c r="B29" s="150" t="s">
        <v>420</v>
      </c>
      <c r="C29" s="149" t="s">
        <v>397</v>
      </c>
      <c r="D29" s="152">
        <v>238.7</v>
      </c>
      <c r="E29" s="152">
        <v>88.3</v>
      </c>
      <c r="F29" s="152">
        <v>150.4</v>
      </c>
      <c r="G29" s="152">
        <v>169</v>
      </c>
      <c r="H29" s="152">
        <v>115.5</v>
      </c>
      <c r="I29" s="152">
        <v>53.2</v>
      </c>
      <c r="J29" s="152">
        <v>0.3</v>
      </c>
      <c r="K29" s="152">
        <v>69.7</v>
      </c>
      <c r="L29" s="152">
        <v>102</v>
      </c>
      <c r="M29" s="152">
        <v>28.5</v>
      </c>
      <c r="N29" s="152">
        <v>73.5</v>
      </c>
      <c r="O29" s="152">
        <v>0.45800000000000002</v>
      </c>
      <c r="P29" s="152">
        <v>42.5</v>
      </c>
      <c r="Q29" s="152">
        <v>16861.7</v>
      </c>
      <c r="R29" s="152">
        <v>6648.6</v>
      </c>
      <c r="S29" s="152">
        <v>877.3</v>
      </c>
      <c r="T29" s="152">
        <v>300.7</v>
      </c>
      <c r="U29" s="152">
        <v>576.6</v>
      </c>
      <c r="V29" s="152">
        <v>6072</v>
      </c>
      <c r="W29" s="152">
        <v>2055.9</v>
      </c>
      <c r="X29" s="152">
        <v>3987.9</v>
      </c>
      <c r="Y29" s="152">
        <v>70.8</v>
      </c>
      <c r="Z29" s="152">
        <v>29.2</v>
      </c>
      <c r="AA29" s="152">
        <v>0.04</v>
      </c>
      <c r="AB29" s="152">
        <v>26.18</v>
      </c>
      <c r="AC29" s="152">
        <v>44.62</v>
      </c>
      <c r="AD29" s="152">
        <v>100</v>
      </c>
      <c r="AE29" s="152">
        <v>100</v>
      </c>
      <c r="AF29" s="152">
        <v>100</v>
      </c>
      <c r="AG29" s="152">
        <v>0.25</v>
      </c>
      <c r="AH29" s="152">
        <v>0.1</v>
      </c>
      <c r="AI29" s="152">
        <v>61.39</v>
      </c>
      <c r="AJ29" s="152">
        <v>12.45</v>
      </c>
      <c r="AK29" s="152">
        <v>57.83</v>
      </c>
      <c r="AL29" s="152">
        <v>0.44900000000000001</v>
      </c>
      <c r="AM29" s="152">
        <v>100</v>
      </c>
      <c r="AN29" s="152">
        <v>100</v>
      </c>
      <c r="AO29" s="152">
        <v>100</v>
      </c>
      <c r="AP29" s="152">
        <v>13.2</v>
      </c>
      <c r="AQ29" s="152">
        <v>39.43</v>
      </c>
      <c r="AR29" s="152">
        <v>100</v>
      </c>
      <c r="AS29" s="152">
        <v>100</v>
      </c>
      <c r="AT29" s="152">
        <v>100</v>
      </c>
      <c r="AV29" s="144">
        <f t="shared" si="0"/>
        <v>0.3943018794071772</v>
      </c>
    </row>
    <row r="30" spans="1:48" ht="21" x14ac:dyDescent="0.25">
      <c r="A30" s="339"/>
      <c r="B30" s="150" t="s">
        <v>421</v>
      </c>
      <c r="C30" s="149" t="s">
        <v>397</v>
      </c>
      <c r="D30" s="151">
        <v>5358</v>
      </c>
      <c r="E30" s="151">
        <v>2407.6</v>
      </c>
      <c r="F30" s="151">
        <v>2950.3</v>
      </c>
      <c r="G30" s="151">
        <v>4349.3999999999996</v>
      </c>
      <c r="H30" s="151">
        <v>3168.1</v>
      </c>
      <c r="I30" s="151">
        <v>1177.9000000000001</v>
      </c>
      <c r="J30" s="151">
        <v>3.4</v>
      </c>
      <c r="K30" s="151">
        <v>1008.6</v>
      </c>
      <c r="L30" s="151">
        <v>6282.1</v>
      </c>
      <c r="M30" s="151">
        <v>2211.8000000000002</v>
      </c>
      <c r="N30" s="151">
        <v>4070.3</v>
      </c>
      <c r="O30" s="151">
        <v>8.9710000000000001</v>
      </c>
      <c r="P30" s="151">
        <v>2677.5</v>
      </c>
      <c r="Q30" s="151">
        <v>18565.5</v>
      </c>
      <c r="R30" s="151">
        <v>10138.5</v>
      </c>
      <c r="S30" s="151">
        <v>5602.2</v>
      </c>
      <c r="T30" s="151">
        <v>5266.1</v>
      </c>
      <c r="U30" s="151">
        <v>336.2</v>
      </c>
      <c r="V30" s="151">
        <v>9802.2999999999993</v>
      </c>
      <c r="W30" s="151">
        <v>6946.8</v>
      </c>
      <c r="X30" s="151">
        <v>2576.5</v>
      </c>
      <c r="Y30" s="151">
        <v>81.180000000000007</v>
      </c>
      <c r="Z30" s="151">
        <v>18.82</v>
      </c>
      <c r="AA30" s="151">
        <v>0.82</v>
      </c>
      <c r="AB30" s="151">
        <v>36.479999999999997</v>
      </c>
      <c r="AC30" s="151">
        <v>44.7</v>
      </c>
      <c r="AD30" s="151">
        <v>100</v>
      </c>
      <c r="AE30" s="151">
        <v>100</v>
      </c>
      <c r="AF30" s="151">
        <v>100</v>
      </c>
      <c r="AG30" s="151">
        <v>6.43</v>
      </c>
      <c r="AH30" s="151">
        <v>1.49</v>
      </c>
      <c r="AI30" s="151">
        <v>76.63</v>
      </c>
      <c r="AJ30" s="151">
        <v>9.41</v>
      </c>
      <c r="AK30" s="151">
        <v>65.78</v>
      </c>
      <c r="AL30" s="151">
        <v>0.14299999999999999</v>
      </c>
      <c r="AM30" s="151">
        <v>100</v>
      </c>
      <c r="AN30" s="151">
        <v>100</v>
      </c>
      <c r="AO30" s="151">
        <v>100</v>
      </c>
      <c r="AP30" s="151">
        <v>55.26</v>
      </c>
      <c r="AQ30" s="151">
        <v>54.61</v>
      </c>
      <c r="AR30" s="151">
        <v>100</v>
      </c>
      <c r="AS30" s="151">
        <v>100</v>
      </c>
      <c r="AT30" s="151">
        <v>100</v>
      </c>
      <c r="AV30" s="144">
        <f t="shared" si="0"/>
        <v>0.54609356063666481</v>
      </c>
    </row>
    <row r="31" spans="1:48" ht="21" x14ac:dyDescent="0.25">
      <c r="A31" s="339"/>
      <c r="B31" s="150" t="s">
        <v>422</v>
      </c>
      <c r="C31" s="149" t="s">
        <v>397</v>
      </c>
      <c r="D31" s="152">
        <v>3539.5</v>
      </c>
      <c r="E31" s="152">
        <v>1856.5</v>
      </c>
      <c r="F31" s="152">
        <v>1683</v>
      </c>
      <c r="G31" s="152">
        <v>2791.9</v>
      </c>
      <c r="H31" s="152">
        <v>2128.1</v>
      </c>
      <c r="I31" s="152">
        <v>661.3</v>
      </c>
      <c r="J31" s="152">
        <v>2.6</v>
      </c>
      <c r="K31" s="152">
        <v>747.6</v>
      </c>
      <c r="L31" s="152">
        <v>2022.1</v>
      </c>
      <c r="M31" s="152">
        <v>780.6</v>
      </c>
      <c r="N31" s="152">
        <v>1241.5</v>
      </c>
      <c r="O31" s="152">
        <v>5.423</v>
      </c>
      <c r="P31" s="152">
        <v>744.1</v>
      </c>
      <c r="Q31" s="152">
        <v>13424.4</v>
      </c>
      <c r="R31" s="152">
        <v>6701.9</v>
      </c>
      <c r="S31" s="152">
        <v>3588.9</v>
      </c>
      <c r="T31" s="152">
        <v>1800.1</v>
      </c>
      <c r="U31" s="152">
        <v>1788.8</v>
      </c>
      <c r="V31" s="152">
        <v>4913.1000000000004</v>
      </c>
      <c r="W31" s="152">
        <v>3951.1</v>
      </c>
      <c r="X31" s="152">
        <v>828.9</v>
      </c>
      <c r="Y31" s="152">
        <v>78.88</v>
      </c>
      <c r="Z31" s="152">
        <v>21.12</v>
      </c>
      <c r="AA31" s="152">
        <v>0.93</v>
      </c>
      <c r="AB31" s="152">
        <v>41.37</v>
      </c>
      <c r="AC31" s="152">
        <v>37.51</v>
      </c>
      <c r="AD31" s="152">
        <v>100</v>
      </c>
      <c r="AE31" s="152">
        <v>100</v>
      </c>
      <c r="AF31" s="152">
        <v>100</v>
      </c>
      <c r="AG31" s="152">
        <v>4.13</v>
      </c>
      <c r="AH31" s="152">
        <v>1.1100000000000001</v>
      </c>
      <c r="AI31" s="152">
        <v>73.819999999999993</v>
      </c>
      <c r="AJ31" s="152">
        <v>10.039999999999999</v>
      </c>
      <c r="AK31" s="152">
        <v>59.94</v>
      </c>
      <c r="AL31" s="152">
        <v>0.26800000000000002</v>
      </c>
      <c r="AM31" s="152">
        <v>100</v>
      </c>
      <c r="AN31" s="152">
        <v>100</v>
      </c>
      <c r="AO31" s="152">
        <v>100</v>
      </c>
      <c r="AP31" s="152">
        <v>53.55</v>
      </c>
      <c r="AQ31" s="152">
        <v>49.92</v>
      </c>
      <c r="AR31" s="152">
        <v>100</v>
      </c>
      <c r="AS31" s="152">
        <v>100</v>
      </c>
      <c r="AT31" s="152">
        <v>100</v>
      </c>
      <c r="AV31" s="144">
        <f t="shared" si="0"/>
        <v>0.49923274038318283</v>
      </c>
    </row>
    <row r="32" spans="1:48" ht="21" x14ac:dyDescent="0.25">
      <c r="A32" s="339"/>
      <c r="B32" s="150" t="s">
        <v>423</v>
      </c>
      <c r="C32" s="149" t="s">
        <v>397</v>
      </c>
      <c r="D32" s="151">
        <v>935.7</v>
      </c>
      <c r="E32" s="151">
        <v>890.1</v>
      </c>
      <c r="F32" s="151">
        <v>45.6</v>
      </c>
      <c r="G32" s="151">
        <v>737.1</v>
      </c>
      <c r="H32" s="151">
        <v>494</v>
      </c>
      <c r="I32" s="151">
        <v>242.2</v>
      </c>
      <c r="J32" s="151">
        <v>0.9</v>
      </c>
      <c r="K32" s="151">
        <v>198.5</v>
      </c>
      <c r="L32" s="151">
        <v>960.5</v>
      </c>
      <c r="M32" s="151">
        <v>950.3</v>
      </c>
      <c r="N32" s="151">
        <v>10.199999999999999</v>
      </c>
      <c r="O32" s="151">
        <v>3.38</v>
      </c>
      <c r="P32" s="151">
        <v>5.8</v>
      </c>
      <c r="Q32" s="151">
        <v>2249.6</v>
      </c>
      <c r="R32" s="151">
        <v>1179.8</v>
      </c>
      <c r="S32" s="151">
        <v>625.9</v>
      </c>
      <c r="T32" s="151">
        <v>685</v>
      </c>
      <c r="U32" s="151">
        <v>-59.1</v>
      </c>
      <c r="V32" s="151">
        <v>1238.9000000000001</v>
      </c>
      <c r="W32" s="151">
        <v>632.79999999999995</v>
      </c>
      <c r="X32" s="151">
        <v>98.5</v>
      </c>
      <c r="Y32" s="151">
        <v>78.78</v>
      </c>
      <c r="Z32" s="151">
        <v>21.22</v>
      </c>
      <c r="AA32" s="151">
        <v>0.18</v>
      </c>
      <c r="AB32" s="151">
        <v>74.94</v>
      </c>
      <c r="AC32" s="151">
        <v>3.84</v>
      </c>
      <c r="AD32" s="151">
        <v>100</v>
      </c>
      <c r="AE32" s="151">
        <v>100</v>
      </c>
      <c r="AF32" s="151">
        <v>100</v>
      </c>
      <c r="AG32" s="151">
        <v>1.0900000000000001</v>
      </c>
      <c r="AH32" s="151">
        <v>0.28999999999999998</v>
      </c>
      <c r="AI32" s="151">
        <v>69.55</v>
      </c>
      <c r="AJ32" s="151">
        <v>9.77</v>
      </c>
      <c r="AK32" s="151">
        <v>56.65</v>
      </c>
      <c r="AL32" s="151">
        <v>0.35199999999999998</v>
      </c>
      <c r="AM32" s="151">
        <v>100</v>
      </c>
      <c r="AN32" s="151">
        <v>100</v>
      </c>
      <c r="AO32" s="151">
        <v>100</v>
      </c>
      <c r="AP32" s="151">
        <v>53.05</v>
      </c>
      <c r="AQ32" s="151">
        <v>52.44</v>
      </c>
      <c r="AR32" s="151">
        <v>100</v>
      </c>
      <c r="AS32" s="151">
        <v>100</v>
      </c>
      <c r="AT32" s="151">
        <v>100</v>
      </c>
      <c r="AV32" s="144">
        <f t="shared" si="0"/>
        <v>0.52444879089615937</v>
      </c>
    </row>
    <row r="33" spans="1:48" ht="31.5" x14ac:dyDescent="0.25">
      <c r="A33" s="339"/>
      <c r="B33" s="150" t="s">
        <v>424</v>
      </c>
      <c r="C33" s="149" t="s">
        <v>397</v>
      </c>
      <c r="D33" s="152">
        <v>159.30000000000001</v>
      </c>
      <c r="E33" s="152">
        <v>81</v>
      </c>
      <c r="F33" s="152">
        <v>78.3</v>
      </c>
      <c r="G33" s="152">
        <v>122.8</v>
      </c>
      <c r="H33" s="152">
        <v>76.5</v>
      </c>
      <c r="I33" s="152">
        <v>46.2</v>
      </c>
      <c r="J33" s="152">
        <v>0.1</v>
      </c>
      <c r="K33" s="152">
        <v>36.5</v>
      </c>
      <c r="L33" s="152">
        <v>79.099999999999994</v>
      </c>
      <c r="M33" s="152">
        <v>43.2</v>
      </c>
      <c r="N33" s="152">
        <v>35.9</v>
      </c>
      <c r="O33" s="152">
        <v>0.189</v>
      </c>
      <c r="P33" s="152">
        <v>17.100000000000001</v>
      </c>
      <c r="Q33" s="152">
        <v>1040.2</v>
      </c>
      <c r="R33" s="152">
        <v>469.5</v>
      </c>
      <c r="S33" s="152">
        <v>144.19999999999999</v>
      </c>
      <c r="T33" s="152">
        <v>160.9</v>
      </c>
      <c r="U33" s="152">
        <v>-16.7</v>
      </c>
      <c r="V33" s="152">
        <v>486.2</v>
      </c>
      <c r="W33" s="152">
        <v>392</v>
      </c>
      <c r="X33" s="152">
        <v>76.599999999999994</v>
      </c>
      <c r="Y33" s="152">
        <v>77.069999999999993</v>
      </c>
      <c r="Z33" s="152">
        <v>22.93</v>
      </c>
      <c r="AA33" s="152">
        <v>0.05</v>
      </c>
      <c r="AB33" s="152">
        <v>39.21</v>
      </c>
      <c r="AC33" s="152">
        <v>37.86</v>
      </c>
      <c r="AD33" s="152">
        <v>100</v>
      </c>
      <c r="AE33" s="152">
        <v>100</v>
      </c>
      <c r="AF33" s="152">
        <v>100</v>
      </c>
      <c r="AG33" s="152">
        <v>0.18</v>
      </c>
      <c r="AH33" s="152">
        <v>0.05</v>
      </c>
      <c r="AI33" s="152">
        <v>71.900000000000006</v>
      </c>
      <c r="AJ33" s="152">
        <v>12.45</v>
      </c>
      <c r="AK33" s="152">
        <v>47.69</v>
      </c>
      <c r="AL33" s="152">
        <v>0.24</v>
      </c>
      <c r="AM33" s="152">
        <v>100</v>
      </c>
      <c r="AN33" s="152">
        <v>100</v>
      </c>
      <c r="AO33" s="152">
        <v>100</v>
      </c>
      <c r="AP33" s="152">
        <v>30.7</v>
      </c>
      <c r="AQ33" s="152">
        <v>45.13</v>
      </c>
      <c r="AR33" s="152">
        <v>100</v>
      </c>
      <c r="AS33" s="152">
        <v>100</v>
      </c>
      <c r="AT33" s="152">
        <v>100</v>
      </c>
      <c r="AV33" s="144">
        <f t="shared" si="0"/>
        <v>0.45135550855604689</v>
      </c>
    </row>
    <row r="34" spans="1:48" ht="13.5" x14ac:dyDescent="0.25">
      <c r="A34" s="339"/>
      <c r="B34" s="150" t="s">
        <v>425</v>
      </c>
      <c r="C34" s="149" t="s">
        <v>397</v>
      </c>
      <c r="D34" s="151">
        <v>351.2</v>
      </c>
      <c r="E34" s="151">
        <v>195.6</v>
      </c>
      <c r="F34" s="151">
        <v>155.6</v>
      </c>
      <c r="G34" s="151">
        <v>277.5</v>
      </c>
      <c r="H34" s="151">
        <v>205.8</v>
      </c>
      <c r="I34" s="151">
        <v>71.5</v>
      </c>
      <c r="J34" s="151">
        <v>0.2</v>
      </c>
      <c r="K34" s="151">
        <v>73.7</v>
      </c>
      <c r="L34" s="151">
        <v>288.3</v>
      </c>
      <c r="M34" s="151">
        <v>188.2</v>
      </c>
      <c r="N34" s="151">
        <v>100.2</v>
      </c>
      <c r="O34" s="151">
        <v>0.57799999999999996</v>
      </c>
      <c r="P34" s="151">
        <v>42.8</v>
      </c>
      <c r="Q34" s="151">
        <v>2115.5</v>
      </c>
      <c r="R34" s="151">
        <v>1134.4000000000001</v>
      </c>
      <c r="S34" s="151">
        <v>344.6</v>
      </c>
      <c r="T34" s="151">
        <v>343.7</v>
      </c>
      <c r="U34" s="151">
        <v>0.9</v>
      </c>
      <c r="V34" s="151">
        <v>1133.5</v>
      </c>
      <c r="W34" s="151">
        <v>980.4</v>
      </c>
      <c r="X34" s="151">
        <v>113.6</v>
      </c>
      <c r="Y34" s="151">
        <v>79.02</v>
      </c>
      <c r="Z34" s="151">
        <v>20.98</v>
      </c>
      <c r="AA34" s="151">
        <v>7.0000000000000007E-2</v>
      </c>
      <c r="AB34" s="151">
        <v>44.01</v>
      </c>
      <c r="AC34" s="151">
        <v>35.01</v>
      </c>
      <c r="AD34" s="151">
        <v>100</v>
      </c>
      <c r="AE34" s="151">
        <v>100</v>
      </c>
      <c r="AF34" s="151">
        <v>100</v>
      </c>
      <c r="AG34" s="151">
        <v>0.41</v>
      </c>
      <c r="AH34" s="151">
        <v>0.11</v>
      </c>
      <c r="AI34" s="151">
        <v>75.77</v>
      </c>
      <c r="AJ34" s="151">
        <v>10.74</v>
      </c>
      <c r="AK34" s="151">
        <v>42.78</v>
      </c>
      <c r="AL34" s="151">
        <v>0.20100000000000001</v>
      </c>
      <c r="AM34" s="151">
        <v>100</v>
      </c>
      <c r="AN34" s="151">
        <v>100</v>
      </c>
      <c r="AO34" s="151">
        <v>100</v>
      </c>
      <c r="AP34" s="151">
        <v>30.38</v>
      </c>
      <c r="AQ34" s="151">
        <v>53.62</v>
      </c>
      <c r="AR34" s="151">
        <v>100</v>
      </c>
      <c r="AS34" s="151">
        <v>100</v>
      </c>
      <c r="AT34" s="151">
        <v>100</v>
      </c>
      <c r="AV34" s="144">
        <f t="shared" si="0"/>
        <v>0.53623256913259276</v>
      </c>
    </row>
    <row r="35" spans="1:48" ht="21" x14ac:dyDescent="0.25">
      <c r="A35" s="339"/>
      <c r="B35" s="150" t="s">
        <v>426</v>
      </c>
      <c r="C35" s="149" t="s">
        <v>397</v>
      </c>
      <c r="D35" s="152">
        <v>542.4</v>
      </c>
      <c r="E35" s="152">
        <v>265.10000000000002</v>
      </c>
      <c r="F35" s="152">
        <v>277.3</v>
      </c>
      <c r="G35" s="152">
        <v>417.9</v>
      </c>
      <c r="H35" s="152">
        <v>303.2</v>
      </c>
      <c r="I35" s="152">
        <v>114.4</v>
      </c>
      <c r="J35" s="152">
        <v>0.3</v>
      </c>
      <c r="K35" s="152">
        <v>124.5</v>
      </c>
      <c r="L35" s="152">
        <v>1089.8</v>
      </c>
      <c r="M35" s="152">
        <v>410.3</v>
      </c>
      <c r="N35" s="152">
        <v>679.5</v>
      </c>
      <c r="O35" s="152">
        <v>1.2250000000000001</v>
      </c>
      <c r="P35" s="152">
        <v>299.60000000000002</v>
      </c>
      <c r="Q35" s="152">
        <v>3568.3</v>
      </c>
      <c r="R35" s="152">
        <v>1738.8</v>
      </c>
      <c r="S35" s="152">
        <v>658.5</v>
      </c>
      <c r="T35" s="152">
        <v>756.8</v>
      </c>
      <c r="U35" s="152">
        <v>-98.3</v>
      </c>
      <c r="V35" s="152">
        <v>1837.1</v>
      </c>
      <c r="W35" s="152">
        <v>787.7</v>
      </c>
      <c r="X35" s="152">
        <v>1025.0999999999999</v>
      </c>
      <c r="Y35" s="152">
        <v>77.040000000000006</v>
      </c>
      <c r="Z35" s="152">
        <v>22.96</v>
      </c>
      <c r="AA35" s="152">
        <v>0.15</v>
      </c>
      <c r="AB35" s="152">
        <v>37.65</v>
      </c>
      <c r="AC35" s="152">
        <v>39.39</v>
      </c>
      <c r="AD35" s="152">
        <v>100</v>
      </c>
      <c r="AE35" s="152">
        <v>100</v>
      </c>
      <c r="AF35" s="152">
        <v>100</v>
      </c>
      <c r="AG35" s="152">
        <v>0.62</v>
      </c>
      <c r="AH35" s="152">
        <v>0.18</v>
      </c>
      <c r="AI35" s="152">
        <v>74.08</v>
      </c>
      <c r="AJ35" s="152">
        <v>14.17</v>
      </c>
      <c r="AK35" s="152">
        <v>44.09</v>
      </c>
      <c r="AL35" s="152">
        <v>0.112</v>
      </c>
      <c r="AM35" s="152">
        <v>100</v>
      </c>
      <c r="AN35" s="152">
        <v>100</v>
      </c>
      <c r="AO35" s="152">
        <v>100</v>
      </c>
      <c r="AP35" s="152">
        <v>37.869999999999997</v>
      </c>
      <c r="AQ35" s="152">
        <v>48.73</v>
      </c>
      <c r="AR35" s="152">
        <v>100</v>
      </c>
      <c r="AS35" s="152">
        <v>100</v>
      </c>
      <c r="AT35" s="152">
        <v>100</v>
      </c>
      <c r="AV35" s="144">
        <f t="shared" si="0"/>
        <v>0.48729086679931616</v>
      </c>
    </row>
    <row r="36" spans="1:48" ht="21" x14ac:dyDescent="0.25">
      <c r="A36" s="339"/>
      <c r="B36" s="150" t="s">
        <v>427</v>
      </c>
      <c r="C36" s="149" t="s">
        <v>397</v>
      </c>
      <c r="D36" s="151">
        <v>321.89999999999998</v>
      </c>
      <c r="E36" s="151">
        <v>117.1</v>
      </c>
      <c r="F36" s="151">
        <v>204.9</v>
      </c>
      <c r="G36" s="151">
        <v>274.39999999999998</v>
      </c>
      <c r="H36" s="151">
        <v>225.7</v>
      </c>
      <c r="I36" s="151">
        <v>48.6</v>
      </c>
      <c r="J36" s="151">
        <v>0.1</v>
      </c>
      <c r="K36" s="151">
        <v>47.6</v>
      </c>
      <c r="L36" s="151">
        <v>972.7</v>
      </c>
      <c r="M36" s="151">
        <v>293.8</v>
      </c>
      <c r="N36" s="151">
        <v>678.9</v>
      </c>
      <c r="O36" s="151">
        <v>0.91400000000000003</v>
      </c>
      <c r="P36" s="151">
        <v>277</v>
      </c>
      <c r="Q36" s="151">
        <v>5900.5</v>
      </c>
      <c r="R36" s="151">
        <v>3249.4</v>
      </c>
      <c r="S36" s="151">
        <v>1079.2</v>
      </c>
      <c r="T36" s="151">
        <v>1603.2</v>
      </c>
      <c r="U36" s="151">
        <v>-524</v>
      </c>
      <c r="V36" s="151">
        <v>3773.5</v>
      </c>
      <c r="W36" s="151">
        <v>3055.7</v>
      </c>
      <c r="X36" s="151">
        <v>611.5</v>
      </c>
      <c r="Y36" s="151">
        <v>85.23</v>
      </c>
      <c r="Z36" s="151">
        <v>14.77</v>
      </c>
      <c r="AA36" s="151">
        <v>0.19</v>
      </c>
      <c r="AB36" s="151">
        <v>30.99</v>
      </c>
      <c r="AC36" s="151">
        <v>54.24</v>
      </c>
      <c r="AD36" s="151">
        <v>100</v>
      </c>
      <c r="AE36" s="151">
        <v>100</v>
      </c>
      <c r="AF36" s="151">
        <v>100</v>
      </c>
      <c r="AG36" s="151">
        <v>0.41</v>
      </c>
      <c r="AH36" s="151">
        <v>7.0000000000000007E-2</v>
      </c>
      <c r="AI36" s="151">
        <v>83.21</v>
      </c>
      <c r="AJ36" s="151">
        <v>10.95</v>
      </c>
      <c r="AK36" s="151">
        <v>40.799999999999997</v>
      </c>
      <c r="AL36" s="151">
        <v>9.4E-2</v>
      </c>
      <c r="AM36" s="151">
        <v>100</v>
      </c>
      <c r="AN36" s="151">
        <v>100</v>
      </c>
      <c r="AO36" s="151">
        <v>100</v>
      </c>
      <c r="AP36" s="151">
        <v>33.21</v>
      </c>
      <c r="AQ36" s="151">
        <v>55.07</v>
      </c>
      <c r="AR36" s="151">
        <v>100</v>
      </c>
      <c r="AS36" s="151">
        <v>100</v>
      </c>
      <c r="AT36" s="151">
        <v>100</v>
      </c>
      <c r="AV36" s="144">
        <f t="shared" si="0"/>
        <v>0.55069909329717825</v>
      </c>
    </row>
    <row r="37" spans="1:48" ht="13.5" x14ac:dyDescent="0.25">
      <c r="A37" s="339"/>
      <c r="B37" s="150" t="s">
        <v>428</v>
      </c>
      <c r="C37" s="149" t="s">
        <v>397</v>
      </c>
      <c r="D37" s="152">
        <v>223.6</v>
      </c>
      <c r="E37" s="152">
        <v>172.4</v>
      </c>
      <c r="F37" s="152">
        <v>51.2</v>
      </c>
      <c r="G37" s="152">
        <v>193.3</v>
      </c>
      <c r="H37" s="152">
        <v>136.6</v>
      </c>
      <c r="I37" s="152">
        <v>56.6</v>
      </c>
      <c r="J37" s="152">
        <v>0.1</v>
      </c>
      <c r="K37" s="152">
        <v>30.3</v>
      </c>
      <c r="L37" s="152">
        <v>166.8</v>
      </c>
      <c r="M37" s="152">
        <v>150.9</v>
      </c>
      <c r="N37" s="152">
        <v>15.8</v>
      </c>
      <c r="O37" s="152">
        <v>0.28499999999999998</v>
      </c>
      <c r="P37" s="152">
        <v>7.8</v>
      </c>
      <c r="Q37" s="152">
        <v>8286.7000000000007</v>
      </c>
      <c r="R37" s="152">
        <v>4994.1000000000004</v>
      </c>
      <c r="S37" s="152">
        <v>423</v>
      </c>
      <c r="T37" s="152">
        <v>814.7</v>
      </c>
      <c r="U37" s="152">
        <v>-391.7</v>
      </c>
      <c r="V37" s="152">
        <v>5385.8</v>
      </c>
      <c r="W37" s="152">
        <v>4934.8</v>
      </c>
      <c r="X37" s="152">
        <v>301.3</v>
      </c>
      <c r="Y37" s="152">
        <v>86.46</v>
      </c>
      <c r="Z37" s="152">
        <v>13.54</v>
      </c>
      <c r="AA37" s="152">
        <v>0.02</v>
      </c>
      <c r="AB37" s="152">
        <v>66.67</v>
      </c>
      <c r="AC37" s="152">
        <v>19.79</v>
      </c>
      <c r="AD37" s="152">
        <v>100</v>
      </c>
      <c r="AE37" s="152">
        <v>100</v>
      </c>
      <c r="AF37" s="152">
        <v>100</v>
      </c>
      <c r="AG37" s="152">
        <v>0.28999999999999998</v>
      </c>
      <c r="AH37" s="152">
        <v>0.04</v>
      </c>
      <c r="AI37" s="152">
        <v>81.209999999999994</v>
      </c>
      <c r="AJ37" s="152">
        <v>6.85</v>
      </c>
      <c r="AK37" s="152">
        <v>49.43</v>
      </c>
      <c r="AL37" s="152">
        <v>0.17100000000000001</v>
      </c>
      <c r="AM37" s="152">
        <v>100</v>
      </c>
      <c r="AN37" s="152">
        <v>100</v>
      </c>
      <c r="AO37" s="152">
        <v>100</v>
      </c>
      <c r="AP37" s="152">
        <v>8.4700000000000006</v>
      </c>
      <c r="AQ37" s="152">
        <v>60.27</v>
      </c>
      <c r="AR37" s="152">
        <v>100</v>
      </c>
      <c r="AS37" s="152">
        <v>100</v>
      </c>
      <c r="AT37" s="152">
        <v>100</v>
      </c>
      <c r="AV37" s="144">
        <f t="shared" si="0"/>
        <v>0.60266451060132498</v>
      </c>
    </row>
    <row r="38" spans="1:48" ht="21" x14ac:dyDescent="0.25">
      <c r="A38" s="339"/>
      <c r="B38" s="150" t="s">
        <v>429</v>
      </c>
      <c r="C38" s="149" t="s">
        <v>397</v>
      </c>
      <c r="D38" s="151">
        <v>2374.6999999999998</v>
      </c>
      <c r="E38" s="151">
        <v>642.6</v>
      </c>
      <c r="F38" s="151">
        <v>1732.1</v>
      </c>
      <c r="G38" s="151">
        <v>1802.6</v>
      </c>
      <c r="H38" s="151">
        <v>1253.5</v>
      </c>
      <c r="I38" s="151">
        <v>547.4</v>
      </c>
      <c r="J38" s="151">
        <v>1.7</v>
      </c>
      <c r="K38" s="151">
        <v>572.1</v>
      </c>
      <c r="L38" s="151">
        <v>2139.1</v>
      </c>
      <c r="M38" s="151">
        <v>270.2</v>
      </c>
      <c r="N38" s="151">
        <v>1868.8</v>
      </c>
      <c r="O38" s="151">
        <v>5.4089999999999998</v>
      </c>
      <c r="P38" s="151">
        <v>890.8</v>
      </c>
      <c r="Q38" s="151">
        <v>15901.4</v>
      </c>
      <c r="R38" s="151">
        <v>6591.6</v>
      </c>
      <c r="S38" s="151">
        <v>3098.7</v>
      </c>
      <c r="T38" s="151">
        <v>3039.6</v>
      </c>
      <c r="U38" s="151">
        <v>59.1</v>
      </c>
      <c r="V38" s="151">
        <v>6532.4</v>
      </c>
      <c r="W38" s="151">
        <v>4770.7</v>
      </c>
      <c r="X38" s="151">
        <v>1570.2</v>
      </c>
      <c r="Y38" s="151">
        <v>75.91</v>
      </c>
      <c r="Z38" s="151">
        <v>24.09</v>
      </c>
      <c r="AA38" s="151">
        <v>0.46</v>
      </c>
      <c r="AB38" s="151">
        <v>20.54</v>
      </c>
      <c r="AC38" s="151">
        <v>55.37</v>
      </c>
      <c r="AD38" s="151">
        <v>100</v>
      </c>
      <c r="AE38" s="151">
        <v>100</v>
      </c>
      <c r="AF38" s="151">
        <v>100</v>
      </c>
      <c r="AG38" s="151">
        <v>2.66</v>
      </c>
      <c r="AH38" s="151">
        <v>0.85</v>
      </c>
      <c r="AI38" s="151">
        <v>70.98</v>
      </c>
      <c r="AJ38" s="151">
        <v>13.56</v>
      </c>
      <c r="AK38" s="151">
        <v>47.67</v>
      </c>
      <c r="AL38" s="151">
        <v>0.253</v>
      </c>
      <c r="AM38" s="151">
        <v>100</v>
      </c>
      <c r="AN38" s="151">
        <v>100</v>
      </c>
      <c r="AO38" s="151">
        <v>100</v>
      </c>
      <c r="AP38" s="151">
        <v>47.01</v>
      </c>
      <c r="AQ38" s="151">
        <v>41.45</v>
      </c>
      <c r="AR38" s="151">
        <v>100</v>
      </c>
      <c r="AS38" s="151">
        <v>100</v>
      </c>
      <c r="AT38" s="151">
        <v>100</v>
      </c>
      <c r="AV38" s="144">
        <f t="shared" si="0"/>
        <v>0.41452953827964839</v>
      </c>
    </row>
    <row r="39" spans="1:48" ht="31.5" x14ac:dyDescent="0.25">
      <c r="A39" s="339"/>
      <c r="B39" s="150" t="s">
        <v>430</v>
      </c>
      <c r="C39" s="149" t="s">
        <v>397</v>
      </c>
      <c r="D39" s="152">
        <v>71.7</v>
      </c>
      <c r="E39" s="152">
        <v>40.5</v>
      </c>
      <c r="F39" s="152">
        <v>31.2</v>
      </c>
      <c r="G39" s="152">
        <v>61.4</v>
      </c>
      <c r="H39" s="152">
        <v>47.9</v>
      </c>
      <c r="I39" s="152">
        <v>13.5</v>
      </c>
      <c r="J39" s="152">
        <v>0</v>
      </c>
      <c r="K39" s="152">
        <v>10.3</v>
      </c>
      <c r="L39" s="152">
        <v>28.9</v>
      </c>
      <c r="M39" s="152">
        <v>13.8</v>
      </c>
      <c r="N39" s="152">
        <v>15.2</v>
      </c>
      <c r="O39" s="152">
        <v>3.5000000000000003E-2</v>
      </c>
      <c r="P39" s="152">
        <v>8.1</v>
      </c>
      <c r="Q39" s="152">
        <v>7236.7</v>
      </c>
      <c r="R39" s="152">
        <v>4816.2</v>
      </c>
      <c r="S39" s="152">
        <v>141.1</v>
      </c>
      <c r="T39" s="152">
        <v>115.4</v>
      </c>
      <c r="U39" s="152">
        <v>25.7</v>
      </c>
      <c r="V39" s="152">
        <v>4790.3999999999996</v>
      </c>
      <c r="W39" s="152">
        <v>4719.1000000000004</v>
      </c>
      <c r="X39" s="152">
        <v>61.5</v>
      </c>
      <c r="Y39" s="152">
        <v>85.64</v>
      </c>
      <c r="Z39" s="152">
        <v>14.36</v>
      </c>
      <c r="AA39" s="152">
        <v>0.01</v>
      </c>
      <c r="AB39" s="152">
        <v>48.36</v>
      </c>
      <c r="AC39" s="152">
        <v>37.28</v>
      </c>
      <c r="AD39" s="152">
        <v>100</v>
      </c>
      <c r="AE39" s="152">
        <v>100</v>
      </c>
      <c r="AF39" s="152">
        <v>100</v>
      </c>
      <c r="AG39" s="152">
        <v>0.09</v>
      </c>
      <c r="AH39" s="152">
        <v>0.02</v>
      </c>
      <c r="AI39" s="152">
        <v>81.849999999999994</v>
      </c>
      <c r="AJ39" s="152">
        <v>6.84</v>
      </c>
      <c r="AK39" s="152">
        <v>53.31</v>
      </c>
      <c r="AL39" s="152">
        <v>0.12</v>
      </c>
      <c r="AM39" s="152">
        <v>100</v>
      </c>
      <c r="AN39" s="152">
        <v>100</v>
      </c>
      <c r="AO39" s="152">
        <v>100</v>
      </c>
      <c r="AP39" s="152">
        <v>2.93</v>
      </c>
      <c r="AQ39" s="152">
        <v>66.55</v>
      </c>
      <c r="AR39" s="152">
        <v>100</v>
      </c>
      <c r="AS39" s="152">
        <v>100</v>
      </c>
      <c r="AT39" s="152">
        <v>100</v>
      </c>
      <c r="AV39" s="144">
        <f t="shared" si="0"/>
        <v>0.66552434120524551</v>
      </c>
    </row>
    <row r="40" spans="1:48" ht="13.5" x14ac:dyDescent="0.25">
      <c r="A40" s="339"/>
      <c r="B40" s="150" t="s">
        <v>431</v>
      </c>
      <c r="C40" s="149" t="s">
        <v>397</v>
      </c>
      <c r="D40" s="151">
        <v>102.4</v>
      </c>
      <c r="E40" s="151">
        <v>94.3</v>
      </c>
      <c r="F40" s="151">
        <v>8.1999999999999993</v>
      </c>
      <c r="G40" s="151">
        <v>91.2</v>
      </c>
      <c r="H40" s="151">
        <v>75.3</v>
      </c>
      <c r="I40" s="151">
        <v>15.9</v>
      </c>
      <c r="J40" s="151">
        <v>0</v>
      </c>
      <c r="K40" s="151">
        <v>11.3</v>
      </c>
      <c r="L40" s="151">
        <v>154.6</v>
      </c>
      <c r="M40" s="151">
        <v>143.19999999999999</v>
      </c>
      <c r="N40" s="151">
        <v>11.4</v>
      </c>
      <c r="O40" s="151">
        <v>0.109</v>
      </c>
      <c r="P40" s="151">
        <v>5.8</v>
      </c>
      <c r="Q40" s="151">
        <v>4028.7</v>
      </c>
      <c r="R40" s="151">
        <v>2945.8</v>
      </c>
      <c r="S40" s="151">
        <v>118.6</v>
      </c>
      <c r="T40" s="151">
        <v>205.7</v>
      </c>
      <c r="U40" s="151">
        <v>-87.1</v>
      </c>
      <c r="V40" s="151">
        <v>3032.9</v>
      </c>
      <c r="W40" s="151">
        <v>2872.8</v>
      </c>
      <c r="X40" s="151">
        <v>45.1</v>
      </c>
      <c r="Y40" s="151">
        <v>89</v>
      </c>
      <c r="Z40" s="151">
        <v>11</v>
      </c>
      <c r="AA40" s="151">
        <v>0.02</v>
      </c>
      <c r="AB40" s="151">
        <v>81.91</v>
      </c>
      <c r="AC40" s="151">
        <v>7.09</v>
      </c>
      <c r="AD40" s="151">
        <v>100</v>
      </c>
      <c r="AE40" s="151">
        <v>100</v>
      </c>
      <c r="AF40" s="151">
        <v>100</v>
      </c>
      <c r="AG40" s="151">
        <v>0.13</v>
      </c>
      <c r="AH40" s="151">
        <v>0.02</v>
      </c>
      <c r="AI40" s="151">
        <v>85.11</v>
      </c>
      <c r="AJ40" s="151">
        <v>5.21</v>
      </c>
      <c r="AK40" s="151">
        <v>51.08</v>
      </c>
      <c r="AL40" s="151">
        <v>7.0000000000000007E-2</v>
      </c>
      <c r="AM40" s="151">
        <v>100</v>
      </c>
      <c r="AN40" s="151">
        <v>100</v>
      </c>
      <c r="AO40" s="151">
        <v>100</v>
      </c>
      <c r="AP40" s="151">
        <v>4.03</v>
      </c>
      <c r="AQ40" s="151">
        <v>73.12</v>
      </c>
      <c r="AR40" s="151">
        <v>100</v>
      </c>
      <c r="AS40" s="151">
        <v>100</v>
      </c>
      <c r="AT40" s="151">
        <v>100</v>
      </c>
      <c r="AV40" s="144">
        <f t="shared" si="0"/>
        <v>0.73120361406905465</v>
      </c>
    </row>
    <row r="41" spans="1:48" ht="21" x14ac:dyDescent="0.25">
      <c r="A41" s="339"/>
      <c r="B41" s="150" t="s">
        <v>432</v>
      </c>
      <c r="C41" s="149" t="s">
        <v>397</v>
      </c>
      <c r="D41" s="152">
        <v>94.2</v>
      </c>
      <c r="E41" s="152">
        <v>80</v>
      </c>
      <c r="F41" s="152">
        <v>14.2</v>
      </c>
      <c r="G41" s="152">
        <v>78.8</v>
      </c>
      <c r="H41" s="152">
        <v>66.3</v>
      </c>
      <c r="I41" s="152">
        <v>12.5</v>
      </c>
      <c r="J41" s="152">
        <v>0</v>
      </c>
      <c r="K41" s="152">
        <v>15.4</v>
      </c>
      <c r="L41" s="152">
        <v>57.5</v>
      </c>
      <c r="M41" s="152">
        <v>48.9</v>
      </c>
      <c r="N41" s="152">
        <v>8.6</v>
      </c>
      <c r="O41" s="152">
        <v>0.10299999999999999</v>
      </c>
      <c r="P41" s="152">
        <v>4.8</v>
      </c>
      <c r="Q41" s="152">
        <v>4625.8</v>
      </c>
      <c r="R41" s="152">
        <v>2961.9</v>
      </c>
      <c r="S41" s="152">
        <v>332.6</v>
      </c>
      <c r="T41" s="152">
        <v>579.29999999999995</v>
      </c>
      <c r="U41" s="152">
        <v>-246.7</v>
      </c>
      <c r="V41" s="152">
        <v>3208.5</v>
      </c>
      <c r="W41" s="152">
        <v>2935.4</v>
      </c>
      <c r="X41" s="152">
        <v>208.9</v>
      </c>
      <c r="Y41" s="152">
        <v>83.64</v>
      </c>
      <c r="Z41" s="152">
        <v>16.36</v>
      </c>
      <c r="AA41" s="152">
        <v>0.01</v>
      </c>
      <c r="AB41" s="152">
        <v>71.010000000000005</v>
      </c>
      <c r="AC41" s="152">
        <v>12.63</v>
      </c>
      <c r="AD41" s="152">
        <v>100</v>
      </c>
      <c r="AE41" s="152">
        <v>100</v>
      </c>
      <c r="AF41" s="152">
        <v>100</v>
      </c>
      <c r="AG41" s="152">
        <v>0.12</v>
      </c>
      <c r="AH41" s="152">
        <v>0.02</v>
      </c>
      <c r="AI41" s="152">
        <v>80.599999999999994</v>
      </c>
      <c r="AJ41" s="152">
        <v>7.41</v>
      </c>
      <c r="AK41" s="152">
        <v>55.54</v>
      </c>
      <c r="AL41" s="152">
        <v>0.17899999999999999</v>
      </c>
      <c r="AM41" s="152">
        <v>100</v>
      </c>
      <c r="AN41" s="152">
        <v>100</v>
      </c>
      <c r="AO41" s="152">
        <v>100</v>
      </c>
      <c r="AP41" s="152">
        <v>11.23</v>
      </c>
      <c r="AQ41" s="152">
        <v>64.03</v>
      </c>
      <c r="AR41" s="152">
        <v>100</v>
      </c>
      <c r="AS41" s="152">
        <v>100</v>
      </c>
      <c r="AT41" s="152">
        <v>100</v>
      </c>
      <c r="AV41" s="144">
        <f t="shared" si="0"/>
        <v>0.64030005620649399</v>
      </c>
    </row>
    <row r="42" spans="1:48" ht="31.5" x14ac:dyDescent="0.25">
      <c r="A42" s="339"/>
      <c r="B42" s="150" t="s">
        <v>433</v>
      </c>
      <c r="C42" s="149" t="s">
        <v>397</v>
      </c>
      <c r="D42" s="151">
        <v>293.5</v>
      </c>
      <c r="E42" s="151">
        <v>255.9</v>
      </c>
      <c r="F42" s="151">
        <v>37.6</v>
      </c>
      <c r="G42" s="151">
        <v>256.8</v>
      </c>
      <c r="H42" s="151">
        <v>205.5</v>
      </c>
      <c r="I42" s="151">
        <v>51.1</v>
      </c>
      <c r="J42" s="151">
        <v>0.1</v>
      </c>
      <c r="K42" s="151">
        <v>36.700000000000003</v>
      </c>
      <c r="L42" s="151">
        <v>179</v>
      </c>
      <c r="M42" s="151">
        <v>159.30000000000001</v>
      </c>
      <c r="N42" s="151">
        <v>19.7</v>
      </c>
      <c r="O42" s="151">
        <v>0.35499999999999998</v>
      </c>
      <c r="P42" s="151">
        <v>9.8000000000000007</v>
      </c>
      <c r="Q42" s="151">
        <v>4478</v>
      </c>
      <c r="R42" s="151">
        <v>2941.1</v>
      </c>
      <c r="S42" s="151">
        <v>424.8</v>
      </c>
      <c r="T42" s="151">
        <v>273.39999999999998</v>
      </c>
      <c r="U42" s="151">
        <v>151.4</v>
      </c>
      <c r="V42" s="151">
        <v>2789.8</v>
      </c>
      <c r="W42" s="151">
        <v>2580.1999999999998</v>
      </c>
      <c r="X42" s="151">
        <v>116</v>
      </c>
      <c r="Y42" s="151">
        <v>87.48</v>
      </c>
      <c r="Z42" s="151">
        <v>12.52</v>
      </c>
      <c r="AA42" s="151">
        <v>0.03</v>
      </c>
      <c r="AB42" s="151">
        <v>76.290000000000006</v>
      </c>
      <c r="AC42" s="151">
        <v>11.19</v>
      </c>
      <c r="AD42" s="151">
        <v>100</v>
      </c>
      <c r="AE42" s="151">
        <v>100</v>
      </c>
      <c r="AF42" s="151">
        <v>100</v>
      </c>
      <c r="AG42" s="151">
        <v>0.38</v>
      </c>
      <c r="AH42" s="151">
        <v>0.05</v>
      </c>
      <c r="AI42" s="151">
        <v>84.02</v>
      </c>
      <c r="AJ42" s="151">
        <v>6.09</v>
      </c>
      <c r="AK42" s="151">
        <v>49.78</v>
      </c>
      <c r="AL42" s="151">
        <v>0.19800000000000001</v>
      </c>
      <c r="AM42" s="151">
        <v>100</v>
      </c>
      <c r="AN42" s="151">
        <v>100</v>
      </c>
      <c r="AO42" s="151">
        <v>100</v>
      </c>
      <c r="AP42" s="151">
        <v>14.44</v>
      </c>
      <c r="AQ42" s="151">
        <v>65.680000000000007</v>
      </c>
      <c r="AR42" s="151">
        <v>100</v>
      </c>
      <c r="AS42" s="151">
        <v>100</v>
      </c>
      <c r="AT42" s="151">
        <v>100</v>
      </c>
      <c r="AV42" s="144">
        <f t="shared" si="0"/>
        <v>0.65678874497543549</v>
      </c>
    </row>
    <row r="43" spans="1:48" ht="21" x14ac:dyDescent="0.25">
      <c r="A43" s="340"/>
      <c r="B43" s="150" t="s">
        <v>434</v>
      </c>
      <c r="C43" s="149" t="s">
        <v>397</v>
      </c>
      <c r="D43" s="152">
        <v>0</v>
      </c>
      <c r="E43" s="152">
        <v>0</v>
      </c>
      <c r="F43" s="152">
        <v>0</v>
      </c>
      <c r="G43" s="152">
        <v>0</v>
      </c>
      <c r="H43" s="152">
        <v>0</v>
      </c>
      <c r="I43" s="152">
        <v>0</v>
      </c>
      <c r="J43" s="152">
        <v>0</v>
      </c>
      <c r="K43" s="152">
        <v>0</v>
      </c>
      <c r="L43" s="152">
        <v>0</v>
      </c>
      <c r="M43" s="152">
        <v>0</v>
      </c>
      <c r="N43" s="152">
        <v>0</v>
      </c>
      <c r="O43" s="152">
        <v>0</v>
      </c>
      <c r="P43" s="152">
        <v>0</v>
      </c>
      <c r="Q43" s="152">
        <v>149.4</v>
      </c>
      <c r="R43" s="152">
        <v>149.4</v>
      </c>
      <c r="S43" s="152">
        <v>0</v>
      </c>
      <c r="T43" s="152">
        <v>0</v>
      </c>
      <c r="U43" s="152">
        <v>0</v>
      </c>
      <c r="V43" s="152">
        <v>149.4</v>
      </c>
      <c r="W43" s="152">
        <v>149.4</v>
      </c>
      <c r="X43" s="152">
        <v>0</v>
      </c>
      <c r="Y43" s="152">
        <v>0</v>
      </c>
      <c r="Z43" s="152">
        <v>0</v>
      </c>
      <c r="AA43" s="152">
        <v>0</v>
      </c>
      <c r="AB43" s="152">
        <v>0</v>
      </c>
      <c r="AC43" s="152">
        <v>0</v>
      </c>
      <c r="AD43" s="152">
        <v>0</v>
      </c>
      <c r="AE43" s="152">
        <v>0</v>
      </c>
      <c r="AF43" s="152">
        <v>0</v>
      </c>
      <c r="AG43" s="152">
        <v>0</v>
      </c>
      <c r="AH43" s="152">
        <v>0</v>
      </c>
      <c r="AI43" s="152">
        <v>0</v>
      </c>
      <c r="AJ43" s="152">
        <v>0</v>
      </c>
      <c r="AK43" s="152">
        <v>0</v>
      </c>
      <c r="AL43" s="152">
        <v>0</v>
      </c>
      <c r="AM43" s="152">
        <v>0</v>
      </c>
      <c r="AN43" s="152">
        <v>0</v>
      </c>
      <c r="AO43" s="152">
        <v>0</v>
      </c>
      <c r="AP43" s="152">
        <v>0</v>
      </c>
      <c r="AQ43" s="152">
        <v>100</v>
      </c>
      <c r="AR43" s="152">
        <v>100</v>
      </c>
      <c r="AS43" s="152">
        <v>100</v>
      </c>
      <c r="AT43" s="152">
        <v>0</v>
      </c>
      <c r="AV43" s="144">
        <f t="shared" si="0"/>
        <v>1</v>
      </c>
    </row>
    <row r="44" spans="1:48" x14ac:dyDescent="0.2">
      <c r="A44" s="153"/>
    </row>
    <row r="46" spans="1:48" x14ac:dyDescent="0.2">
      <c r="D46" s="154">
        <f>SUM(D8:D43)</f>
        <v>67642.599999999977</v>
      </c>
      <c r="E46" s="154">
        <f t="shared" ref="E46:AV46" si="1">SUM(E8:E43)</f>
        <v>29797.19999999999</v>
      </c>
      <c r="F46" s="154">
        <f t="shared" si="1"/>
        <v>37845.69999999999</v>
      </c>
      <c r="G46" s="154">
        <f t="shared" si="1"/>
        <v>37354.300000000017</v>
      </c>
      <c r="H46" s="154">
        <f t="shared" si="1"/>
        <v>24002.6</v>
      </c>
      <c r="I46" s="154">
        <f t="shared" si="1"/>
        <v>13216.600000000002</v>
      </c>
      <c r="J46" s="154">
        <f t="shared" si="1"/>
        <v>134.89999999999998</v>
      </c>
      <c r="K46" s="154">
        <f t="shared" si="1"/>
        <v>30288.599999999995</v>
      </c>
      <c r="L46" s="154">
        <f t="shared" si="1"/>
        <v>65304.9</v>
      </c>
      <c r="M46" s="154">
        <f t="shared" si="1"/>
        <v>20589.2</v>
      </c>
      <c r="N46" s="154">
        <f t="shared" si="1"/>
        <v>44715.6</v>
      </c>
      <c r="O46" s="154">
        <f t="shared" si="1"/>
        <v>252.34399999999999</v>
      </c>
      <c r="P46" s="154">
        <f t="shared" si="1"/>
        <v>30542.69999999999</v>
      </c>
      <c r="Q46" s="154">
        <f t="shared" si="1"/>
        <v>207344.60000000003</v>
      </c>
      <c r="R46" s="154">
        <f t="shared" si="1"/>
        <v>84504.8</v>
      </c>
      <c r="S46" s="154">
        <f t="shared" si="1"/>
        <v>37102.1</v>
      </c>
      <c r="T46" s="154">
        <f t="shared" si="1"/>
        <v>34764</v>
      </c>
      <c r="U46" s="154">
        <f t="shared" si="1"/>
        <v>2338.0000000000005</v>
      </c>
      <c r="V46" s="154">
        <f t="shared" si="1"/>
        <v>82166.899999999994</v>
      </c>
      <c r="W46" s="154">
        <f t="shared" si="1"/>
        <v>59652.6</v>
      </c>
      <c r="X46" s="154">
        <f t="shared" si="1"/>
        <v>20132.2</v>
      </c>
      <c r="Y46" s="154">
        <f t="shared" si="1"/>
        <v>2406.2699999999995</v>
      </c>
      <c r="Z46" s="154">
        <f t="shared" si="1"/>
        <v>1093.7299999999998</v>
      </c>
      <c r="AA46" s="154">
        <f t="shared" si="1"/>
        <v>18.810000000000002</v>
      </c>
      <c r="AB46" s="154">
        <f t="shared" si="1"/>
        <v>1113.6099999999999</v>
      </c>
      <c r="AC46" s="154">
        <f t="shared" si="1"/>
        <v>1292.6300000000001</v>
      </c>
      <c r="AD46" s="154">
        <f t="shared" si="1"/>
        <v>3500</v>
      </c>
      <c r="AE46" s="154">
        <f t="shared" si="1"/>
        <v>3500</v>
      </c>
      <c r="AF46" s="154">
        <f t="shared" si="1"/>
        <v>3500</v>
      </c>
      <c r="AG46" s="154">
        <f t="shared" si="1"/>
        <v>55.230000000000011</v>
      </c>
      <c r="AH46" s="154">
        <f t="shared" si="1"/>
        <v>44.750000000000007</v>
      </c>
      <c r="AI46" s="154">
        <f t="shared" si="1"/>
        <v>1360.5599999999997</v>
      </c>
      <c r="AJ46" s="154">
        <f t="shared" si="1"/>
        <v>462.50999999999993</v>
      </c>
      <c r="AK46" s="154">
        <f t="shared" si="1"/>
        <v>2016.64</v>
      </c>
      <c r="AL46" s="154">
        <f t="shared" si="1"/>
        <v>11.583000000000002</v>
      </c>
      <c r="AM46" s="154">
        <f t="shared" si="1"/>
        <v>3500</v>
      </c>
      <c r="AN46" s="154">
        <f t="shared" si="1"/>
        <v>3500</v>
      </c>
      <c r="AO46" s="154">
        <f t="shared" si="1"/>
        <v>3500</v>
      </c>
      <c r="AP46" s="154">
        <f t="shared" si="1"/>
        <v>1869.84</v>
      </c>
      <c r="AQ46" s="154">
        <f t="shared" si="1"/>
        <v>1620.73</v>
      </c>
      <c r="AR46" s="154">
        <f t="shared" si="1"/>
        <v>3600</v>
      </c>
      <c r="AS46" s="154">
        <f t="shared" si="1"/>
        <v>3600</v>
      </c>
      <c r="AT46" s="154">
        <f t="shared" si="1"/>
        <v>3500</v>
      </c>
      <c r="AU46" s="155">
        <f t="shared" si="1"/>
        <v>0</v>
      </c>
      <c r="AV46" s="155">
        <f t="shared" si="1"/>
        <v>16.206887103234891</v>
      </c>
    </row>
  </sheetData>
  <mergeCells count="7">
    <mergeCell ref="A8:A43"/>
    <mergeCell ref="A3:C3"/>
    <mergeCell ref="D3:AT3"/>
    <mergeCell ref="A4:C4"/>
    <mergeCell ref="D4:AT4"/>
    <mergeCell ref="A5:C5"/>
    <mergeCell ref="A6:C6"/>
  </mergeCells>
  <hyperlinks>
    <hyperlink ref="A2" r:id="rId1" display="http://stats.oecd.org/OECDStat_Metadata/ShowMetadata.ashx?Dataset=TIVA_2018_C1&amp;ShowOnWeb=true&amp;Lang=en"/>
    <hyperlink ref="D5" r:id="rId2" display="http://stats.oecd.org/OECDStat_Metadata/ShowMetadata.ashx?Dataset=TIVA_2018_C1&amp;Coords=[VAR].[EXGR]&amp;ShowOnWeb=true&amp;Lang=en"/>
    <hyperlink ref="E5" r:id="rId3" display="http://stats.oecd.org/OECDStat_Metadata/ShowMetadata.ashx?Dataset=TIVA_2018_C1&amp;Coords=[VAR].[EXGR_FNL]&amp;ShowOnWeb=true&amp;Lang=en"/>
    <hyperlink ref="F5" r:id="rId4" display="http://stats.oecd.org/OECDStat_Metadata/ShowMetadata.ashx?Dataset=TIVA_2018_C1&amp;Coords=[VAR].[EXGR_INT]&amp;ShowOnWeb=true&amp;Lang=en"/>
    <hyperlink ref="G5" r:id="rId5" display="http://stats.oecd.org/OECDStat_Metadata/ShowMetadata.ashx?Dataset=TIVA_2018_C1&amp;Coords=[VAR].[EXGR_DVA]&amp;ShowOnWeb=true&amp;Lang=en"/>
    <hyperlink ref="H5" r:id="rId6" display="http://stats.oecd.org/OECDStat_Metadata/ShowMetadata.ashx?Dataset=TIVA_2018_C1&amp;Coords=[VAR].[EXGR_DDC]&amp;ShowOnWeb=true&amp;Lang=en"/>
    <hyperlink ref="I5" r:id="rId7" display="http://stats.oecd.org/OECDStat_Metadata/ShowMetadata.ashx?Dataset=TIVA_2018_C1&amp;Coords=[VAR].[EXGR_IDC]&amp;ShowOnWeb=true&amp;Lang=en"/>
    <hyperlink ref="J5" r:id="rId8" display="http://stats.oecd.org/OECDStat_Metadata/ShowMetadata.ashx?Dataset=TIVA_2018_C1&amp;Coords=[VAR].[EXGR_RIM]&amp;ShowOnWeb=true&amp;Lang=en"/>
    <hyperlink ref="K5" r:id="rId9" display="http://stats.oecd.org/OECDStat_Metadata/ShowMetadata.ashx?Dataset=TIVA_2018_C1&amp;Coords=[VAR].[EXGR_FVA]&amp;ShowOnWeb=true&amp;Lang=en"/>
    <hyperlink ref="L5" r:id="rId10" display="http://stats.oecd.org/OECDStat_Metadata/ShowMetadata.ashx?Dataset=TIVA_2018_C1&amp;Coords=[VAR].[IMGR]&amp;ShowOnWeb=true&amp;Lang=en"/>
    <hyperlink ref="M5" r:id="rId11" display="http://stats.oecd.org/OECDStat_Metadata/ShowMetadata.ashx?Dataset=TIVA_2018_C1&amp;Coords=[VAR].[IMGR_FNL]&amp;ShowOnWeb=true&amp;Lang=en"/>
    <hyperlink ref="N5" r:id="rId12" display="http://stats.oecd.org/OECDStat_Metadata/ShowMetadata.ashx?Dataset=TIVA_2018_C1&amp;Coords=[VAR].[IMGR_INT]&amp;ShowOnWeb=true&amp;Lang=en"/>
    <hyperlink ref="O5" r:id="rId13" display="http://stats.oecd.org/OECDStat_Metadata/ShowMetadata.ashx?Dataset=TIVA_2018_C1&amp;Coords=[VAR].[IMGR_DVA]&amp;ShowOnWeb=true&amp;Lang=en"/>
    <hyperlink ref="P5" r:id="rId14" display="http://stats.oecd.org/OECDStat_Metadata/ShowMetadata.ashx?Dataset=TIVA_2018_C1&amp;Coords=[VAR].[REII]&amp;ShowOnWeb=true&amp;Lang=en"/>
    <hyperlink ref="Q5" r:id="rId15" display="http://stats.oecd.org/OECDStat_Metadata/ShowMetadata.ashx?Dataset=TIVA_2018_C1&amp;Coords=[VAR].[PROD]&amp;ShowOnWeb=true&amp;Lang=en"/>
    <hyperlink ref="R5" r:id="rId16" display="http://stats.oecd.org/OECDStat_Metadata/ShowMetadata.ashx?Dataset=TIVA_2018_C1&amp;Coords=[VAR].[VALU]&amp;ShowOnWeb=true&amp;Lang=en"/>
    <hyperlink ref="S5" r:id="rId17" display="http://stats.oecd.org/OECDStat_Metadata/ShowMetadata.ashx?Dataset=TIVA_2018_C1&amp;Coords=[VAR].[FFD_DVA]&amp;ShowOnWeb=true&amp;Lang=en"/>
    <hyperlink ref="T5" r:id="rId18" display="http://stats.oecd.org/OECDStat_Metadata/ShowMetadata.ashx?Dataset=TIVA_2018_C1&amp;Coords=[VAR].[DFD_FVA]&amp;ShowOnWeb=true&amp;Lang=en"/>
    <hyperlink ref="U5" r:id="rId19" display="http://stats.oecd.org/OECDStat_Metadata/ShowMetadata.ashx?Dataset=TIVA_2018_C1&amp;Coords=[VAR].[BALVAFD]&amp;ShowOnWeb=true&amp;Lang=en"/>
    <hyperlink ref="V5" r:id="rId20" display="http://stats.oecd.org/OECDStat_Metadata/ShowMetadata.ashx?Dataset=TIVA_2018_C1&amp;Coords=[VAR].[FD_VA]&amp;ShowOnWeb=true&amp;Lang=en"/>
    <hyperlink ref="W5" r:id="rId21" display="http://stats.oecd.org/OECDStat_Metadata/ShowMetadata.ashx?Dataset=TIVA_2018_C1&amp;Coords=[VAR].[CONS_VA]&amp;ShowOnWeb=true&amp;Lang=en"/>
    <hyperlink ref="X5" r:id="rId22" display="http://stats.oecd.org/OECDStat_Metadata/ShowMetadata.ashx?Dataset=TIVA_2018_C1&amp;Coords=[VAR].[GFCF_VA]&amp;ShowOnWeb=true&amp;Lang=en"/>
    <hyperlink ref="Y5" r:id="rId23" display="http://stats.oecd.org/OECDStat_Metadata/ShowMetadata.ashx?Dataset=TIVA_2018_C1&amp;Coords=[VAR].[EXGR_DVASH]&amp;ShowOnWeb=true&amp;Lang=en"/>
    <hyperlink ref="Z5" r:id="rId24" display="http://stats.oecd.org/OECDStat_Metadata/ShowMetadata.ashx?Dataset=TIVA_2018_C1&amp;Coords=[VAR].[EXGR_FVASH]&amp;ShowOnWeb=true&amp;Lang=en"/>
    <hyperlink ref="AA5" r:id="rId25" display="http://stats.oecd.org/OECDStat_Metadata/ShowMetadata.ashx?Dataset=TIVA_2018_C1&amp;Coords=[VAR].[EXGR_DVAFXSH]&amp;ShowOnWeb=true&amp;Lang=en"/>
    <hyperlink ref="AB5" r:id="rId26" display="http://stats.oecd.org/OECDStat_Metadata/ShowMetadata.ashx?Dataset=TIVA_2018_C1&amp;Coords=[VAR].[EXGR_FNLDVASH]&amp;ShowOnWeb=true&amp;Lang=en"/>
    <hyperlink ref="AC5" r:id="rId27" display="http://stats.oecd.org/OECDStat_Metadata/ShowMetadata.ashx?Dataset=TIVA_2018_C1&amp;Coords=[VAR].[EXGR_INTDVASH]&amp;ShowOnWeb=true&amp;Lang=en"/>
    <hyperlink ref="AD5" r:id="rId28" display="http://stats.oecd.org/OECDStat_Metadata/ShowMetadata.ashx?Dataset=TIVA_2018_C1&amp;Coords=[VAR].[EXGR_INTDVAPSH]&amp;ShowOnWeb=true&amp;Lang=en"/>
    <hyperlink ref="AE5" r:id="rId29" display="http://stats.oecd.org/OECDStat_Metadata/ShowMetadata.ashx?Dataset=TIVA_2018_C1&amp;Coords=[VAR].[EXGRPSH]&amp;ShowOnWeb=true&amp;Lang=en"/>
    <hyperlink ref="AF5" r:id="rId30" display="http://stats.oecd.org/OECDStat_Metadata/ShowMetadata.ashx?Dataset=TIVA_2018_C1&amp;Coords=[VAR].[EXGR_DVAPSH]&amp;ShowOnWeb=true&amp;Lang=en"/>
    <hyperlink ref="AG5" r:id="rId31" display="http://stats.oecd.org/OECDStat_Metadata/ShowMetadata.ashx?Dataset=TIVA_2018_C1&amp;Coords=[VAR].[EXGR_TDVAIND]&amp;ShowOnWeb=true&amp;Lang=en"/>
    <hyperlink ref="AH5" r:id="rId32" display="http://stats.oecd.org/OECDStat_Metadata/ShowMetadata.ashx?Dataset=TIVA_2018_C1&amp;Coords=[VAR].[EXGR_TFVAIND]&amp;ShowOnWeb=true&amp;Lang=en"/>
    <hyperlink ref="AI5" r:id="rId33" display="http://stats.oecd.org/OECDStat_Metadata/ShowMetadata.ashx?Dataset=TIVA_2018_C1&amp;Coords=[VAR].[EXGR_SERV_DVASH]&amp;ShowOnWeb=true&amp;Lang=en"/>
    <hyperlink ref="AJ5" r:id="rId34" display="http://stats.oecd.org/OECDStat_Metadata/ShowMetadata.ashx?Dataset=TIVA_2018_C1&amp;Coords=[VAR].[EXGR_SERV_FVASH]&amp;ShowOnWeb=true&amp;Lang=en"/>
    <hyperlink ref="AK5" r:id="rId35" display="http://stats.oecd.org/OECDStat_Metadata/ShowMetadata.ashx?Dataset=TIVA_2018_C1&amp;Coords=[VAR].[IMGRINT_REII]&amp;ShowOnWeb=true&amp;Lang=en"/>
    <hyperlink ref="AL5" r:id="rId36" display="http://stats.oecd.org/OECDStat_Metadata/ShowMetadata.ashx?Dataset=TIVA_2018_C1&amp;Coords=[VAR].[IMGR_DVASH]&amp;ShowOnWeb=true&amp;Lang=en"/>
    <hyperlink ref="AM5" r:id="rId37" display="http://stats.oecd.org/OECDStat_Metadata/ShowMetadata.ashx?Dataset=TIVA_2018_C1&amp;Coords=[VAR].[IMGRPSH]&amp;ShowOnWeb=true&amp;Lang=en"/>
    <hyperlink ref="AN5" r:id="rId38" display="http://stats.oecd.org/OECDStat_Metadata/ShowMetadata.ashx?Dataset=TIVA_2018_C1&amp;Coords=[VAR].[FFD_DVAPSH]&amp;ShowOnWeb=true&amp;Lang=en"/>
    <hyperlink ref="AO5" r:id="rId39" display="http://stats.oecd.org/OECDStat_Metadata/ShowMetadata.ashx?Dataset=TIVA_2018_C1&amp;Coords=[VAR].[DFD_FVAPSH]&amp;ShowOnWeb=true&amp;Lang=en"/>
    <hyperlink ref="AP5" r:id="rId40" display="http://stats.oecd.org/OECDStat_Metadata/ShowMetadata.ashx?Dataset=TIVA_2018_C1&amp;Coords=[VAR].[VALU_FFDDVA]&amp;ShowOnWeb=true&amp;Lang=en"/>
    <hyperlink ref="AQ5" r:id="rId41" display="http://stats.oecd.org/OECDStat_Metadata/ShowMetadata.ashx?Dataset=TIVA_2018_C1&amp;Coords=[VAR].[PROD_VASH]&amp;ShowOnWeb=true&amp;Lang=en"/>
    <hyperlink ref="AR5" r:id="rId42" display="http://stats.oecd.org/OECDStat_Metadata/ShowMetadata.ashx?Dataset=TIVA_2018_C1&amp;Coords=[VAR].[FD_VASH]&amp;ShowOnWeb=true&amp;Lang=en"/>
    <hyperlink ref="AS5" r:id="rId43" display="http://stats.oecd.org/OECDStat_Metadata/ShowMetadata.ashx?Dataset=TIVA_2018_C1&amp;Coords=[VAR].[CONS_VASH]&amp;ShowOnWeb=true&amp;Lang=en"/>
    <hyperlink ref="AT5" r:id="rId44" display="http://stats.oecd.org/OECDStat_Metadata/ShowMetadata.ashx?Dataset=TIVA_2018_C1&amp;Coords=[VAR].[GFCF_VASH]&amp;ShowOnWeb=true&amp;Lang=en"/>
    <hyperlink ref="AV5" r:id="rId45" display="http://stats.oecd.org/OECDStat_Metadata/ShowMetadata.ashx?Dataset=TIVA_2018_C1&amp;Coords=[VAR].[GFCF_VASH]&amp;ShowOnWeb=true&amp;Lang=en"/>
  </hyperlinks>
  <pageMargins left="0.75" right="0.75" top="1" bottom="1" header="0.5" footer="0.5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3"/>
  <sheetViews>
    <sheetView zoomScale="85" zoomScaleNormal="85" workbookViewId="0">
      <pane xSplit="2" ySplit="7" topLeftCell="C113" activePane="bottomRight" state="frozen"/>
      <selection pane="topRight" activeCell="C1" sqref="C1"/>
      <selection pane="bottomLeft" activeCell="A8" sqref="A8"/>
      <selection pane="bottomRight" activeCell="K132" sqref="K132"/>
    </sheetView>
  </sheetViews>
  <sheetFormatPr defaultRowHeight="15" x14ac:dyDescent="0.25"/>
  <cols>
    <col min="1" max="1" width="47" customWidth="1"/>
    <col min="2" max="2" width="2" customWidth="1"/>
    <col min="3" max="3" width="11.140625" customWidth="1"/>
    <col min="4" max="38" width="10.7109375" bestFit="1" customWidth="1"/>
    <col min="40" max="40" width="10.5703125" customWidth="1"/>
    <col min="48" max="48" width="10.5703125" bestFit="1" customWidth="1"/>
  </cols>
  <sheetData>
    <row r="1" spans="1:50" x14ac:dyDescent="0.25">
      <c r="A1" s="156" t="s">
        <v>435</v>
      </c>
    </row>
    <row r="2" spans="1:50" x14ac:dyDescent="0.25">
      <c r="A2" s="353" t="s">
        <v>436</v>
      </c>
      <c r="B2" s="354"/>
      <c r="C2" s="360" t="s">
        <v>437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2"/>
    </row>
    <row r="3" spans="1:50" x14ac:dyDescent="0.25">
      <c r="A3" s="353" t="s">
        <v>438</v>
      </c>
      <c r="B3" s="354"/>
      <c r="C3" s="363" t="s">
        <v>439</v>
      </c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5"/>
    </row>
    <row r="4" spans="1:50" x14ac:dyDescent="0.25">
      <c r="A4" s="353" t="s">
        <v>345</v>
      </c>
      <c r="B4" s="354"/>
      <c r="C4" s="366">
        <v>2015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  <c r="AS4" s="367"/>
      <c r="AT4" s="367"/>
      <c r="AU4" s="367"/>
      <c r="AV4" s="368"/>
    </row>
    <row r="5" spans="1:50" x14ac:dyDescent="0.25">
      <c r="A5" s="353" t="s">
        <v>392</v>
      </c>
      <c r="B5" s="354"/>
      <c r="C5" s="355" t="s">
        <v>393</v>
      </c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7"/>
    </row>
    <row r="6" spans="1:50" ht="105" x14ac:dyDescent="0.25">
      <c r="A6" s="358" t="s">
        <v>440</v>
      </c>
      <c r="B6" s="359"/>
      <c r="C6" s="157" t="s">
        <v>399</v>
      </c>
      <c r="D6" s="157" t="s">
        <v>400</v>
      </c>
      <c r="E6" s="157" t="s">
        <v>401</v>
      </c>
      <c r="F6" s="157" t="s">
        <v>402</v>
      </c>
      <c r="G6" s="157" t="s">
        <v>403</v>
      </c>
      <c r="H6" s="157" t="s">
        <v>404</v>
      </c>
      <c r="I6" s="157" t="s">
        <v>405</v>
      </c>
      <c r="J6" s="157" t="s">
        <v>406</v>
      </c>
      <c r="K6" s="157" t="s">
        <v>407</v>
      </c>
      <c r="L6" s="157" t="s">
        <v>408</v>
      </c>
      <c r="M6" s="157" t="s">
        <v>409</v>
      </c>
      <c r="N6" s="157" t="s">
        <v>410</v>
      </c>
      <c r="O6" s="157" t="s">
        <v>411</v>
      </c>
      <c r="P6" s="157" t="s">
        <v>412</v>
      </c>
      <c r="Q6" s="157" t="s">
        <v>413</v>
      </c>
      <c r="R6" s="157" t="s">
        <v>414</v>
      </c>
      <c r="S6" s="157" t="s">
        <v>415</v>
      </c>
      <c r="T6" s="157" t="s">
        <v>416</v>
      </c>
      <c r="U6" s="157" t="s">
        <v>417</v>
      </c>
      <c r="V6" s="157" t="s">
        <v>418</v>
      </c>
      <c r="W6" s="157" t="s">
        <v>419</v>
      </c>
      <c r="X6" s="157" t="s">
        <v>420</v>
      </c>
      <c r="Y6" s="157" t="s">
        <v>421</v>
      </c>
      <c r="Z6" s="187" t="s">
        <v>422</v>
      </c>
      <c r="AA6" s="187" t="s">
        <v>441</v>
      </c>
      <c r="AB6" s="157" t="s">
        <v>424</v>
      </c>
      <c r="AC6" s="157" t="s">
        <v>425</v>
      </c>
      <c r="AD6" s="157" t="s">
        <v>426</v>
      </c>
      <c r="AE6" s="157" t="s">
        <v>427</v>
      </c>
      <c r="AF6" s="157" t="s">
        <v>428</v>
      </c>
      <c r="AG6" s="187" t="s">
        <v>429</v>
      </c>
      <c r="AH6" s="157" t="s">
        <v>430</v>
      </c>
      <c r="AI6" s="157" t="s">
        <v>431</v>
      </c>
      <c r="AJ6" s="157" t="s">
        <v>432</v>
      </c>
      <c r="AK6" s="187" t="s">
        <v>433</v>
      </c>
      <c r="AL6" s="157" t="s">
        <v>434</v>
      </c>
      <c r="AM6" s="157" t="s">
        <v>442</v>
      </c>
      <c r="AN6" s="157" t="s">
        <v>443</v>
      </c>
      <c r="AO6" s="157" t="s">
        <v>444</v>
      </c>
      <c r="AP6" s="157" t="s">
        <v>445</v>
      </c>
      <c r="AQ6" s="157" t="s">
        <v>446</v>
      </c>
      <c r="AR6" s="157" t="s">
        <v>447</v>
      </c>
      <c r="AS6" s="158" t="s">
        <v>448</v>
      </c>
      <c r="AT6" s="157" t="s">
        <v>449</v>
      </c>
      <c r="AU6" s="157" t="s">
        <v>450</v>
      </c>
      <c r="AV6" s="157" t="s">
        <v>451</v>
      </c>
      <c r="AX6" s="157" t="s">
        <v>452</v>
      </c>
    </row>
    <row r="7" spans="1:50" ht="15.75" thickBot="1" x14ac:dyDescent="0.3">
      <c r="A7" s="159" t="s">
        <v>453</v>
      </c>
      <c r="B7" s="160" t="s">
        <v>397</v>
      </c>
      <c r="C7" s="161" t="s">
        <v>397</v>
      </c>
      <c r="D7" s="161" t="s">
        <v>397</v>
      </c>
      <c r="E7" s="161" t="s">
        <v>397</v>
      </c>
      <c r="F7" s="161" t="s">
        <v>397</v>
      </c>
      <c r="G7" s="161" t="s">
        <v>397</v>
      </c>
      <c r="H7" s="161" t="s">
        <v>397</v>
      </c>
      <c r="I7" s="161" t="s">
        <v>397</v>
      </c>
      <c r="J7" s="161" t="s">
        <v>397</v>
      </c>
      <c r="K7" s="161" t="s">
        <v>397</v>
      </c>
      <c r="L7" s="161" t="s">
        <v>397</v>
      </c>
      <c r="M7" s="161" t="s">
        <v>397</v>
      </c>
      <c r="N7" s="161" t="s">
        <v>397</v>
      </c>
      <c r="O7" s="161" t="s">
        <v>397</v>
      </c>
      <c r="P7" s="161" t="s">
        <v>397</v>
      </c>
      <c r="Q7" s="161" t="s">
        <v>397</v>
      </c>
      <c r="R7" s="161" t="s">
        <v>397</v>
      </c>
      <c r="S7" s="161" t="s">
        <v>397</v>
      </c>
      <c r="T7" s="161" t="s">
        <v>397</v>
      </c>
      <c r="U7" s="161" t="s">
        <v>397</v>
      </c>
      <c r="V7" s="161" t="s">
        <v>397</v>
      </c>
      <c r="W7" s="161" t="s">
        <v>397</v>
      </c>
      <c r="X7" s="161" t="s">
        <v>397</v>
      </c>
      <c r="Y7" s="161" t="s">
        <v>397</v>
      </c>
      <c r="Z7" s="161" t="s">
        <v>397</v>
      </c>
      <c r="AA7" s="161" t="s">
        <v>397</v>
      </c>
      <c r="AB7" s="161" t="s">
        <v>397</v>
      </c>
      <c r="AC7" s="161" t="s">
        <v>397</v>
      </c>
      <c r="AD7" s="161" t="s">
        <v>397</v>
      </c>
      <c r="AE7" s="161" t="s">
        <v>397</v>
      </c>
      <c r="AF7" s="161" t="s">
        <v>397</v>
      </c>
      <c r="AG7" s="161" t="s">
        <v>397</v>
      </c>
      <c r="AH7" s="161" t="s">
        <v>397</v>
      </c>
      <c r="AI7" s="161" t="s">
        <v>397</v>
      </c>
      <c r="AJ7" s="161" t="s">
        <v>397</v>
      </c>
      <c r="AK7" s="161" t="s">
        <v>397</v>
      </c>
      <c r="AL7" s="161" t="s">
        <v>397</v>
      </c>
      <c r="AM7" s="160" t="s">
        <v>397</v>
      </c>
      <c r="AN7" s="160" t="s">
        <v>397</v>
      </c>
      <c r="AO7" s="160" t="s">
        <v>397</v>
      </c>
      <c r="AP7" s="160" t="s">
        <v>397</v>
      </c>
      <c r="AQ7" s="160" t="s">
        <v>397</v>
      </c>
      <c r="AR7" s="160" t="s">
        <v>397</v>
      </c>
      <c r="AS7" s="160" t="s">
        <v>397</v>
      </c>
      <c r="AT7" s="160" t="s">
        <v>397</v>
      </c>
      <c r="AU7" s="160" t="s">
        <v>397</v>
      </c>
      <c r="AV7" s="160" t="s">
        <v>397</v>
      </c>
      <c r="AX7" s="160" t="s">
        <v>397</v>
      </c>
    </row>
    <row r="8" spans="1:50" x14ac:dyDescent="0.25">
      <c r="A8" s="162" t="s">
        <v>0</v>
      </c>
      <c r="B8" s="163" t="s">
        <v>397</v>
      </c>
      <c r="C8" s="164">
        <v>1055.0999999999999</v>
      </c>
      <c r="D8" s="165">
        <v>0.4</v>
      </c>
      <c r="E8" s="165">
        <v>0.5</v>
      </c>
      <c r="F8" s="165">
        <v>0.3</v>
      </c>
      <c r="G8" s="165">
        <v>1036.0999999999999</v>
      </c>
      <c r="H8" s="165">
        <v>2</v>
      </c>
      <c r="I8" s="165">
        <v>480.1</v>
      </c>
      <c r="J8" s="165">
        <v>173.1</v>
      </c>
      <c r="K8" s="165">
        <v>1.9</v>
      </c>
      <c r="L8" s="165">
        <v>27.7</v>
      </c>
      <c r="M8" s="165">
        <v>41.7</v>
      </c>
      <c r="N8" s="165">
        <v>5.2</v>
      </c>
      <c r="O8" s="165">
        <v>29.9</v>
      </c>
      <c r="P8" s="165">
        <v>14.4</v>
      </c>
      <c r="Q8" s="165">
        <v>8.1999999999999993</v>
      </c>
      <c r="R8" s="165">
        <v>4.5999999999999996</v>
      </c>
      <c r="S8" s="165">
        <v>7.7</v>
      </c>
      <c r="T8" s="165">
        <v>14.9</v>
      </c>
      <c r="U8" s="165">
        <v>0.4</v>
      </c>
      <c r="V8" s="165">
        <v>34.4</v>
      </c>
      <c r="W8" s="165">
        <v>48.9</v>
      </c>
      <c r="X8" s="165">
        <v>68.5</v>
      </c>
      <c r="Y8" s="165">
        <v>122.7</v>
      </c>
      <c r="Z8" s="165">
        <v>15.9</v>
      </c>
      <c r="AA8" s="165">
        <v>71.400000000000006</v>
      </c>
      <c r="AB8" s="165">
        <v>1.1000000000000001</v>
      </c>
      <c r="AC8" s="165">
        <v>1.8</v>
      </c>
      <c r="AD8" s="165">
        <v>2.7</v>
      </c>
      <c r="AE8" s="165">
        <v>4.5999999999999996</v>
      </c>
      <c r="AF8" s="165">
        <v>11.9</v>
      </c>
      <c r="AG8" s="165">
        <v>68.599999999999994</v>
      </c>
      <c r="AH8" s="165">
        <v>24.6</v>
      </c>
      <c r="AI8" s="165">
        <v>9.4</v>
      </c>
      <c r="AJ8" s="165">
        <v>8.4</v>
      </c>
      <c r="AK8" s="165">
        <v>9.3000000000000007</v>
      </c>
      <c r="AL8" s="166">
        <v>0</v>
      </c>
      <c r="AM8" s="167">
        <v>1146.7</v>
      </c>
      <c r="AN8" s="168">
        <v>1.1000000000000001</v>
      </c>
      <c r="AO8" s="168">
        <v>96.3</v>
      </c>
      <c r="AP8" s="168">
        <v>170.3</v>
      </c>
      <c r="AQ8" s="168">
        <v>6.1</v>
      </c>
      <c r="AR8" s="168">
        <v>0</v>
      </c>
      <c r="AS8" s="190">
        <v>39.799999999999997</v>
      </c>
      <c r="AT8" s="190">
        <v>1184.5999999999999</v>
      </c>
      <c r="AU8" s="168">
        <v>0</v>
      </c>
      <c r="AV8" s="168">
        <v>6053.7</v>
      </c>
      <c r="AX8" s="191">
        <f>AS8+AT8</f>
        <v>1224.3999999999999</v>
      </c>
    </row>
    <row r="9" spans="1:50" ht="21" x14ac:dyDescent="0.25">
      <c r="A9" s="162" t="s">
        <v>1</v>
      </c>
      <c r="B9" s="163" t="s">
        <v>397</v>
      </c>
      <c r="C9" s="169">
        <v>0.4</v>
      </c>
      <c r="D9" s="170">
        <v>0.2</v>
      </c>
      <c r="E9" s="171">
        <v>0</v>
      </c>
      <c r="F9" s="171">
        <v>0.1</v>
      </c>
      <c r="G9" s="171">
        <v>0.2</v>
      </c>
      <c r="H9" s="171">
        <v>0</v>
      </c>
      <c r="I9" s="171">
        <v>0.1</v>
      </c>
      <c r="J9" s="171">
        <v>0.3</v>
      </c>
      <c r="K9" s="171">
        <v>3.5</v>
      </c>
      <c r="L9" s="171">
        <v>0.6</v>
      </c>
      <c r="M9" s="171">
        <v>0.1</v>
      </c>
      <c r="N9" s="171">
        <v>0.8</v>
      </c>
      <c r="O9" s="171">
        <v>12.8</v>
      </c>
      <c r="P9" s="171">
        <v>0.4</v>
      </c>
      <c r="Q9" s="171">
        <v>0.2</v>
      </c>
      <c r="R9" s="171">
        <v>0.1</v>
      </c>
      <c r="S9" s="171">
        <v>0.4</v>
      </c>
      <c r="T9" s="171">
        <v>0.4</v>
      </c>
      <c r="U9" s="171">
        <v>0</v>
      </c>
      <c r="V9" s="171">
        <v>0.1</v>
      </c>
      <c r="W9" s="171">
        <v>31.8</v>
      </c>
      <c r="X9" s="171">
        <v>1.1000000000000001</v>
      </c>
      <c r="Y9" s="171">
        <v>0.8</v>
      </c>
      <c r="Z9" s="171">
        <v>0.8</v>
      </c>
      <c r="AA9" s="171">
        <v>0.1</v>
      </c>
      <c r="AB9" s="171">
        <v>0</v>
      </c>
      <c r="AC9" s="171">
        <v>0</v>
      </c>
      <c r="AD9" s="171">
        <v>0.1</v>
      </c>
      <c r="AE9" s="171">
        <v>0</v>
      </c>
      <c r="AF9" s="171">
        <v>0.3</v>
      </c>
      <c r="AG9" s="171">
        <v>0.6</v>
      </c>
      <c r="AH9" s="171">
        <v>0.3</v>
      </c>
      <c r="AI9" s="171">
        <v>0.2</v>
      </c>
      <c r="AJ9" s="171">
        <v>0.1</v>
      </c>
      <c r="AK9" s="171">
        <v>0.1</v>
      </c>
      <c r="AL9" s="172">
        <v>0</v>
      </c>
      <c r="AM9" s="173">
        <v>14.5</v>
      </c>
      <c r="AN9" s="171">
        <v>0</v>
      </c>
      <c r="AO9" s="171">
        <v>0.7</v>
      </c>
      <c r="AP9" s="171">
        <v>1.7</v>
      </c>
      <c r="AQ9" s="171">
        <v>1.3</v>
      </c>
      <c r="AR9" s="171">
        <v>0</v>
      </c>
      <c r="AS9" s="190">
        <v>0.7</v>
      </c>
      <c r="AT9" s="190">
        <v>86.5</v>
      </c>
      <c r="AU9" s="171">
        <v>0</v>
      </c>
      <c r="AV9" s="171">
        <v>162.4</v>
      </c>
      <c r="AX9" s="191">
        <f t="shared" ref="AX9:AX44" si="0">AS9+AT9</f>
        <v>87.2</v>
      </c>
    </row>
    <row r="10" spans="1:50" ht="21" x14ac:dyDescent="0.25">
      <c r="A10" s="162" t="s">
        <v>2</v>
      </c>
      <c r="B10" s="163" t="s">
        <v>397</v>
      </c>
      <c r="C10" s="174">
        <v>2.1</v>
      </c>
      <c r="D10" s="168">
        <v>0</v>
      </c>
      <c r="E10" s="170">
        <v>3.7</v>
      </c>
      <c r="F10" s="168">
        <v>0.2</v>
      </c>
      <c r="G10" s="168">
        <v>0.6</v>
      </c>
      <c r="H10" s="168">
        <v>0</v>
      </c>
      <c r="I10" s="168">
        <v>0.3</v>
      </c>
      <c r="J10" s="168">
        <v>1.5</v>
      </c>
      <c r="K10" s="168">
        <v>0.1</v>
      </c>
      <c r="L10" s="168">
        <v>14.1</v>
      </c>
      <c r="M10" s="168">
        <v>0.4</v>
      </c>
      <c r="N10" s="168">
        <v>42.8</v>
      </c>
      <c r="O10" s="168">
        <v>68.2</v>
      </c>
      <c r="P10" s="168">
        <v>2.5</v>
      </c>
      <c r="Q10" s="168">
        <v>0.6</v>
      </c>
      <c r="R10" s="168">
        <v>0.3</v>
      </c>
      <c r="S10" s="168">
        <v>0.4</v>
      </c>
      <c r="T10" s="168">
        <v>1.2</v>
      </c>
      <c r="U10" s="168">
        <v>0</v>
      </c>
      <c r="V10" s="168">
        <v>0.2</v>
      </c>
      <c r="W10" s="168">
        <v>1.3</v>
      </c>
      <c r="X10" s="168">
        <v>62.1</v>
      </c>
      <c r="Y10" s="168">
        <v>2</v>
      </c>
      <c r="Z10" s="168">
        <v>2.5</v>
      </c>
      <c r="AA10" s="168">
        <v>0.1</v>
      </c>
      <c r="AB10" s="168">
        <v>0.1</v>
      </c>
      <c r="AC10" s="168">
        <v>0</v>
      </c>
      <c r="AD10" s="168">
        <v>0.1</v>
      </c>
      <c r="AE10" s="168">
        <v>0</v>
      </c>
      <c r="AF10" s="168">
        <v>2.1</v>
      </c>
      <c r="AG10" s="168">
        <v>2.1</v>
      </c>
      <c r="AH10" s="168">
        <v>0.2</v>
      </c>
      <c r="AI10" s="168">
        <v>0.1</v>
      </c>
      <c r="AJ10" s="168">
        <v>0.2</v>
      </c>
      <c r="AK10" s="168">
        <v>0.2</v>
      </c>
      <c r="AL10" s="175">
        <v>0</v>
      </c>
      <c r="AM10" s="167">
        <v>5.0999999999999996</v>
      </c>
      <c r="AN10" s="168">
        <v>0.1</v>
      </c>
      <c r="AO10" s="168">
        <v>0.7</v>
      </c>
      <c r="AP10" s="168">
        <v>1.7</v>
      </c>
      <c r="AQ10" s="168">
        <v>0.3</v>
      </c>
      <c r="AR10" s="168">
        <v>0</v>
      </c>
      <c r="AS10" s="190">
        <v>0.2</v>
      </c>
      <c r="AT10" s="190">
        <v>118.6</v>
      </c>
      <c r="AU10" s="168">
        <v>0</v>
      </c>
      <c r="AV10" s="168">
        <v>338.9</v>
      </c>
      <c r="AX10" s="191">
        <f t="shared" si="0"/>
        <v>118.8</v>
      </c>
    </row>
    <row r="11" spans="1:50" x14ac:dyDescent="0.25">
      <c r="A11" s="162" t="s">
        <v>3</v>
      </c>
      <c r="B11" s="163" t="s">
        <v>397</v>
      </c>
      <c r="C11" s="169">
        <v>24.1</v>
      </c>
      <c r="D11" s="171">
        <v>5.4</v>
      </c>
      <c r="E11" s="171">
        <v>7</v>
      </c>
      <c r="F11" s="170">
        <v>5.0999999999999996</v>
      </c>
      <c r="G11" s="171">
        <v>1.4</v>
      </c>
      <c r="H11" s="171">
        <v>0</v>
      </c>
      <c r="I11" s="171">
        <v>0.3</v>
      </c>
      <c r="J11" s="171">
        <v>1.3</v>
      </c>
      <c r="K11" s="171">
        <v>1.9</v>
      </c>
      <c r="L11" s="171">
        <v>0.7</v>
      </c>
      <c r="M11" s="171">
        <v>4.7</v>
      </c>
      <c r="N11" s="171">
        <v>1</v>
      </c>
      <c r="O11" s="171">
        <v>0.4</v>
      </c>
      <c r="P11" s="171">
        <v>0.1</v>
      </c>
      <c r="Q11" s="171">
        <v>0</v>
      </c>
      <c r="R11" s="171">
        <v>0</v>
      </c>
      <c r="S11" s="171">
        <v>1.9</v>
      </c>
      <c r="T11" s="171">
        <v>0.1</v>
      </c>
      <c r="U11" s="171">
        <v>0</v>
      </c>
      <c r="V11" s="171">
        <v>0.4</v>
      </c>
      <c r="W11" s="171">
        <v>26.6</v>
      </c>
      <c r="X11" s="171">
        <v>30</v>
      </c>
      <c r="Y11" s="171">
        <v>0</v>
      </c>
      <c r="Z11" s="171">
        <v>1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1">
        <v>0</v>
      </c>
      <c r="AG11" s="171">
        <v>2.2000000000000002</v>
      </c>
      <c r="AH11" s="171">
        <v>1.8</v>
      </c>
      <c r="AI11" s="171">
        <v>0.7</v>
      </c>
      <c r="AJ11" s="171">
        <v>0</v>
      </c>
      <c r="AK11" s="171">
        <v>0</v>
      </c>
      <c r="AL11" s="172">
        <v>0</v>
      </c>
      <c r="AM11" s="173">
        <v>0</v>
      </c>
      <c r="AN11" s="171">
        <v>0</v>
      </c>
      <c r="AO11" s="171">
        <v>25.5</v>
      </c>
      <c r="AP11" s="171">
        <v>0</v>
      </c>
      <c r="AQ11" s="171">
        <v>0</v>
      </c>
      <c r="AR11" s="171">
        <v>0</v>
      </c>
      <c r="AS11" s="190">
        <v>0</v>
      </c>
      <c r="AT11" s="190">
        <v>5.3</v>
      </c>
      <c r="AU11" s="171">
        <v>0</v>
      </c>
      <c r="AV11" s="171">
        <v>149.1</v>
      </c>
      <c r="AX11" s="191">
        <f t="shared" si="0"/>
        <v>5.3</v>
      </c>
    </row>
    <row r="12" spans="1:50" x14ac:dyDescent="0.25">
      <c r="A12" s="162" t="s">
        <v>4</v>
      </c>
      <c r="B12" s="163" t="s">
        <v>397</v>
      </c>
      <c r="C12" s="174">
        <v>121.1</v>
      </c>
      <c r="D12" s="168">
        <v>0.1</v>
      </c>
      <c r="E12" s="168">
        <v>0.2</v>
      </c>
      <c r="F12" s="168">
        <v>0.1</v>
      </c>
      <c r="G12" s="170">
        <v>195.1</v>
      </c>
      <c r="H12" s="168">
        <v>5.2</v>
      </c>
      <c r="I12" s="168">
        <v>3.1</v>
      </c>
      <c r="J12" s="168">
        <v>4.8</v>
      </c>
      <c r="K12" s="168">
        <v>2.8</v>
      </c>
      <c r="L12" s="168">
        <v>12.4</v>
      </c>
      <c r="M12" s="168">
        <v>9.6</v>
      </c>
      <c r="N12" s="168">
        <v>2.7</v>
      </c>
      <c r="O12" s="168">
        <v>5</v>
      </c>
      <c r="P12" s="168">
        <v>8.5</v>
      </c>
      <c r="Q12" s="168">
        <v>11.6</v>
      </c>
      <c r="R12" s="168">
        <v>5.4</v>
      </c>
      <c r="S12" s="168">
        <v>6.3</v>
      </c>
      <c r="T12" s="168">
        <v>12.6</v>
      </c>
      <c r="U12" s="168">
        <v>0.6</v>
      </c>
      <c r="V12" s="168">
        <v>5.7</v>
      </c>
      <c r="W12" s="168">
        <v>12</v>
      </c>
      <c r="X12" s="168">
        <v>17</v>
      </c>
      <c r="Y12" s="168">
        <v>53.1</v>
      </c>
      <c r="Z12" s="168">
        <v>11.1</v>
      </c>
      <c r="AA12" s="168">
        <v>171.9</v>
      </c>
      <c r="AB12" s="168">
        <v>1.8</v>
      </c>
      <c r="AC12" s="168">
        <v>1.3</v>
      </c>
      <c r="AD12" s="168">
        <v>3</v>
      </c>
      <c r="AE12" s="168">
        <v>3.6</v>
      </c>
      <c r="AF12" s="168">
        <v>4.7</v>
      </c>
      <c r="AG12" s="168">
        <v>40.9</v>
      </c>
      <c r="AH12" s="168">
        <v>19.600000000000001</v>
      </c>
      <c r="AI12" s="168">
        <v>8.5</v>
      </c>
      <c r="AJ12" s="168">
        <v>13.3</v>
      </c>
      <c r="AK12" s="168">
        <v>46.5</v>
      </c>
      <c r="AL12" s="175">
        <v>0</v>
      </c>
      <c r="AM12" s="167">
        <v>1909.7</v>
      </c>
      <c r="AN12" s="168">
        <v>0.5</v>
      </c>
      <c r="AO12" s="168">
        <v>26.1</v>
      </c>
      <c r="AP12" s="168">
        <v>21.6</v>
      </c>
      <c r="AQ12" s="168">
        <v>2.2999999999999998</v>
      </c>
      <c r="AR12" s="168">
        <v>0</v>
      </c>
      <c r="AS12" s="190">
        <v>61.8</v>
      </c>
      <c r="AT12" s="190">
        <v>1338.3</v>
      </c>
      <c r="AU12" s="168">
        <v>0</v>
      </c>
      <c r="AV12" s="168">
        <v>4182</v>
      </c>
      <c r="AX12" s="191">
        <f t="shared" si="0"/>
        <v>1400.1</v>
      </c>
    </row>
    <row r="13" spans="1:50" ht="21" x14ac:dyDescent="0.25">
      <c r="A13" s="162" t="s">
        <v>5</v>
      </c>
      <c r="B13" s="163" t="s">
        <v>397</v>
      </c>
      <c r="C13" s="169">
        <v>1.4</v>
      </c>
      <c r="D13" s="171">
        <v>0.1</v>
      </c>
      <c r="E13" s="171">
        <v>0</v>
      </c>
      <c r="F13" s="171">
        <v>0.1</v>
      </c>
      <c r="G13" s="171">
        <v>1.8</v>
      </c>
      <c r="H13" s="170">
        <v>56.1</v>
      </c>
      <c r="I13" s="171">
        <v>0.2</v>
      </c>
      <c r="J13" s="171">
        <v>2.2000000000000002</v>
      </c>
      <c r="K13" s="171">
        <v>0.2</v>
      </c>
      <c r="L13" s="171">
        <v>2.6</v>
      </c>
      <c r="M13" s="171">
        <v>7.6</v>
      </c>
      <c r="N13" s="171">
        <v>1.4</v>
      </c>
      <c r="O13" s="171">
        <v>4.4000000000000004</v>
      </c>
      <c r="P13" s="171">
        <v>3.7</v>
      </c>
      <c r="Q13" s="171">
        <v>4.3</v>
      </c>
      <c r="R13" s="171">
        <v>1.3</v>
      </c>
      <c r="S13" s="171">
        <v>2.9</v>
      </c>
      <c r="T13" s="171">
        <v>5.6</v>
      </c>
      <c r="U13" s="171">
        <v>0.5</v>
      </c>
      <c r="V13" s="171">
        <v>16.899999999999999</v>
      </c>
      <c r="W13" s="171">
        <v>9.4</v>
      </c>
      <c r="X13" s="171">
        <v>5.3</v>
      </c>
      <c r="Y13" s="171">
        <v>15.7</v>
      </c>
      <c r="Z13" s="171">
        <v>3.2</v>
      </c>
      <c r="AA13" s="171">
        <v>1.6</v>
      </c>
      <c r="AB13" s="171">
        <v>0.7</v>
      </c>
      <c r="AC13" s="171">
        <v>0.3</v>
      </c>
      <c r="AD13" s="171">
        <v>0.2</v>
      </c>
      <c r="AE13" s="171">
        <v>0.2</v>
      </c>
      <c r="AF13" s="171">
        <v>0.9</v>
      </c>
      <c r="AG13" s="171">
        <v>9.1999999999999993</v>
      </c>
      <c r="AH13" s="171">
        <v>5.2</v>
      </c>
      <c r="AI13" s="171">
        <v>1.2</v>
      </c>
      <c r="AJ13" s="171">
        <v>4.8</v>
      </c>
      <c r="AK13" s="171">
        <v>2.4</v>
      </c>
      <c r="AL13" s="172">
        <v>0</v>
      </c>
      <c r="AM13" s="173">
        <v>313.10000000000002</v>
      </c>
      <c r="AN13" s="171">
        <v>0.2</v>
      </c>
      <c r="AO13" s="171">
        <v>1</v>
      </c>
      <c r="AP13" s="171">
        <v>4.5</v>
      </c>
      <c r="AQ13" s="171">
        <v>1.6</v>
      </c>
      <c r="AR13" s="171">
        <v>0</v>
      </c>
      <c r="AS13" s="190">
        <v>21.7</v>
      </c>
      <c r="AT13" s="190">
        <v>1212</v>
      </c>
      <c r="AU13" s="171">
        <v>0</v>
      </c>
      <c r="AV13" s="171">
        <v>1727.8</v>
      </c>
      <c r="AX13" s="191">
        <f t="shared" si="0"/>
        <v>1233.7</v>
      </c>
    </row>
    <row r="14" spans="1:50" ht="21" x14ac:dyDescent="0.25">
      <c r="A14" s="162" t="s">
        <v>6</v>
      </c>
      <c r="B14" s="163" t="s">
        <v>397</v>
      </c>
      <c r="C14" s="174">
        <v>29.8</v>
      </c>
      <c r="D14" s="168">
        <v>0.1</v>
      </c>
      <c r="E14" s="168">
        <v>0.1</v>
      </c>
      <c r="F14" s="168">
        <v>0.2</v>
      </c>
      <c r="G14" s="168">
        <v>6.4</v>
      </c>
      <c r="H14" s="168">
        <v>1.2</v>
      </c>
      <c r="I14" s="170">
        <v>293.3</v>
      </c>
      <c r="J14" s="168">
        <v>39.5</v>
      </c>
      <c r="K14" s="168">
        <v>0.8</v>
      </c>
      <c r="L14" s="168">
        <v>8.6</v>
      </c>
      <c r="M14" s="168">
        <v>22.5</v>
      </c>
      <c r="N14" s="168">
        <v>14.8</v>
      </c>
      <c r="O14" s="168">
        <v>8.1999999999999993</v>
      </c>
      <c r="P14" s="168">
        <v>36.4</v>
      </c>
      <c r="Q14" s="168">
        <v>12.8</v>
      </c>
      <c r="R14" s="168">
        <v>11.7</v>
      </c>
      <c r="S14" s="168">
        <v>17.399999999999999</v>
      </c>
      <c r="T14" s="168">
        <v>71.8</v>
      </c>
      <c r="U14" s="168">
        <v>1</v>
      </c>
      <c r="V14" s="168">
        <v>163.19999999999999</v>
      </c>
      <c r="W14" s="168">
        <v>13.7</v>
      </c>
      <c r="X14" s="168">
        <v>462</v>
      </c>
      <c r="Y14" s="168">
        <v>43.5</v>
      </c>
      <c r="Z14" s="168">
        <v>17.399999999999999</v>
      </c>
      <c r="AA14" s="168">
        <v>4.0999999999999996</v>
      </c>
      <c r="AB14" s="168">
        <v>0.4</v>
      </c>
      <c r="AC14" s="168">
        <v>0.5</v>
      </c>
      <c r="AD14" s="168">
        <v>0.8</v>
      </c>
      <c r="AE14" s="168">
        <v>0.8</v>
      </c>
      <c r="AF14" s="168">
        <v>51.7</v>
      </c>
      <c r="AG14" s="168">
        <v>44.8</v>
      </c>
      <c r="AH14" s="168">
        <v>6.5</v>
      </c>
      <c r="AI14" s="168">
        <v>5.9</v>
      </c>
      <c r="AJ14" s="168">
        <v>2.2999999999999998</v>
      </c>
      <c r="AK14" s="168">
        <v>9.8000000000000007</v>
      </c>
      <c r="AL14" s="175">
        <v>0</v>
      </c>
      <c r="AM14" s="167">
        <v>103.5</v>
      </c>
      <c r="AN14" s="168">
        <v>0</v>
      </c>
      <c r="AO14" s="168">
        <v>21.4</v>
      </c>
      <c r="AP14" s="168">
        <v>30.7</v>
      </c>
      <c r="AQ14" s="168">
        <v>3.2</v>
      </c>
      <c r="AR14" s="168">
        <v>0</v>
      </c>
      <c r="AS14" s="190">
        <v>5.0999999999999996</v>
      </c>
      <c r="AT14" s="190">
        <v>611.79999999999995</v>
      </c>
      <c r="AU14" s="168">
        <v>0</v>
      </c>
      <c r="AV14" s="168">
        <v>2179.6999999999998</v>
      </c>
      <c r="AX14" s="191">
        <f t="shared" si="0"/>
        <v>616.9</v>
      </c>
    </row>
    <row r="15" spans="1:50" x14ac:dyDescent="0.25">
      <c r="A15" s="162" t="s">
        <v>7</v>
      </c>
      <c r="B15" s="163" t="s">
        <v>397</v>
      </c>
      <c r="C15" s="169">
        <v>5.9</v>
      </c>
      <c r="D15" s="171">
        <v>0.1</v>
      </c>
      <c r="E15" s="171">
        <v>0.4</v>
      </c>
      <c r="F15" s="171">
        <v>0.1</v>
      </c>
      <c r="G15" s="171">
        <v>19.7</v>
      </c>
      <c r="H15" s="171">
        <v>2.4</v>
      </c>
      <c r="I15" s="171">
        <v>4.4000000000000004</v>
      </c>
      <c r="J15" s="170">
        <v>135.1</v>
      </c>
      <c r="K15" s="171">
        <v>1</v>
      </c>
      <c r="L15" s="171">
        <v>7.6</v>
      </c>
      <c r="M15" s="171">
        <v>17.2</v>
      </c>
      <c r="N15" s="171">
        <v>6.5</v>
      </c>
      <c r="O15" s="171">
        <v>5</v>
      </c>
      <c r="P15" s="171">
        <v>9.1</v>
      </c>
      <c r="Q15" s="171">
        <v>11.7</v>
      </c>
      <c r="R15" s="171">
        <v>6.7</v>
      </c>
      <c r="S15" s="171">
        <v>8.4</v>
      </c>
      <c r="T15" s="171">
        <v>19.600000000000001</v>
      </c>
      <c r="U15" s="171">
        <v>0.4</v>
      </c>
      <c r="V15" s="171">
        <v>7.5</v>
      </c>
      <c r="W15" s="171">
        <v>17.8</v>
      </c>
      <c r="X15" s="171">
        <v>12.6</v>
      </c>
      <c r="Y15" s="171">
        <v>58.6</v>
      </c>
      <c r="Z15" s="171">
        <v>13</v>
      </c>
      <c r="AA15" s="171">
        <v>4.9000000000000004</v>
      </c>
      <c r="AB15" s="171">
        <v>38.6</v>
      </c>
      <c r="AC15" s="171">
        <v>4.5999999999999996</v>
      </c>
      <c r="AD15" s="171">
        <v>15.5</v>
      </c>
      <c r="AE15" s="171">
        <v>14.7</v>
      </c>
      <c r="AF15" s="171">
        <v>8</v>
      </c>
      <c r="AG15" s="171">
        <v>84.8</v>
      </c>
      <c r="AH15" s="171">
        <v>15.7</v>
      </c>
      <c r="AI15" s="171">
        <v>16.3</v>
      </c>
      <c r="AJ15" s="171">
        <v>6.6</v>
      </c>
      <c r="AK15" s="171">
        <v>10</v>
      </c>
      <c r="AL15" s="172">
        <v>0</v>
      </c>
      <c r="AM15" s="173">
        <v>244.4</v>
      </c>
      <c r="AN15" s="171">
        <v>0.4</v>
      </c>
      <c r="AO15" s="171">
        <v>11</v>
      </c>
      <c r="AP15" s="171">
        <v>11.9</v>
      </c>
      <c r="AQ15" s="171">
        <v>-1</v>
      </c>
      <c r="AR15" s="171">
        <v>0</v>
      </c>
      <c r="AS15" s="190">
        <v>11.9</v>
      </c>
      <c r="AT15" s="190">
        <v>1075.0999999999999</v>
      </c>
      <c r="AU15" s="171">
        <v>0</v>
      </c>
      <c r="AV15" s="171">
        <v>1944</v>
      </c>
      <c r="AX15" s="191">
        <f t="shared" si="0"/>
        <v>1087</v>
      </c>
    </row>
    <row r="16" spans="1:50" x14ac:dyDescent="0.25">
      <c r="A16" s="162" t="s">
        <v>8</v>
      </c>
      <c r="B16" s="163" t="s">
        <v>397</v>
      </c>
      <c r="C16" s="174">
        <v>73.2</v>
      </c>
      <c r="D16" s="168">
        <v>1.5</v>
      </c>
      <c r="E16" s="168">
        <v>6.8</v>
      </c>
      <c r="F16" s="168">
        <v>1.3</v>
      </c>
      <c r="G16" s="168">
        <v>10.6</v>
      </c>
      <c r="H16" s="168">
        <v>2.8</v>
      </c>
      <c r="I16" s="168">
        <v>4.9000000000000004</v>
      </c>
      <c r="J16" s="168">
        <v>9</v>
      </c>
      <c r="K16" s="170">
        <v>114.9</v>
      </c>
      <c r="L16" s="168">
        <v>69.5</v>
      </c>
      <c r="M16" s="168">
        <v>25.1</v>
      </c>
      <c r="N16" s="168">
        <v>27.3</v>
      </c>
      <c r="O16" s="168">
        <v>61.2</v>
      </c>
      <c r="P16" s="168">
        <v>21.8</v>
      </c>
      <c r="Q16" s="168">
        <v>10.1</v>
      </c>
      <c r="R16" s="168">
        <v>10.7</v>
      </c>
      <c r="S16" s="168">
        <v>14.3</v>
      </c>
      <c r="T16" s="168">
        <v>39.4</v>
      </c>
      <c r="U16" s="168">
        <v>1.2</v>
      </c>
      <c r="V16" s="168">
        <v>13</v>
      </c>
      <c r="W16" s="168">
        <v>209.5</v>
      </c>
      <c r="X16" s="168">
        <v>93.5</v>
      </c>
      <c r="Y16" s="168">
        <v>93.6</v>
      </c>
      <c r="Z16" s="168">
        <v>396.2</v>
      </c>
      <c r="AA16" s="168">
        <v>5.6</v>
      </c>
      <c r="AB16" s="168">
        <v>2.2000000000000002</v>
      </c>
      <c r="AC16" s="168">
        <v>3.9</v>
      </c>
      <c r="AD16" s="168">
        <v>8.6</v>
      </c>
      <c r="AE16" s="168">
        <v>10.9</v>
      </c>
      <c r="AF16" s="168">
        <v>17.5</v>
      </c>
      <c r="AG16" s="168">
        <v>74.900000000000006</v>
      </c>
      <c r="AH16" s="168">
        <v>28.9</v>
      </c>
      <c r="AI16" s="168">
        <v>11.3</v>
      </c>
      <c r="AJ16" s="168">
        <v>9.1</v>
      </c>
      <c r="AK16" s="168">
        <v>11.7</v>
      </c>
      <c r="AL16" s="175">
        <v>0</v>
      </c>
      <c r="AM16" s="167">
        <v>417.4</v>
      </c>
      <c r="AN16" s="168">
        <v>0.1</v>
      </c>
      <c r="AO16" s="168">
        <v>78.3</v>
      </c>
      <c r="AP16" s="168">
        <v>3.1</v>
      </c>
      <c r="AQ16" s="168">
        <v>4.3</v>
      </c>
      <c r="AR16" s="168">
        <v>0</v>
      </c>
      <c r="AS16" s="190">
        <v>25.2</v>
      </c>
      <c r="AT16" s="190">
        <v>1702</v>
      </c>
      <c r="AU16" s="168">
        <v>0</v>
      </c>
      <c r="AV16" s="168">
        <v>3726.2</v>
      </c>
      <c r="AX16" s="191">
        <f t="shared" si="0"/>
        <v>1727.2</v>
      </c>
    </row>
    <row r="17" spans="1:50" x14ac:dyDescent="0.25">
      <c r="A17" s="162" t="s">
        <v>9</v>
      </c>
      <c r="B17" s="163" t="s">
        <v>397</v>
      </c>
      <c r="C17" s="169">
        <v>16.2</v>
      </c>
      <c r="D17" s="171">
        <v>0.2</v>
      </c>
      <c r="E17" s="171">
        <v>0.6</v>
      </c>
      <c r="F17" s="171">
        <v>0.1</v>
      </c>
      <c r="G17" s="171">
        <v>4.0999999999999996</v>
      </c>
      <c r="H17" s="171">
        <v>3.2</v>
      </c>
      <c r="I17" s="171">
        <v>2.4</v>
      </c>
      <c r="J17" s="171">
        <v>6.8</v>
      </c>
      <c r="K17" s="171">
        <v>9.4</v>
      </c>
      <c r="L17" s="170">
        <v>42.5</v>
      </c>
      <c r="M17" s="171">
        <v>68.599999999999994</v>
      </c>
      <c r="N17" s="171">
        <v>5.6</v>
      </c>
      <c r="O17" s="171">
        <v>10</v>
      </c>
      <c r="P17" s="171">
        <v>9.6999999999999993</v>
      </c>
      <c r="Q17" s="171">
        <v>8</v>
      </c>
      <c r="R17" s="171">
        <v>6.8</v>
      </c>
      <c r="S17" s="171">
        <v>5.4</v>
      </c>
      <c r="T17" s="171">
        <v>33.200000000000003</v>
      </c>
      <c r="U17" s="171">
        <v>0.3</v>
      </c>
      <c r="V17" s="171">
        <v>4.3</v>
      </c>
      <c r="W17" s="171">
        <v>12.4</v>
      </c>
      <c r="X17" s="171">
        <v>13.3</v>
      </c>
      <c r="Y17" s="171">
        <v>10.6</v>
      </c>
      <c r="Z17" s="171">
        <v>11.6</v>
      </c>
      <c r="AA17" s="171">
        <v>1.9</v>
      </c>
      <c r="AB17" s="171">
        <v>0.8</v>
      </c>
      <c r="AC17" s="171">
        <v>0.4</v>
      </c>
      <c r="AD17" s="171">
        <v>0.8</v>
      </c>
      <c r="AE17" s="171">
        <v>0.8</v>
      </c>
      <c r="AF17" s="171">
        <v>2.7</v>
      </c>
      <c r="AG17" s="171">
        <v>13.8</v>
      </c>
      <c r="AH17" s="171">
        <v>2.6</v>
      </c>
      <c r="AI17" s="171">
        <v>1.8</v>
      </c>
      <c r="AJ17" s="171">
        <v>5.7</v>
      </c>
      <c r="AK17" s="171">
        <v>3</v>
      </c>
      <c r="AL17" s="172">
        <v>0</v>
      </c>
      <c r="AM17" s="173">
        <v>133.30000000000001</v>
      </c>
      <c r="AN17" s="171">
        <v>0.3</v>
      </c>
      <c r="AO17" s="171">
        <v>26.1</v>
      </c>
      <c r="AP17" s="171">
        <v>5.0999999999999996</v>
      </c>
      <c r="AQ17" s="171">
        <v>5.8</v>
      </c>
      <c r="AR17" s="171">
        <v>0</v>
      </c>
      <c r="AS17" s="190">
        <v>9.6999999999999993</v>
      </c>
      <c r="AT17" s="190">
        <v>1845.4</v>
      </c>
      <c r="AU17" s="171">
        <v>0</v>
      </c>
      <c r="AV17" s="171">
        <v>2345.4</v>
      </c>
      <c r="AX17" s="191">
        <f t="shared" si="0"/>
        <v>1855.1000000000001</v>
      </c>
    </row>
    <row r="18" spans="1:50" x14ac:dyDescent="0.25">
      <c r="A18" s="162" t="s">
        <v>10</v>
      </c>
      <c r="B18" s="163" t="s">
        <v>397</v>
      </c>
      <c r="C18" s="174">
        <v>10.8</v>
      </c>
      <c r="D18" s="168">
        <v>0.5</v>
      </c>
      <c r="E18" s="168">
        <v>1.1000000000000001</v>
      </c>
      <c r="F18" s="168">
        <v>0.3</v>
      </c>
      <c r="G18" s="168">
        <v>25.8</v>
      </c>
      <c r="H18" s="168">
        <v>4.7</v>
      </c>
      <c r="I18" s="168">
        <v>5.6</v>
      </c>
      <c r="J18" s="168">
        <v>15.9</v>
      </c>
      <c r="K18" s="168">
        <v>0.8</v>
      </c>
      <c r="L18" s="168">
        <v>19.5</v>
      </c>
      <c r="M18" s="170">
        <v>245.4</v>
      </c>
      <c r="N18" s="168">
        <v>12</v>
      </c>
      <c r="O18" s="168">
        <v>14</v>
      </c>
      <c r="P18" s="168">
        <v>41.7</v>
      </c>
      <c r="Q18" s="168">
        <v>59.3</v>
      </c>
      <c r="R18" s="168">
        <v>49.8</v>
      </c>
      <c r="S18" s="168">
        <v>53.7</v>
      </c>
      <c r="T18" s="168">
        <v>265.39999999999998</v>
      </c>
      <c r="U18" s="168">
        <v>3.2</v>
      </c>
      <c r="V18" s="168">
        <v>28.2</v>
      </c>
      <c r="W18" s="168">
        <v>20.100000000000001</v>
      </c>
      <c r="X18" s="168">
        <v>125.4</v>
      </c>
      <c r="Y18" s="168">
        <v>68.099999999999994</v>
      </c>
      <c r="Z18" s="168">
        <v>47.6</v>
      </c>
      <c r="AA18" s="168">
        <v>4.3</v>
      </c>
      <c r="AB18" s="168">
        <v>2.8</v>
      </c>
      <c r="AC18" s="168">
        <v>0.8</v>
      </c>
      <c r="AD18" s="168">
        <v>1.7</v>
      </c>
      <c r="AE18" s="168">
        <v>2.2000000000000002</v>
      </c>
      <c r="AF18" s="168">
        <v>8.6999999999999993</v>
      </c>
      <c r="AG18" s="168">
        <v>40.9</v>
      </c>
      <c r="AH18" s="168">
        <v>7.5</v>
      </c>
      <c r="AI18" s="168">
        <v>4.3</v>
      </c>
      <c r="AJ18" s="168">
        <v>5.9</v>
      </c>
      <c r="AK18" s="168">
        <v>1.8</v>
      </c>
      <c r="AL18" s="175">
        <v>0</v>
      </c>
      <c r="AM18" s="167">
        <v>114.3</v>
      </c>
      <c r="AN18" s="168">
        <v>0.1</v>
      </c>
      <c r="AO18" s="168">
        <v>7.7</v>
      </c>
      <c r="AP18" s="168">
        <v>24.8</v>
      </c>
      <c r="AQ18" s="168">
        <v>17.600000000000001</v>
      </c>
      <c r="AR18" s="168">
        <v>0</v>
      </c>
      <c r="AS18" s="190">
        <v>3.4</v>
      </c>
      <c r="AT18" s="190">
        <v>3307.7</v>
      </c>
      <c r="AU18" s="168">
        <v>0</v>
      </c>
      <c r="AV18" s="168">
        <v>4675.6000000000004</v>
      </c>
      <c r="AX18" s="191">
        <f t="shared" si="0"/>
        <v>3311.1</v>
      </c>
    </row>
    <row r="19" spans="1:50" x14ac:dyDescent="0.25">
      <c r="A19" s="162" t="s">
        <v>11</v>
      </c>
      <c r="B19" s="163" t="s">
        <v>397</v>
      </c>
      <c r="C19" s="169">
        <v>6.4</v>
      </c>
      <c r="D19" s="171">
        <v>0</v>
      </c>
      <c r="E19" s="171">
        <v>2.4</v>
      </c>
      <c r="F19" s="171">
        <v>0.3</v>
      </c>
      <c r="G19" s="171">
        <v>8.4</v>
      </c>
      <c r="H19" s="171">
        <v>1.3</v>
      </c>
      <c r="I19" s="171">
        <v>4.5</v>
      </c>
      <c r="J19" s="171">
        <v>2</v>
      </c>
      <c r="K19" s="171">
        <v>0.7</v>
      </c>
      <c r="L19" s="171">
        <v>8.3000000000000007</v>
      </c>
      <c r="M19" s="171">
        <v>15.4</v>
      </c>
      <c r="N19" s="170">
        <v>108.4</v>
      </c>
      <c r="O19" s="171">
        <v>39.200000000000003</v>
      </c>
      <c r="P19" s="171">
        <v>24.7</v>
      </c>
      <c r="Q19" s="171">
        <v>29.2</v>
      </c>
      <c r="R19" s="171">
        <v>14</v>
      </c>
      <c r="S19" s="171">
        <v>13.9</v>
      </c>
      <c r="T19" s="171">
        <v>52.5</v>
      </c>
      <c r="U19" s="171">
        <v>0.6</v>
      </c>
      <c r="V19" s="171">
        <v>8</v>
      </c>
      <c r="W19" s="171">
        <v>12.6</v>
      </c>
      <c r="X19" s="171">
        <v>476.1</v>
      </c>
      <c r="Y19" s="171">
        <v>21.5</v>
      </c>
      <c r="Z19" s="171">
        <v>11.5</v>
      </c>
      <c r="AA19" s="171">
        <v>2.2999999999999998</v>
      </c>
      <c r="AB19" s="171">
        <v>0.2</v>
      </c>
      <c r="AC19" s="171">
        <v>0.4</v>
      </c>
      <c r="AD19" s="171">
        <v>0.6</v>
      </c>
      <c r="AE19" s="171">
        <v>0.6</v>
      </c>
      <c r="AF19" s="171">
        <v>12.5</v>
      </c>
      <c r="AG19" s="171">
        <v>16.3</v>
      </c>
      <c r="AH19" s="171">
        <v>4.8</v>
      </c>
      <c r="AI19" s="171">
        <v>3.2</v>
      </c>
      <c r="AJ19" s="171">
        <v>2.7</v>
      </c>
      <c r="AK19" s="171">
        <v>1.5</v>
      </c>
      <c r="AL19" s="172">
        <v>0</v>
      </c>
      <c r="AM19" s="173">
        <v>175</v>
      </c>
      <c r="AN19" s="171">
        <v>0.1</v>
      </c>
      <c r="AO19" s="171">
        <v>4.2</v>
      </c>
      <c r="AP19" s="171">
        <v>23.5</v>
      </c>
      <c r="AQ19" s="171">
        <v>2.2999999999999998</v>
      </c>
      <c r="AR19" s="171">
        <v>0</v>
      </c>
      <c r="AS19" s="190">
        <v>1.8</v>
      </c>
      <c r="AT19" s="190">
        <v>678.6</v>
      </c>
      <c r="AU19" s="171">
        <v>0</v>
      </c>
      <c r="AV19" s="171">
        <v>1792.7</v>
      </c>
      <c r="AX19" s="191">
        <f t="shared" si="0"/>
        <v>680.4</v>
      </c>
    </row>
    <row r="20" spans="1:50" x14ac:dyDescent="0.25">
      <c r="A20" s="162" t="s">
        <v>12</v>
      </c>
      <c r="B20" s="163" t="s">
        <v>397</v>
      </c>
      <c r="C20" s="174">
        <v>3</v>
      </c>
      <c r="D20" s="168">
        <v>0.2</v>
      </c>
      <c r="E20" s="168">
        <v>0.4</v>
      </c>
      <c r="F20" s="168">
        <v>0.3</v>
      </c>
      <c r="G20" s="168">
        <v>1.4</v>
      </c>
      <c r="H20" s="168">
        <v>0.3</v>
      </c>
      <c r="I20" s="168">
        <v>0.8</v>
      </c>
      <c r="J20" s="168">
        <v>1.4</v>
      </c>
      <c r="K20" s="168">
        <v>3.4</v>
      </c>
      <c r="L20" s="168">
        <v>3.2</v>
      </c>
      <c r="M20" s="168">
        <v>6.1</v>
      </c>
      <c r="N20" s="168">
        <v>4.2</v>
      </c>
      <c r="O20" s="170">
        <v>112.6</v>
      </c>
      <c r="P20" s="168">
        <v>146.4</v>
      </c>
      <c r="Q20" s="168">
        <v>12.9</v>
      </c>
      <c r="R20" s="168">
        <v>30.7</v>
      </c>
      <c r="S20" s="168">
        <v>57.6</v>
      </c>
      <c r="T20" s="168">
        <v>88.7</v>
      </c>
      <c r="U20" s="168">
        <v>2</v>
      </c>
      <c r="V20" s="168">
        <v>13.2</v>
      </c>
      <c r="W20" s="168">
        <v>16.100000000000001</v>
      </c>
      <c r="X20" s="168">
        <v>67.400000000000006</v>
      </c>
      <c r="Y20" s="168">
        <v>6.9</v>
      </c>
      <c r="Z20" s="168">
        <v>12.6</v>
      </c>
      <c r="AA20" s="168">
        <v>0.4</v>
      </c>
      <c r="AB20" s="168">
        <v>0.2</v>
      </c>
      <c r="AC20" s="168">
        <v>0.3</v>
      </c>
      <c r="AD20" s="168">
        <v>0.8</v>
      </c>
      <c r="AE20" s="168">
        <v>0.5</v>
      </c>
      <c r="AF20" s="168">
        <v>1.7</v>
      </c>
      <c r="AG20" s="168">
        <v>5.2</v>
      </c>
      <c r="AH20" s="168">
        <v>1.8</v>
      </c>
      <c r="AI20" s="168">
        <v>0.9</v>
      </c>
      <c r="AJ20" s="168">
        <v>0.8</v>
      </c>
      <c r="AK20" s="168">
        <v>0.8</v>
      </c>
      <c r="AL20" s="175">
        <v>0</v>
      </c>
      <c r="AM20" s="167">
        <v>22</v>
      </c>
      <c r="AN20" s="168">
        <v>0.1</v>
      </c>
      <c r="AO20" s="168">
        <v>7.9</v>
      </c>
      <c r="AP20" s="168">
        <v>5.6</v>
      </c>
      <c r="AQ20" s="168">
        <v>-17.5</v>
      </c>
      <c r="AR20" s="168">
        <v>0</v>
      </c>
      <c r="AS20" s="190">
        <v>1.4</v>
      </c>
      <c r="AT20" s="190">
        <v>3773.3</v>
      </c>
      <c r="AU20" s="168">
        <v>0</v>
      </c>
      <c r="AV20" s="168">
        <v>4398</v>
      </c>
      <c r="AX20" s="191">
        <f t="shared" si="0"/>
        <v>3774.7000000000003</v>
      </c>
    </row>
    <row r="21" spans="1:50" ht="21" x14ac:dyDescent="0.25">
      <c r="A21" s="162" t="s">
        <v>13</v>
      </c>
      <c r="B21" s="163" t="s">
        <v>397</v>
      </c>
      <c r="C21" s="169">
        <v>29.8</v>
      </c>
      <c r="D21" s="171">
        <v>2.4</v>
      </c>
      <c r="E21" s="171">
        <v>2.8</v>
      </c>
      <c r="F21" s="171">
        <v>1.4</v>
      </c>
      <c r="G21" s="171">
        <v>36.9</v>
      </c>
      <c r="H21" s="171">
        <v>4</v>
      </c>
      <c r="I21" s="171">
        <v>20.7</v>
      </c>
      <c r="J21" s="171">
        <v>11.6</v>
      </c>
      <c r="K21" s="171">
        <v>13.2</v>
      </c>
      <c r="L21" s="171">
        <v>18.2</v>
      </c>
      <c r="M21" s="171">
        <v>73</v>
      </c>
      <c r="N21" s="171">
        <v>25.5</v>
      </c>
      <c r="O21" s="171">
        <v>150.9</v>
      </c>
      <c r="P21" s="170">
        <v>783.7</v>
      </c>
      <c r="Q21" s="171">
        <v>112.4</v>
      </c>
      <c r="R21" s="171">
        <v>124.6</v>
      </c>
      <c r="S21" s="171">
        <v>381.4</v>
      </c>
      <c r="T21" s="171">
        <v>636</v>
      </c>
      <c r="U21" s="171">
        <v>9.3000000000000007</v>
      </c>
      <c r="V21" s="171">
        <v>123.1</v>
      </c>
      <c r="W21" s="171">
        <v>77.2</v>
      </c>
      <c r="X21" s="171">
        <v>562.1</v>
      </c>
      <c r="Y21" s="171">
        <v>78.3</v>
      </c>
      <c r="Z21" s="171">
        <v>44.8</v>
      </c>
      <c r="AA21" s="171">
        <v>6.1</v>
      </c>
      <c r="AB21" s="171">
        <v>0.5</v>
      </c>
      <c r="AC21" s="171">
        <v>1</v>
      </c>
      <c r="AD21" s="171">
        <v>8.6999999999999993</v>
      </c>
      <c r="AE21" s="171">
        <v>2.2999999999999998</v>
      </c>
      <c r="AF21" s="171">
        <v>31.2</v>
      </c>
      <c r="AG21" s="171">
        <v>68.5</v>
      </c>
      <c r="AH21" s="171">
        <v>29.2</v>
      </c>
      <c r="AI21" s="171">
        <v>8.8000000000000007</v>
      </c>
      <c r="AJ21" s="171">
        <v>5.2</v>
      </c>
      <c r="AK21" s="171">
        <v>2.9</v>
      </c>
      <c r="AL21" s="172">
        <v>0</v>
      </c>
      <c r="AM21" s="173">
        <v>125.9</v>
      </c>
      <c r="AN21" s="171">
        <v>0.7</v>
      </c>
      <c r="AO21" s="171">
        <v>12.5</v>
      </c>
      <c r="AP21" s="171">
        <v>212.6</v>
      </c>
      <c r="AQ21" s="171">
        <v>5.3</v>
      </c>
      <c r="AR21" s="171">
        <v>0</v>
      </c>
      <c r="AS21" s="190">
        <v>2.5</v>
      </c>
      <c r="AT21" s="190">
        <v>3170.9</v>
      </c>
      <c r="AU21" s="171">
        <v>0</v>
      </c>
      <c r="AV21" s="171">
        <v>7018</v>
      </c>
      <c r="AX21" s="191">
        <f t="shared" si="0"/>
        <v>3173.4</v>
      </c>
    </row>
    <row r="22" spans="1:50" x14ac:dyDescent="0.25">
      <c r="A22" s="162" t="s">
        <v>14</v>
      </c>
      <c r="B22" s="163" t="s">
        <v>397</v>
      </c>
      <c r="C22" s="174">
        <v>0.9</v>
      </c>
      <c r="D22" s="168">
        <v>0</v>
      </c>
      <c r="E22" s="168">
        <v>0.1</v>
      </c>
      <c r="F22" s="168">
        <v>0</v>
      </c>
      <c r="G22" s="168">
        <v>1</v>
      </c>
      <c r="H22" s="168">
        <v>0.4</v>
      </c>
      <c r="I22" s="168">
        <v>0.5</v>
      </c>
      <c r="J22" s="168">
        <v>1.5</v>
      </c>
      <c r="K22" s="168">
        <v>0.3</v>
      </c>
      <c r="L22" s="168">
        <v>1.3</v>
      </c>
      <c r="M22" s="168">
        <v>5.0999999999999996</v>
      </c>
      <c r="N22" s="168">
        <v>0.5</v>
      </c>
      <c r="O22" s="168">
        <v>2.2000000000000002</v>
      </c>
      <c r="P22" s="168">
        <v>10.5</v>
      </c>
      <c r="Q22" s="170">
        <v>428.9</v>
      </c>
      <c r="R22" s="168">
        <v>33.6</v>
      </c>
      <c r="S22" s="168">
        <v>25.4</v>
      </c>
      <c r="T22" s="168">
        <v>55.7</v>
      </c>
      <c r="U22" s="168">
        <v>1.1000000000000001</v>
      </c>
      <c r="V22" s="168">
        <v>13.5</v>
      </c>
      <c r="W22" s="168">
        <v>10.5</v>
      </c>
      <c r="X22" s="168">
        <v>19.600000000000001</v>
      </c>
      <c r="Y22" s="168">
        <v>20.2</v>
      </c>
      <c r="Z22" s="168">
        <v>8.4</v>
      </c>
      <c r="AA22" s="168">
        <v>1.5</v>
      </c>
      <c r="AB22" s="168">
        <v>2.9</v>
      </c>
      <c r="AC22" s="168">
        <v>20</v>
      </c>
      <c r="AD22" s="168">
        <v>25.4</v>
      </c>
      <c r="AE22" s="168">
        <v>6.5</v>
      </c>
      <c r="AF22" s="168">
        <v>3</v>
      </c>
      <c r="AG22" s="168">
        <v>32.299999999999997</v>
      </c>
      <c r="AH22" s="168">
        <v>10.9</v>
      </c>
      <c r="AI22" s="168">
        <v>4.5999999999999996</v>
      </c>
      <c r="AJ22" s="168">
        <v>9.1</v>
      </c>
      <c r="AK22" s="168">
        <v>4.9000000000000004</v>
      </c>
      <c r="AL22" s="175">
        <v>0</v>
      </c>
      <c r="AM22" s="167">
        <v>138.80000000000001</v>
      </c>
      <c r="AN22" s="168">
        <v>0.4</v>
      </c>
      <c r="AO22" s="168">
        <v>43.8</v>
      </c>
      <c r="AP22" s="168">
        <v>167.6</v>
      </c>
      <c r="AQ22" s="168">
        <v>12.8</v>
      </c>
      <c r="AR22" s="168">
        <v>0</v>
      </c>
      <c r="AS22" s="190">
        <v>11.9</v>
      </c>
      <c r="AT22" s="190">
        <v>5205.7</v>
      </c>
      <c r="AU22" s="168">
        <v>0</v>
      </c>
      <c r="AV22" s="168">
        <v>6343.2</v>
      </c>
      <c r="AX22" s="191">
        <f t="shared" si="0"/>
        <v>5217.5999999999995</v>
      </c>
    </row>
    <row r="23" spans="1:50" x14ac:dyDescent="0.25">
      <c r="A23" s="162" t="s">
        <v>15</v>
      </c>
      <c r="B23" s="163" t="s">
        <v>397</v>
      </c>
      <c r="C23" s="169">
        <v>4.5</v>
      </c>
      <c r="D23" s="171">
        <v>0.1</v>
      </c>
      <c r="E23" s="171">
        <v>0.2</v>
      </c>
      <c r="F23" s="171">
        <v>0.1</v>
      </c>
      <c r="G23" s="171">
        <v>3.3</v>
      </c>
      <c r="H23" s="171">
        <v>1.1000000000000001</v>
      </c>
      <c r="I23" s="171">
        <v>1.4</v>
      </c>
      <c r="J23" s="171">
        <v>1.7</v>
      </c>
      <c r="K23" s="171">
        <v>1.4</v>
      </c>
      <c r="L23" s="171">
        <v>3.1</v>
      </c>
      <c r="M23" s="171">
        <v>7.2</v>
      </c>
      <c r="N23" s="171">
        <v>2.8</v>
      </c>
      <c r="O23" s="171">
        <v>8.6999999999999993</v>
      </c>
      <c r="P23" s="171">
        <v>23.1</v>
      </c>
      <c r="Q23" s="171">
        <v>56.5</v>
      </c>
      <c r="R23" s="170">
        <v>89.6</v>
      </c>
      <c r="S23" s="171">
        <v>37</v>
      </c>
      <c r="T23" s="171">
        <v>88.6</v>
      </c>
      <c r="U23" s="171">
        <v>1.6</v>
      </c>
      <c r="V23" s="171">
        <v>15.4</v>
      </c>
      <c r="W23" s="171">
        <v>31.8</v>
      </c>
      <c r="X23" s="171">
        <v>67.599999999999994</v>
      </c>
      <c r="Y23" s="171">
        <v>24.8</v>
      </c>
      <c r="Z23" s="171">
        <v>13.7</v>
      </c>
      <c r="AA23" s="171">
        <v>1.5</v>
      </c>
      <c r="AB23" s="171">
        <v>1</v>
      </c>
      <c r="AC23" s="171">
        <v>4.2</v>
      </c>
      <c r="AD23" s="171">
        <v>6.1</v>
      </c>
      <c r="AE23" s="171">
        <v>2.7</v>
      </c>
      <c r="AF23" s="171">
        <v>10.199999999999999</v>
      </c>
      <c r="AG23" s="171">
        <v>24.7</v>
      </c>
      <c r="AH23" s="171">
        <v>7.4</v>
      </c>
      <c r="AI23" s="171">
        <v>3</v>
      </c>
      <c r="AJ23" s="171">
        <v>3.6</v>
      </c>
      <c r="AK23" s="171">
        <v>3.2</v>
      </c>
      <c r="AL23" s="172">
        <v>0</v>
      </c>
      <c r="AM23" s="173">
        <v>79.900000000000006</v>
      </c>
      <c r="AN23" s="171">
        <v>0.2</v>
      </c>
      <c r="AO23" s="171">
        <v>17</v>
      </c>
      <c r="AP23" s="171">
        <v>136.69999999999999</v>
      </c>
      <c r="AQ23" s="171">
        <v>4.7</v>
      </c>
      <c r="AR23" s="171">
        <v>0</v>
      </c>
      <c r="AS23" s="190">
        <v>6.6</v>
      </c>
      <c r="AT23" s="190">
        <v>3046.7</v>
      </c>
      <c r="AU23" s="171">
        <v>0</v>
      </c>
      <c r="AV23" s="171">
        <v>3844.8</v>
      </c>
      <c r="AX23" s="191">
        <f t="shared" si="0"/>
        <v>3053.2999999999997</v>
      </c>
    </row>
    <row r="24" spans="1:50" x14ac:dyDescent="0.25">
      <c r="A24" s="162" t="s">
        <v>16</v>
      </c>
      <c r="B24" s="163" t="s">
        <v>397</v>
      </c>
      <c r="C24" s="174">
        <v>10.4</v>
      </c>
      <c r="D24" s="168">
        <v>0.2</v>
      </c>
      <c r="E24" s="168">
        <v>0.3</v>
      </c>
      <c r="F24" s="168">
        <v>0.1</v>
      </c>
      <c r="G24" s="168">
        <v>4.0999999999999996</v>
      </c>
      <c r="H24" s="168">
        <v>0.8</v>
      </c>
      <c r="I24" s="168">
        <v>6.5</v>
      </c>
      <c r="J24" s="168">
        <v>4.4000000000000004</v>
      </c>
      <c r="K24" s="168">
        <v>1.6</v>
      </c>
      <c r="L24" s="168">
        <v>2.8</v>
      </c>
      <c r="M24" s="168">
        <v>8</v>
      </c>
      <c r="N24" s="168">
        <v>3.4</v>
      </c>
      <c r="O24" s="168">
        <v>15.5</v>
      </c>
      <c r="P24" s="168">
        <v>44.2</v>
      </c>
      <c r="Q24" s="168">
        <v>12.8</v>
      </c>
      <c r="R24" s="168">
        <v>11.1</v>
      </c>
      <c r="S24" s="170">
        <v>47.4</v>
      </c>
      <c r="T24" s="168">
        <v>69</v>
      </c>
      <c r="U24" s="168">
        <v>1.2</v>
      </c>
      <c r="V24" s="168">
        <v>13.9</v>
      </c>
      <c r="W24" s="168">
        <v>17</v>
      </c>
      <c r="X24" s="168">
        <v>47.2</v>
      </c>
      <c r="Y24" s="168">
        <v>17.2</v>
      </c>
      <c r="Z24" s="168">
        <v>12</v>
      </c>
      <c r="AA24" s="168">
        <v>1.2</v>
      </c>
      <c r="AB24" s="168">
        <v>0.7</v>
      </c>
      <c r="AC24" s="168">
        <v>1.2</v>
      </c>
      <c r="AD24" s="168">
        <v>2.1</v>
      </c>
      <c r="AE24" s="168">
        <v>1</v>
      </c>
      <c r="AF24" s="168">
        <v>7.6</v>
      </c>
      <c r="AG24" s="168">
        <v>15.7</v>
      </c>
      <c r="AH24" s="168">
        <v>6.5</v>
      </c>
      <c r="AI24" s="168">
        <v>1.6</v>
      </c>
      <c r="AJ24" s="168">
        <v>1.7</v>
      </c>
      <c r="AK24" s="168">
        <v>1.6</v>
      </c>
      <c r="AL24" s="175">
        <v>0</v>
      </c>
      <c r="AM24" s="167">
        <v>40.9</v>
      </c>
      <c r="AN24" s="168">
        <v>1.2</v>
      </c>
      <c r="AO24" s="168">
        <v>9.8000000000000007</v>
      </c>
      <c r="AP24" s="168">
        <v>530.70000000000005</v>
      </c>
      <c r="AQ24" s="168">
        <v>7.1</v>
      </c>
      <c r="AR24" s="168">
        <v>0</v>
      </c>
      <c r="AS24" s="190">
        <v>2.2000000000000002</v>
      </c>
      <c r="AT24" s="190">
        <v>3702.6</v>
      </c>
      <c r="AU24" s="168">
        <v>0</v>
      </c>
      <c r="AV24" s="168">
        <v>4686.3</v>
      </c>
      <c r="AX24" s="191">
        <f t="shared" si="0"/>
        <v>3704.7999999999997</v>
      </c>
    </row>
    <row r="25" spans="1:50" x14ac:dyDescent="0.25">
      <c r="A25" s="162" t="s">
        <v>17</v>
      </c>
      <c r="B25" s="163" t="s">
        <v>397</v>
      </c>
      <c r="C25" s="169">
        <v>15.6</v>
      </c>
      <c r="D25" s="171">
        <v>0.1</v>
      </c>
      <c r="E25" s="171">
        <v>0.1</v>
      </c>
      <c r="F25" s="171">
        <v>0</v>
      </c>
      <c r="G25" s="171">
        <v>3.2</v>
      </c>
      <c r="H25" s="171">
        <v>0.3</v>
      </c>
      <c r="I25" s="171">
        <v>0.5</v>
      </c>
      <c r="J25" s="171">
        <v>1.2</v>
      </c>
      <c r="K25" s="171">
        <v>0.5</v>
      </c>
      <c r="L25" s="171">
        <v>1</v>
      </c>
      <c r="M25" s="171">
        <v>24.2</v>
      </c>
      <c r="N25" s="171">
        <v>7.6</v>
      </c>
      <c r="O25" s="171">
        <v>6.7</v>
      </c>
      <c r="P25" s="171">
        <v>37.700000000000003</v>
      </c>
      <c r="Q25" s="171">
        <v>4.9000000000000004</v>
      </c>
      <c r="R25" s="171">
        <v>40.6</v>
      </c>
      <c r="S25" s="171">
        <v>99.2</v>
      </c>
      <c r="T25" s="170">
        <v>5978.2</v>
      </c>
      <c r="U25" s="171">
        <v>7</v>
      </c>
      <c r="V25" s="171">
        <v>29.5</v>
      </c>
      <c r="W25" s="171">
        <v>23.9</v>
      </c>
      <c r="X25" s="171">
        <v>37</v>
      </c>
      <c r="Y25" s="171">
        <v>226.4</v>
      </c>
      <c r="Z25" s="171">
        <v>222.5</v>
      </c>
      <c r="AA25" s="171">
        <v>1.7</v>
      </c>
      <c r="AB25" s="171">
        <v>0.3</v>
      </c>
      <c r="AC25" s="171">
        <v>0.5</v>
      </c>
      <c r="AD25" s="171">
        <v>1.2</v>
      </c>
      <c r="AE25" s="171">
        <v>7.5</v>
      </c>
      <c r="AF25" s="171">
        <v>8.8000000000000007</v>
      </c>
      <c r="AG25" s="171">
        <v>72.099999999999994</v>
      </c>
      <c r="AH25" s="171">
        <v>23.2</v>
      </c>
      <c r="AI25" s="171">
        <v>4.0999999999999996</v>
      </c>
      <c r="AJ25" s="171">
        <v>3.1</v>
      </c>
      <c r="AK25" s="171">
        <v>1.8</v>
      </c>
      <c r="AL25" s="172">
        <v>0</v>
      </c>
      <c r="AM25" s="173">
        <v>288.8</v>
      </c>
      <c r="AN25" s="171">
        <v>0.1</v>
      </c>
      <c r="AO25" s="171">
        <v>18.899999999999999</v>
      </c>
      <c r="AP25" s="171">
        <v>954.1</v>
      </c>
      <c r="AQ25" s="171">
        <v>60.6</v>
      </c>
      <c r="AR25" s="171">
        <v>0</v>
      </c>
      <c r="AS25" s="190">
        <v>9.6999999999999993</v>
      </c>
      <c r="AT25" s="190">
        <v>18870</v>
      </c>
      <c r="AU25" s="171">
        <v>0</v>
      </c>
      <c r="AV25" s="171">
        <v>27094.3</v>
      </c>
      <c r="AX25" s="191">
        <f t="shared" si="0"/>
        <v>18879.7</v>
      </c>
    </row>
    <row r="26" spans="1:50" x14ac:dyDescent="0.25">
      <c r="A26" s="162" t="s">
        <v>18</v>
      </c>
      <c r="B26" s="163" t="s">
        <v>397</v>
      </c>
      <c r="C26" s="174">
        <v>1</v>
      </c>
      <c r="D26" s="168">
        <v>0.1</v>
      </c>
      <c r="E26" s="168">
        <v>0</v>
      </c>
      <c r="F26" s="168">
        <v>0</v>
      </c>
      <c r="G26" s="168">
        <v>0.3</v>
      </c>
      <c r="H26" s="168">
        <v>0.1</v>
      </c>
      <c r="I26" s="168">
        <v>0.2</v>
      </c>
      <c r="J26" s="168">
        <v>0.3</v>
      </c>
      <c r="K26" s="168">
        <v>0.2</v>
      </c>
      <c r="L26" s="168">
        <v>0.2</v>
      </c>
      <c r="M26" s="168">
        <v>0.6</v>
      </c>
      <c r="N26" s="168">
        <v>0.3</v>
      </c>
      <c r="O26" s="168">
        <v>1.5</v>
      </c>
      <c r="P26" s="168">
        <v>2</v>
      </c>
      <c r="Q26" s="168">
        <v>1.3</v>
      </c>
      <c r="R26" s="168">
        <v>0.8</v>
      </c>
      <c r="S26" s="168">
        <v>5.0999999999999996</v>
      </c>
      <c r="T26" s="168">
        <v>6.1</v>
      </c>
      <c r="U26" s="170">
        <v>26.7</v>
      </c>
      <c r="V26" s="168">
        <v>1.6</v>
      </c>
      <c r="W26" s="168">
        <v>2</v>
      </c>
      <c r="X26" s="168">
        <v>2.2000000000000002</v>
      </c>
      <c r="Y26" s="168">
        <v>3.6</v>
      </c>
      <c r="Z26" s="168">
        <v>8.6999999999999993</v>
      </c>
      <c r="AA26" s="168">
        <v>0.1</v>
      </c>
      <c r="AB26" s="168">
        <v>0.1</v>
      </c>
      <c r="AC26" s="168">
        <v>0.3</v>
      </c>
      <c r="AD26" s="168">
        <v>0.3</v>
      </c>
      <c r="AE26" s="168">
        <v>0.3</v>
      </c>
      <c r="AF26" s="168">
        <v>1.3</v>
      </c>
      <c r="AG26" s="168">
        <v>3.4</v>
      </c>
      <c r="AH26" s="168">
        <v>13.9</v>
      </c>
      <c r="AI26" s="168">
        <v>0.2</v>
      </c>
      <c r="AJ26" s="168">
        <v>0.3</v>
      </c>
      <c r="AK26" s="168">
        <v>0.5</v>
      </c>
      <c r="AL26" s="175">
        <v>0</v>
      </c>
      <c r="AM26" s="167">
        <v>9</v>
      </c>
      <c r="AN26" s="168">
        <v>0</v>
      </c>
      <c r="AO26" s="168">
        <v>21.5</v>
      </c>
      <c r="AP26" s="168">
        <v>70.3</v>
      </c>
      <c r="AQ26" s="168">
        <v>1.5</v>
      </c>
      <c r="AR26" s="168">
        <v>0</v>
      </c>
      <c r="AS26" s="190">
        <v>0.4</v>
      </c>
      <c r="AT26" s="190">
        <v>267.3</v>
      </c>
      <c r="AU26" s="168">
        <v>0</v>
      </c>
      <c r="AV26" s="168">
        <v>455.8</v>
      </c>
      <c r="AX26" s="191">
        <f t="shared" si="0"/>
        <v>267.7</v>
      </c>
    </row>
    <row r="27" spans="1:50" ht="21" x14ac:dyDescent="0.25">
      <c r="A27" s="162" t="s">
        <v>19</v>
      </c>
      <c r="B27" s="163" t="s">
        <v>397</v>
      </c>
      <c r="C27" s="169">
        <v>58.4</v>
      </c>
      <c r="D27" s="171">
        <v>1.9</v>
      </c>
      <c r="E27" s="171">
        <v>3.1</v>
      </c>
      <c r="F27" s="171">
        <v>1.3</v>
      </c>
      <c r="G27" s="171">
        <v>21.7</v>
      </c>
      <c r="H27" s="171">
        <v>5.0999999999999996</v>
      </c>
      <c r="I27" s="171">
        <v>19.600000000000001</v>
      </c>
      <c r="J27" s="171">
        <v>21</v>
      </c>
      <c r="K27" s="171">
        <v>14.1</v>
      </c>
      <c r="L27" s="171">
        <v>15.9</v>
      </c>
      <c r="M27" s="171">
        <v>30.9</v>
      </c>
      <c r="N27" s="171">
        <v>22</v>
      </c>
      <c r="O27" s="171">
        <v>109.3</v>
      </c>
      <c r="P27" s="171">
        <v>69.400000000000006</v>
      </c>
      <c r="Q27" s="171">
        <v>57.1</v>
      </c>
      <c r="R27" s="171">
        <v>40.5</v>
      </c>
      <c r="S27" s="171">
        <v>86.9</v>
      </c>
      <c r="T27" s="171">
        <v>132.5</v>
      </c>
      <c r="U27" s="171">
        <v>12.6</v>
      </c>
      <c r="V27" s="170">
        <v>140.5</v>
      </c>
      <c r="W27" s="171">
        <v>147</v>
      </c>
      <c r="X27" s="171">
        <v>118.8</v>
      </c>
      <c r="Y27" s="171">
        <v>67.5</v>
      </c>
      <c r="Z27" s="171">
        <v>112.9</v>
      </c>
      <c r="AA27" s="171">
        <v>8.1999999999999993</v>
      </c>
      <c r="AB27" s="171">
        <v>6.8</v>
      </c>
      <c r="AC27" s="171">
        <v>19.3</v>
      </c>
      <c r="AD27" s="171">
        <v>16.5</v>
      </c>
      <c r="AE27" s="171">
        <v>10.7</v>
      </c>
      <c r="AF27" s="171">
        <v>86.6</v>
      </c>
      <c r="AG27" s="171">
        <v>90</v>
      </c>
      <c r="AH27" s="171">
        <v>38.700000000000003</v>
      </c>
      <c r="AI27" s="171">
        <v>13.9</v>
      </c>
      <c r="AJ27" s="171">
        <v>33.1</v>
      </c>
      <c r="AK27" s="171">
        <v>15</v>
      </c>
      <c r="AL27" s="172">
        <v>0</v>
      </c>
      <c r="AM27" s="173">
        <v>248.3</v>
      </c>
      <c r="AN27" s="171">
        <v>0.2</v>
      </c>
      <c r="AO27" s="171">
        <v>20.3</v>
      </c>
      <c r="AP27" s="171">
        <v>85.2</v>
      </c>
      <c r="AQ27" s="171">
        <v>1.7</v>
      </c>
      <c r="AR27" s="171">
        <v>0</v>
      </c>
      <c r="AS27" s="190">
        <v>31.9</v>
      </c>
      <c r="AT27" s="190">
        <v>1473.6</v>
      </c>
      <c r="AU27" s="171">
        <v>0</v>
      </c>
      <c r="AV27" s="171">
        <v>3510</v>
      </c>
      <c r="AX27" s="191">
        <f t="shared" si="0"/>
        <v>1505.5</v>
      </c>
    </row>
    <row r="28" spans="1:50" ht="21" x14ac:dyDescent="0.25">
      <c r="A28" s="162" t="s">
        <v>20</v>
      </c>
      <c r="B28" s="163" t="s">
        <v>397</v>
      </c>
      <c r="C28" s="174">
        <v>135.9</v>
      </c>
      <c r="D28" s="168">
        <v>9.6999999999999993</v>
      </c>
      <c r="E28" s="168">
        <v>24.8</v>
      </c>
      <c r="F28" s="168">
        <v>3.4</v>
      </c>
      <c r="G28" s="168">
        <v>87</v>
      </c>
      <c r="H28" s="168">
        <v>25.6</v>
      </c>
      <c r="I28" s="168">
        <v>36.9</v>
      </c>
      <c r="J28" s="168">
        <v>141.5</v>
      </c>
      <c r="K28" s="168">
        <v>84.4</v>
      </c>
      <c r="L28" s="168">
        <v>162.19999999999999</v>
      </c>
      <c r="M28" s="168">
        <v>211.8</v>
      </c>
      <c r="N28" s="168">
        <v>152</v>
      </c>
      <c r="O28" s="168">
        <v>482.4</v>
      </c>
      <c r="P28" s="168">
        <v>203.5</v>
      </c>
      <c r="Q28" s="168">
        <v>105.6</v>
      </c>
      <c r="R28" s="168">
        <v>70.900000000000006</v>
      </c>
      <c r="S28" s="168">
        <v>126.1</v>
      </c>
      <c r="T28" s="168">
        <v>269.5</v>
      </c>
      <c r="U28" s="168">
        <v>4.9000000000000004</v>
      </c>
      <c r="V28" s="168">
        <v>61.1</v>
      </c>
      <c r="W28" s="170">
        <v>3268.9</v>
      </c>
      <c r="X28" s="168">
        <v>136.9</v>
      </c>
      <c r="Y28" s="168">
        <v>434.2</v>
      </c>
      <c r="Z28" s="168">
        <v>318.39999999999998</v>
      </c>
      <c r="AA28" s="168">
        <v>76.599999999999994</v>
      </c>
      <c r="AB28" s="168">
        <v>22.5</v>
      </c>
      <c r="AC28" s="168">
        <v>42.9</v>
      </c>
      <c r="AD28" s="168">
        <v>47.7</v>
      </c>
      <c r="AE28" s="168">
        <v>57.4</v>
      </c>
      <c r="AF28" s="168">
        <v>354.2</v>
      </c>
      <c r="AG28" s="168">
        <v>351.6</v>
      </c>
      <c r="AH28" s="168">
        <v>203.7</v>
      </c>
      <c r="AI28" s="168">
        <v>183.8</v>
      </c>
      <c r="AJ28" s="168">
        <v>113.8</v>
      </c>
      <c r="AK28" s="168">
        <v>115.2</v>
      </c>
      <c r="AL28" s="175">
        <v>0</v>
      </c>
      <c r="AM28" s="167">
        <v>3748.9</v>
      </c>
      <c r="AN28" s="168">
        <v>3.5</v>
      </c>
      <c r="AO28" s="168">
        <v>238.9</v>
      </c>
      <c r="AP28" s="168">
        <v>53.1</v>
      </c>
      <c r="AQ28" s="168">
        <v>0.9</v>
      </c>
      <c r="AR28" s="168">
        <v>0</v>
      </c>
      <c r="AS28" s="190">
        <v>8.8000000000000007</v>
      </c>
      <c r="AT28" s="190">
        <v>103.1</v>
      </c>
      <c r="AU28" s="168">
        <v>0</v>
      </c>
      <c r="AV28" s="168">
        <v>12284.3</v>
      </c>
      <c r="AX28" s="191">
        <f t="shared" si="0"/>
        <v>111.89999999999999</v>
      </c>
    </row>
    <row r="29" spans="1:50" x14ac:dyDescent="0.25">
      <c r="A29" s="162" t="s">
        <v>21</v>
      </c>
      <c r="B29" s="163" t="s">
        <v>397</v>
      </c>
      <c r="C29" s="169">
        <v>90.6</v>
      </c>
      <c r="D29" s="171">
        <v>2</v>
      </c>
      <c r="E29" s="171">
        <v>7.8</v>
      </c>
      <c r="F29" s="171">
        <v>2.6</v>
      </c>
      <c r="G29" s="171">
        <v>15.7</v>
      </c>
      <c r="H29" s="171">
        <v>5.3</v>
      </c>
      <c r="I29" s="171">
        <v>14.4</v>
      </c>
      <c r="J29" s="171">
        <v>22</v>
      </c>
      <c r="K29" s="171">
        <v>23.5</v>
      </c>
      <c r="L29" s="171">
        <v>27.3</v>
      </c>
      <c r="M29" s="171">
        <v>45.2</v>
      </c>
      <c r="N29" s="171">
        <v>46</v>
      </c>
      <c r="O29" s="171">
        <v>50.3</v>
      </c>
      <c r="P29" s="171">
        <v>90.4</v>
      </c>
      <c r="Q29" s="171">
        <v>50.8</v>
      </c>
      <c r="R29" s="171">
        <v>33.6</v>
      </c>
      <c r="S29" s="171">
        <v>54.9</v>
      </c>
      <c r="T29" s="171">
        <v>104.1</v>
      </c>
      <c r="U29" s="171">
        <v>1.8</v>
      </c>
      <c r="V29" s="171">
        <v>79</v>
      </c>
      <c r="W29" s="171">
        <v>512.6</v>
      </c>
      <c r="X29" s="170">
        <v>2956.5</v>
      </c>
      <c r="Y29" s="171">
        <v>345.7</v>
      </c>
      <c r="Z29" s="171">
        <v>377.4</v>
      </c>
      <c r="AA29" s="171">
        <v>29.1</v>
      </c>
      <c r="AB29" s="171">
        <v>8.6</v>
      </c>
      <c r="AC29" s="171">
        <v>60.1</v>
      </c>
      <c r="AD29" s="171">
        <v>39.299999999999997</v>
      </c>
      <c r="AE29" s="171">
        <v>63.7</v>
      </c>
      <c r="AF29" s="171">
        <v>1080.9000000000001</v>
      </c>
      <c r="AG29" s="171">
        <v>559.6</v>
      </c>
      <c r="AH29" s="171">
        <v>342.2</v>
      </c>
      <c r="AI29" s="171">
        <v>115.4</v>
      </c>
      <c r="AJ29" s="171">
        <v>63.4</v>
      </c>
      <c r="AK29" s="171">
        <v>76</v>
      </c>
      <c r="AL29" s="172">
        <v>0</v>
      </c>
      <c r="AM29" s="173">
        <v>594</v>
      </c>
      <c r="AN29" s="171">
        <v>0.8</v>
      </c>
      <c r="AO29" s="171">
        <v>712.1</v>
      </c>
      <c r="AP29" s="171">
        <v>7918.2</v>
      </c>
      <c r="AQ29" s="171">
        <v>0.5</v>
      </c>
      <c r="AR29" s="171">
        <v>0</v>
      </c>
      <c r="AS29" s="190">
        <v>13</v>
      </c>
      <c r="AT29" s="190">
        <v>225.7</v>
      </c>
      <c r="AU29" s="171">
        <v>0</v>
      </c>
      <c r="AV29" s="171">
        <v>16861.7</v>
      </c>
      <c r="AX29" s="191">
        <f t="shared" si="0"/>
        <v>238.7</v>
      </c>
    </row>
    <row r="30" spans="1:50" ht="21" x14ac:dyDescent="0.25">
      <c r="A30" s="162" t="s">
        <v>22</v>
      </c>
      <c r="B30" s="163" t="s">
        <v>397</v>
      </c>
      <c r="C30" s="174">
        <v>254.5</v>
      </c>
      <c r="D30" s="168">
        <v>2.9</v>
      </c>
      <c r="E30" s="168">
        <v>7.4</v>
      </c>
      <c r="F30" s="168">
        <v>2.8</v>
      </c>
      <c r="G30" s="168">
        <v>360</v>
      </c>
      <c r="H30" s="168">
        <v>165.8</v>
      </c>
      <c r="I30" s="168">
        <v>93.1</v>
      </c>
      <c r="J30" s="168">
        <v>105.4</v>
      </c>
      <c r="K30" s="168">
        <v>92.8</v>
      </c>
      <c r="L30" s="168">
        <v>140.6</v>
      </c>
      <c r="M30" s="168">
        <v>264.39999999999998</v>
      </c>
      <c r="N30" s="168">
        <v>95</v>
      </c>
      <c r="O30" s="168">
        <v>192.8</v>
      </c>
      <c r="P30" s="168">
        <v>318.7</v>
      </c>
      <c r="Q30" s="168">
        <v>497.8</v>
      </c>
      <c r="R30" s="168">
        <v>224.6</v>
      </c>
      <c r="S30" s="168">
        <v>259.5</v>
      </c>
      <c r="T30" s="168">
        <v>996.4</v>
      </c>
      <c r="U30" s="168">
        <v>27.4</v>
      </c>
      <c r="V30" s="168">
        <v>215.9</v>
      </c>
      <c r="W30" s="168">
        <v>378.9</v>
      </c>
      <c r="X30" s="168">
        <v>640.6</v>
      </c>
      <c r="Y30" s="170">
        <v>1124.9000000000001</v>
      </c>
      <c r="Z30" s="168">
        <v>317.7</v>
      </c>
      <c r="AA30" s="168">
        <v>144.30000000000001</v>
      </c>
      <c r="AB30" s="168">
        <v>40.299999999999997</v>
      </c>
      <c r="AC30" s="168">
        <v>50.2</v>
      </c>
      <c r="AD30" s="168">
        <v>93.4</v>
      </c>
      <c r="AE30" s="168">
        <v>64</v>
      </c>
      <c r="AF30" s="168">
        <v>117.6</v>
      </c>
      <c r="AG30" s="168">
        <v>671.4</v>
      </c>
      <c r="AH30" s="168">
        <v>139.1</v>
      </c>
      <c r="AI30" s="168">
        <v>61.8</v>
      </c>
      <c r="AJ30" s="168">
        <v>118.5</v>
      </c>
      <c r="AK30" s="168">
        <v>96.9</v>
      </c>
      <c r="AL30" s="175">
        <v>0</v>
      </c>
      <c r="AM30" s="167">
        <v>3560.2</v>
      </c>
      <c r="AN30" s="168">
        <v>3</v>
      </c>
      <c r="AO30" s="168">
        <v>259.89999999999998</v>
      </c>
      <c r="AP30" s="168">
        <v>992.4</v>
      </c>
      <c r="AQ30" s="168">
        <v>14.6</v>
      </c>
      <c r="AR30" s="168">
        <v>0</v>
      </c>
      <c r="AS30" s="190">
        <v>113.7</v>
      </c>
      <c r="AT30" s="190">
        <v>5244.3</v>
      </c>
      <c r="AU30" s="168">
        <v>0</v>
      </c>
      <c r="AV30" s="168">
        <v>18565.5</v>
      </c>
      <c r="AX30" s="191">
        <f t="shared" si="0"/>
        <v>5358</v>
      </c>
    </row>
    <row r="31" spans="1:50" x14ac:dyDescent="0.25">
      <c r="A31" s="162" t="s">
        <v>23</v>
      </c>
      <c r="B31" s="163" t="s">
        <v>397</v>
      </c>
      <c r="C31" s="169">
        <v>91.8</v>
      </c>
      <c r="D31" s="171">
        <v>4.4000000000000004</v>
      </c>
      <c r="E31" s="171">
        <v>20.399999999999999</v>
      </c>
      <c r="F31" s="171">
        <v>5</v>
      </c>
      <c r="G31" s="171">
        <v>102.4</v>
      </c>
      <c r="H31" s="171">
        <v>27.4</v>
      </c>
      <c r="I31" s="171">
        <v>45.2</v>
      </c>
      <c r="J31" s="171">
        <v>83.1</v>
      </c>
      <c r="K31" s="171">
        <v>83.6</v>
      </c>
      <c r="L31" s="171">
        <v>84.6</v>
      </c>
      <c r="M31" s="171">
        <v>130.9</v>
      </c>
      <c r="N31" s="171">
        <v>101.1</v>
      </c>
      <c r="O31" s="171">
        <v>159</v>
      </c>
      <c r="P31" s="171">
        <v>156.6</v>
      </c>
      <c r="Q31" s="171">
        <v>128.9</v>
      </c>
      <c r="R31" s="171">
        <v>78</v>
      </c>
      <c r="S31" s="171">
        <v>120.1</v>
      </c>
      <c r="T31" s="171">
        <v>387.8</v>
      </c>
      <c r="U31" s="171">
        <v>6.2</v>
      </c>
      <c r="V31" s="171">
        <v>74</v>
      </c>
      <c r="W31" s="171">
        <v>283.3</v>
      </c>
      <c r="X31" s="171">
        <v>257</v>
      </c>
      <c r="Y31" s="171">
        <v>1038.3</v>
      </c>
      <c r="Z31" s="268">
        <v>2156.1</v>
      </c>
      <c r="AA31" s="171">
        <v>25.3</v>
      </c>
      <c r="AB31" s="171">
        <v>39</v>
      </c>
      <c r="AC31" s="171">
        <v>42.4</v>
      </c>
      <c r="AD31" s="171">
        <v>57.6</v>
      </c>
      <c r="AE31" s="171">
        <v>71.900000000000006</v>
      </c>
      <c r="AF31" s="171">
        <v>50.6</v>
      </c>
      <c r="AG31" s="171">
        <v>443.8</v>
      </c>
      <c r="AH31" s="171">
        <v>112.1</v>
      </c>
      <c r="AI31" s="171">
        <v>58.6</v>
      </c>
      <c r="AJ31" s="171">
        <v>39.200000000000003</v>
      </c>
      <c r="AK31" s="171">
        <v>53.2</v>
      </c>
      <c r="AL31" s="172">
        <v>0</v>
      </c>
      <c r="AM31" s="173">
        <v>2317.4</v>
      </c>
      <c r="AN31" s="171">
        <v>2.9</v>
      </c>
      <c r="AO31" s="171">
        <v>899.5</v>
      </c>
      <c r="AP31" s="171">
        <v>131.80000000000001</v>
      </c>
      <c r="AQ31" s="171">
        <v>-85.5</v>
      </c>
      <c r="AR31" s="171">
        <v>0</v>
      </c>
      <c r="AS31" s="190">
        <v>218.1</v>
      </c>
      <c r="AT31" s="190">
        <v>3321.3</v>
      </c>
      <c r="AU31" s="171">
        <v>0</v>
      </c>
      <c r="AV31" s="171">
        <v>13424.4</v>
      </c>
      <c r="AX31" s="191">
        <f t="shared" si="0"/>
        <v>3539.4</v>
      </c>
    </row>
    <row r="32" spans="1:50" x14ac:dyDescent="0.25">
      <c r="A32" s="162" t="s">
        <v>24</v>
      </c>
      <c r="B32" s="163" t="s">
        <v>397</v>
      </c>
      <c r="C32" s="174">
        <v>15.9</v>
      </c>
      <c r="D32" s="168">
        <v>0.2</v>
      </c>
      <c r="E32" s="168">
        <v>0.4</v>
      </c>
      <c r="F32" s="168">
        <v>0.3</v>
      </c>
      <c r="G32" s="168">
        <v>9.6</v>
      </c>
      <c r="H32" s="168">
        <v>2.4</v>
      </c>
      <c r="I32" s="168">
        <v>9.4</v>
      </c>
      <c r="J32" s="168">
        <v>6</v>
      </c>
      <c r="K32" s="168">
        <v>1.6</v>
      </c>
      <c r="L32" s="168">
        <v>3.9</v>
      </c>
      <c r="M32" s="168">
        <v>7.5</v>
      </c>
      <c r="N32" s="168">
        <v>3.2</v>
      </c>
      <c r="O32" s="168">
        <v>5.8</v>
      </c>
      <c r="P32" s="168">
        <v>11</v>
      </c>
      <c r="Q32" s="168">
        <v>8.5</v>
      </c>
      <c r="R32" s="168">
        <v>4.8</v>
      </c>
      <c r="S32" s="168">
        <v>8.1</v>
      </c>
      <c r="T32" s="168">
        <v>17.899999999999999</v>
      </c>
      <c r="U32" s="168">
        <v>0.8</v>
      </c>
      <c r="V32" s="168">
        <v>6.7</v>
      </c>
      <c r="W32" s="168">
        <v>24.6</v>
      </c>
      <c r="X32" s="168">
        <v>24.7</v>
      </c>
      <c r="Y32" s="168">
        <v>62.4</v>
      </c>
      <c r="Z32" s="269">
        <v>39.700000000000003</v>
      </c>
      <c r="AA32" s="170">
        <v>10.1</v>
      </c>
      <c r="AB32" s="168">
        <v>4.2</v>
      </c>
      <c r="AC32" s="168">
        <v>3</v>
      </c>
      <c r="AD32" s="168">
        <v>16.5</v>
      </c>
      <c r="AE32" s="168">
        <v>19.899999999999999</v>
      </c>
      <c r="AF32" s="168">
        <v>28.5</v>
      </c>
      <c r="AG32" s="168">
        <v>148.6</v>
      </c>
      <c r="AH32" s="168">
        <v>23.8</v>
      </c>
      <c r="AI32" s="168">
        <v>18</v>
      </c>
      <c r="AJ32" s="168">
        <v>30.3</v>
      </c>
      <c r="AK32" s="168">
        <v>18.3</v>
      </c>
      <c r="AL32" s="175">
        <v>0</v>
      </c>
      <c r="AM32" s="167">
        <v>578.1</v>
      </c>
      <c r="AN32" s="168">
        <v>0.7</v>
      </c>
      <c r="AO32" s="168">
        <v>126.6</v>
      </c>
      <c r="AP32" s="168">
        <v>12.2</v>
      </c>
      <c r="AQ32" s="168">
        <v>0</v>
      </c>
      <c r="AR32" s="168">
        <v>0</v>
      </c>
      <c r="AS32" s="190">
        <v>853.8</v>
      </c>
      <c r="AT32" s="190">
        <v>81.900000000000006</v>
      </c>
      <c r="AU32" s="168">
        <v>0</v>
      </c>
      <c r="AV32" s="168">
        <v>2249.6</v>
      </c>
      <c r="AX32" s="191">
        <f t="shared" si="0"/>
        <v>935.69999999999993</v>
      </c>
    </row>
    <row r="33" spans="1:50" ht="21" x14ac:dyDescent="0.25">
      <c r="A33" s="162" t="s">
        <v>25</v>
      </c>
      <c r="B33" s="163" t="s">
        <v>397</v>
      </c>
      <c r="C33" s="169">
        <v>1.4</v>
      </c>
      <c r="D33" s="171">
        <v>0</v>
      </c>
      <c r="E33" s="171">
        <v>0.1</v>
      </c>
      <c r="F33" s="171">
        <v>0</v>
      </c>
      <c r="G33" s="171">
        <v>5.2</v>
      </c>
      <c r="H33" s="171">
        <v>0.6</v>
      </c>
      <c r="I33" s="171">
        <v>0.3</v>
      </c>
      <c r="J33" s="171">
        <v>2.8</v>
      </c>
      <c r="K33" s="171">
        <v>1.1000000000000001</v>
      </c>
      <c r="L33" s="171">
        <v>1.5</v>
      </c>
      <c r="M33" s="171">
        <v>1.6</v>
      </c>
      <c r="N33" s="171">
        <v>1.1000000000000001</v>
      </c>
      <c r="O33" s="171">
        <v>1.4</v>
      </c>
      <c r="P33" s="171">
        <v>3.2</v>
      </c>
      <c r="Q33" s="171">
        <v>5</v>
      </c>
      <c r="R33" s="171">
        <v>1.9</v>
      </c>
      <c r="S33" s="171">
        <v>2.9</v>
      </c>
      <c r="T33" s="171">
        <v>6.5</v>
      </c>
      <c r="U33" s="171">
        <v>0.3</v>
      </c>
      <c r="V33" s="171">
        <v>1.6</v>
      </c>
      <c r="W33" s="171">
        <v>5.5</v>
      </c>
      <c r="X33" s="171">
        <v>4.8</v>
      </c>
      <c r="Y33" s="171">
        <v>38.9</v>
      </c>
      <c r="Z33" s="171">
        <v>7.1</v>
      </c>
      <c r="AA33" s="171">
        <v>2.4</v>
      </c>
      <c r="AB33" s="170">
        <v>59.7</v>
      </c>
      <c r="AC33" s="171">
        <v>14.1</v>
      </c>
      <c r="AD33" s="171">
        <v>14.9</v>
      </c>
      <c r="AE33" s="171">
        <v>9.1999999999999993</v>
      </c>
      <c r="AF33" s="171">
        <v>4.5</v>
      </c>
      <c r="AG33" s="171">
        <v>142.19999999999999</v>
      </c>
      <c r="AH33" s="171">
        <v>10</v>
      </c>
      <c r="AI33" s="171">
        <v>9.6999999999999993</v>
      </c>
      <c r="AJ33" s="171">
        <v>2.5</v>
      </c>
      <c r="AK33" s="171">
        <v>16.2</v>
      </c>
      <c r="AL33" s="172">
        <v>0</v>
      </c>
      <c r="AM33" s="173">
        <v>359.5</v>
      </c>
      <c r="AN33" s="171">
        <v>0.3</v>
      </c>
      <c r="AO33" s="171">
        <v>105.5</v>
      </c>
      <c r="AP33" s="171">
        <v>34.9</v>
      </c>
      <c r="AQ33" s="171">
        <v>0.3</v>
      </c>
      <c r="AR33" s="171">
        <v>0</v>
      </c>
      <c r="AS33" s="190">
        <v>9.1999999999999993</v>
      </c>
      <c r="AT33" s="190">
        <v>150.1</v>
      </c>
      <c r="AU33" s="171">
        <v>0</v>
      </c>
      <c r="AV33" s="171">
        <v>1040.2</v>
      </c>
      <c r="AX33" s="191">
        <f t="shared" si="0"/>
        <v>159.29999999999998</v>
      </c>
    </row>
    <row r="34" spans="1:50" x14ac:dyDescent="0.25">
      <c r="A34" s="162" t="s">
        <v>26</v>
      </c>
      <c r="B34" s="163" t="s">
        <v>397</v>
      </c>
      <c r="C34" s="174">
        <v>5.6</v>
      </c>
      <c r="D34" s="168">
        <v>0.1</v>
      </c>
      <c r="E34" s="168">
        <v>0.6</v>
      </c>
      <c r="F34" s="168">
        <v>0.2</v>
      </c>
      <c r="G34" s="168">
        <v>3.7</v>
      </c>
      <c r="H34" s="168">
        <v>1.1000000000000001</v>
      </c>
      <c r="I34" s="168">
        <v>1.2</v>
      </c>
      <c r="J34" s="168">
        <v>2.8</v>
      </c>
      <c r="K34" s="168">
        <v>0.3</v>
      </c>
      <c r="L34" s="168">
        <v>2.9</v>
      </c>
      <c r="M34" s="168">
        <v>6</v>
      </c>
      <c r="N34" s="168">
        <v>2.8</v>
      </c>
      <c r="O34" s="168">
        <v>3.8</v>
      </c>
      <c r="P34" s="168">
        <v>9.6999999999999993</v>
      </c>
      <c r="Q34" s="168">
        <v>11.5</v>
      </c>
      <c r="R34" s="168">
        <v>4.5</v>
      </c>
      <c r="S34" s="168">
        <v>9</v>
      </c>
      <c r="T34" s="168">
        <v>15.9</v>
      </c>
      <c r="U34" s="168">
        <v>0.5</v>
      </c>
      <c r="V34" s="168">
        <v>4.9000000000000004</v>
      </c>
      <c r="W34" s="168">
        <v>21.1</v>
      </c>
      <c r="X34" s="168">
        <v>15.3</v>
      </c>
      <c r="Y34" s="168">
        <v>64.599999999999994</v>
      </c>
      <c r="Z34" s="168">
        <v>50.4</v>
      </c>
      <c r="AA34" s="168">
        <v>4</v>
      </c>
      <c r="AB34" s="168">
        <v>13.8</v>
      </c>
      <c r="AC34" s="170">
        <v>175.2</v>
      </c>
      <c r="AD34" s="168">
        <v>42.1</v>
      </c>
      <c r="AE34" s="168">
        <v>37.5</v>
      </c>
      <c r="AF34" s="168">
        <v>15.1</v>
      </c>
      <c r="AG34" s="168">
        <v>122.9</v>
      </c>
      <c r="AH34" s="168">
        <v>30.1</v>
      </c>
      <c r="AI34" s="168">
        <v>10</v>
      </c>
      <c r="AJ34" s="168">
        <v>9</v>
      </c>
      <c r="AK34" s="168">
        <v>13.9</v>
      </c>
      <c r="AL34" s="175">
        <v>0</v>
      </c>
      <c r="AM34" s="167">
        <v>1040.5</v>
      </c>
      <c r="AN34" s="168">
        <v>0</v>
      </c>
      <c r="AO34" s="168">
        <v>5.3</v>
      </c>
      <c r="AP34" s="168">
        <v>6.8</v>
      </c>
      <c r="AQ34" s="168">
        <v>-0.2</v>
      </c>
      <c r="AR34" s="168">
        <v>0</v>
      </c>
      <c r="AS34" s="190">
        <v>56.5</v>
      </c>
      <c r="AT34" s="190">
        <v>294.7</v>
      </c>
      <c r="AU34" s="168">
        <v>0</v>
      </c>
      <c r="AV34" s="168">
        <v>2115.5</v>
      </c>
      <c r="AX34" s="191">
        <f t="shared" si="0"/>
        <v>351.2</v>
      </c>
    </row>
    <row r="35" spans="1:50" x14ac:dyDescent="0.25">
      <c r="A35" s="162" t="s">
        <v>27</v>
      </c>
      <c r="B35" s="163" t="s">
        <v>397</v>
      </c>
      <c r="C35" s="169">
        <v>8</v>
      </c>
      <c r="D35" s="171">
        <v>0.1</v>
      </c>
      <c r="E35" s="171">
        <v>0.1</v>
      </c>
      <c r="F35" s="171">
        <v>0.2</v>
      </c>
      <c r="G35" s="171">
        <v>13.4</v>
      </c>
      <c r="H35" s="171">
        <v>1.9</v>
      </c>
      <c r="I35" s="171">
        <v>5.4</v>
      </c>
      <c r="J35" s="171">
        <v>10.7</v>
      </c>
      <c r="K35" s="171">
        <v>1</v>
      </c>
      <c r="L35" s="171">
        <v>9.5</v>
      </c>
      <c r="M35" s="171">
        <v>16.2</v>
      </c>
      <c r="N35" s="171">
        <v>6.8</v>
      </c>
      <c r="O35" s="171">
        <v>13.3</v>
      </c>
      <c r="P35" s="171">
        <v>24.4</v>
      </c>
      <c r="Q35" s="171">
        <v>50.9</v>
      </c>
      <c r="R35" s="171">
        <v>17.399999999999999</v>
      </c>
      <c r="S35" s="171">
        <v>23.8</v>
      </c>
      <c r="T35" s="171">
        <v>55</v>
      </c>
      <c r="U35" s="171">
        <v>1.4</v>
      </c>
      <c r="V35" s="171">
        <v>18.600000000000001</v>
      </c>
      <c r="W35" s="171">
        <v>67.8</v>
      </c>
      <c r="X35" s="171">
        <v>44.1</v>
      </c>
      <c r="Y35" s="171">
        <v>148.1</v>
      </c>
      <c r="Z35" s="171">
        <v>96.2</v>
      </c>
      <c r="AA35" s="171">
        <v>8.4</v>
      </c>
      <c r="AB35" s="171">
        <v>31.2</v>
      </c>
      <c r="AC35" s="171">
        <v>58</v>
      </c>
      <c r="AD35" s="170">
        <v>436.7</v>
      </c>
      <c r="AE35" s="171">
        <v>133.30000000000001</v>
      </c>
      <c r="AF35" s="171">
        <v>40.799999999999997</v>
      </c>
      <c r="AG35" s="171">
        <v>356.2</v>
      </c>
      <c r="AH35" s="171">
        <v>78</v>
      </c>
      <c r="AI35" s="171">
        <v>26.9</v>
      </c>
      <c r="AJ35" s="171">
        <v>23.4</v>
      </c>
      <c r="AK35" s="171">
        <v>32.4</v>
      </c>
      <c r="AL35" s="172">
        <v>0</v>
      </c>
      <c r="AM35" s="173">
        <v>64.5</v>
      </c>
      <c r="AN35" s="171">
        <v>1</v>
      </c>
      <c r="AO35" s="171">
        <v>48.3</v>
      </c>
      <c r="AP35" s="171">
        <v>1053.8</v>
      </c>
      <c r="AQ35" s="171">
        <v>-1.1000000000000001</v>
      </c>
      <c r="AR35" s="171">
        <v>0</v>
      </c>
      <c r="AS35" s="190">
        <v>4.5999999999999996</v>
      </c>
      <c r="AT35" s="190">
        <v>537.79999999999995</v>
      </c>
      <c r="AU35" s="171">
        <v>0</v>
      </c>
      <c r="AV35" s="171">
        <v>3568.3</v>
      </c>
      <c r="AX35" s="191">
        <f t="shared" si="0"/>
        <v>542.4</v>
      </c>
    </row>
    <row r="36" spans="1:50" x14ac:dyDescent="0.25">
      <c r="A36" s="162" t="s">
        <v>28</v>
      </c>
      <c r="B36" s="163" t="s">
        <v>397</v>
      </c>
      <c r="C36" s="174">
        <v>80.5</v>
      </c>
      <c r="D36" s="168">
        <v>1.9</v>
      </c>
      <c r="E36" s="168">
        <v>2.5</v>
      </c>
      <c r="F36" s="168">
        <v>1.3</v>
      </c>
      <c r="G36" s="168">
        <v>29.2</v>
      </c>
      <c r="H36" s="168">
        <v>6.7</v>
      </c>
      <c r="I36" s="168">
        <v>11.2</v>
      </c>
      <c r="J36" s="168">
        <v>19.3</v>
      </c>
      <c r="K36" s="168">
        <v>19.2</v>
      </c>
      <c r="L36" s="168">
        <v>23.7</v>
      </c>
      <c r="M36" s="168">
        <v>51.6</v>
      </c>
      <c r="N36" s="168">
        <v>25.7</v>
      </c>
      <c r="O36" s="168">
        <v>102.9</v>
      </c>
      <c r="P36" s="168">
        <v>73.599999999999994</v>
      </c>
      <c r="Q36" s="168">
        <v>45.9</v>
      </c>
      <c r="R36" s="168">
        <v>27.3</v>
      </c>
      <c r="S36" s="168">
        <v>46.2</v>
      </c>
      <c r="T36" s="168">
        <v>126.5</v>
      </c>
      <c r="U36" s="168">
        <v>4.9000000000000004</v>
      </c>
      <c r="V36" s="168">
        <v>28.5</v>
      </c>
      <c r="W36" s="168">
        <v>169</v>
      </c>
      <c r="X36" s="168">
        <v>144.19999999999999</v>
      </c>
      <c r="Y36" s="168">
        <v>375.3</v>
      </c>
      <c r="Z36" s="168">
        <v>209.8</v>
      </c>
      <c r="AA36" s="168">
        <v>23.6</v>
      </c>
      <c r="AB36" s="168">
        <v>12.6</v>
      </c>
      <c r="AC36" s="168">
        <v>24.9</v>
      </c>
      <c r="AD36" s="168">
        <v>58.8</v>
      </c>
      <c r="AE36" s="170">
        <v>1237.4000000000001</v>
      </c>
      <c r="AF36" s="168">
        <v>453.7</v>
      </c>
      <c r="AG36" s="168">
        <v>347.5</v>
      </c>
      <c r="AH36" s="168">
        <v>105.6</v>
      </c>
      <c r="AI36" s="168">
        <v>39.299999999999997</v>
      </c>
      <c r="AJ36" s="168">
        <v>36.299999999999997</v>
      </c>
      <c r="AK36" s="168">
        <v>35.9</v>
      </c>
      <c r="AL36" s="175">
        <v>0</v>
      </c>
      <c r="AM36" s="167">
        <v>1516.9</v>
      </c>
      <c r="AN36" s="168">
        <v>0</v>
      </c>
      <c r="AO36" s="168">
        <v>59</v>
      </c>
      <c r="AP36" s="168">
        <v>0.1</v>
      </c>
      <c r="AQ36" s="168">
        <v>-0.1</v>
      </c>
      <c r="AR36" s="168">
        <v>0</v>
      </c>
      <c r="AS36" s="190">
        <v>41.9</v>
      </c>
      <c r="AT36" s="190">
        <v>280</v>
      </c>
      <c r="AU36" s="168">
        <v>0</v>
      </c>
      <c r="AV36" s="168">
        <v>5900.5</v>
      </c>
      <c r="AX36" s="191">
        <f t="shared" si="0"/>
        <v>321.89999999999998</v>
      </c>
    </row>
    <row r="37" spans="1:50" x14ac:dyDescent="0.25">
      <c r="A37" s="162" t="s">
        <v>29</v>
      </c>
      <c r="B37" s="163" t="s">
        <v>397</v>
      </c>
      <c r="C37" s="169">
        <v>8.6</v>
      </c>
      <c r="D37" s="171">
        <v>0.4</v>
      </c>
      <c r="E37" s="171">
        <v>0.7</v>
      </c>
      <c r="F37" s="171">
        <v>0.1</v>
      </c>
      <c r="G37" s="171">
        <v>6.9</v>
      </c>
      <c r="H37" s="171">
        <v>2.5</v>
      </c>
      <c r="I37" s="171">
        <v>2.7</v>
      </c>
      <c r="J37" s="171">
        <v>6.7</v>
      </c>
      <c r="K37" s="171">
        <v>4.7</v>
      </c>
      <c r="L37" s="171">
        <v>6.4</v>
      </c>
      <c r="M37" s="171">
        <v>14.4</v>
      </c>
      <c r="N37" s="171">
        <v>5.6</v>
      </c>
      <c r="O37" s="171">
        <v>9.4</v>
      </c>
      <c r="P37" s="171">
        <v>19</v>
      </c>
      <c r="Q37" s="171">
        <v>13.6</v>
      </c>
      <c r="R37" s="171">
        <v>7.5</v>
      </c>
      <c r="S37" s="171">
        <v>11.4</v>
      </c>
      <c r="T37" s="171">
        <v>38.1</v>
      </c>
      <c r="U37" s="171">
        <v>0.8</v>
      </c>
      <c r="V37" s="171">
        <v>11.4</v>
      </c>
      <c r="W37" s="171">
        <v>62.5</v>
      </c>
      <c r="X37" s="171">
        <v>51.1</v>
      </c>
      <c r="Y37" s="171">
        <v>252.4</v>
      </c>
      <c r="Z37" s="171">
        <v>68.3</v>
      </c>
      <c r="AA37" s="171">
        <v>21.8</v>
      </c>
      <c r="AB37" s="171">
        <v>8.1999999999999993</v>
      </c>
      <c r="AC37" s="171">
        <v>16.2</v>
      </c>
      <c r="AD37" s="171">
        <v>29.8</v>
      </c>
      <c r="AE37" s="171">
        <v>33.5</v>
      </c>
      <c r="AF37" s="170">
        <v>85.8</v>
      </c>
      <c r="AG37" s="171">
        <v>174.4</v>
      </c>
      <c r="AH37" s="171">
        <v>35.4</v>
      </c>
      <c r="AI37" s="171">
        <v>30.4</v>
      </c>
      <c r="AJ37" s="171">
        <v>21.1</v>
      </c>
      <c r="AK37" s="171">
        <v>29.7</v>
      </c>
      <c r="AL37" s="172">
        <v>0</v>
      </c>
      <c r="AM37" s="173">
        <v>6855.5</v>
      </c>
      <c r="AN37" s="171">
        <v>0.5</v>
      </c>
      <c r="AO37" s="171">
        <v>78.8</v>
      </c>
      <c r="AP37" s="171">
        <v>36.6</v>
      </c>
      <c r="AQ37" s="171">
        <v>0.1</v>
      </c>
      <c r="AR37" s="171">
        <v>0</v>
      </c>
      <c r="AS37" s="190">
        <v>138.5</v>
      </c>
      <c r="AT37" s="190">
        <v>85.1</v>
      </c>
      <c r="AU37" s="171">
        <v>0</v>
      </c>
      <c r="AV37" s="171">
        <v>8286.7000000000007</v>
      </c>
      <c r="AX37" s="191">
        <f t="shared" si="0"/>
        <v>223.6</v>
      </c>
    </row>
    <row r="38" spans="1:50" x14ac:dyDescent="0.25">
      <c r="A38" s="162" t="s">
        <v>30</v>
      </c>
      <c r="B38" s="163" t="s">
        <v>397</v>
      </c>
      <c r="C38" s="174">
        <v>116.6</v>
      </c>
      <c r="D38" s="168">
        <v>7.2</v>
      </c>
      <c r="E38" s="168">
        <v>11.1</v>
      </c>
      <c r="F38" s="168">
        <v>4.9000000000000004</v>
      </c>
      <c r="G38" s="168">
        <v>138.30000000000001</v>
      </c>
      <c r="H38" s="168">
        <v>24.1</v>
      </c>
      <c r="I38" s="168">
        <v>32.5</v>
      </c>
      <c r="J38" s="168">
        <v>79</v>
      </c>
      <c r="K38" s="168">
        <v>48.5</v>
      </c>
      <c r="L38" s="168">
        <v>109.7</v>
      </c>
      <c r="M38" s="168">
        <v>155.80000000000001</v>
      </c>
      <c r="N38" s="168">
        <v>71.900000000000006</v>
      </c>
      <c r="O38" s="168">
        <v>128.1</v>
      </c>
      <c r="P38" s="168">
        <v>224.9</v>
      </c>
      <c r="Q38" s="168">
        <v>268.39999999999998</v>
      </c>
      <c r="R38" s="168">
        <v>117.7</v>
      </c>
      <c r="S38" s="168">
        <v>188.9</v>
      </c>
      <c r="T38" s="168">
        <v>456.7</v>
      </c>
      <c r="U38" s="168">
        <v>12.9</v>
      </c>
      <c r="V38" s="168">
        <v>141.1</v>
      </c>
      <c r="W38" s="168">
        <v>515.5</v>
      </c>
      <c r="X38" s="168">
        <v>819.7</v>
      </c>
      <c r="Y38" s="168">
        <v>1354</v>
      </c>
      <c r="Z38" s="269">
        <v>555.20000000000005</v>
      </c>
      <c r="AA38" s="168">
        <v>91</v>
      </c>
      <c r="AB38" s="168">
        <v>112.2</v>
      </c>
      <c r="AC38" s="168">
        <v>158.19999999999999</v>
      </c>
      <c r="AD38" s="168">
        <v>372.4</v>
      </c>
      <c r="AE38" s="168">
        <v>363.1</v>
      </c>
      <c r="AF38" s="168">
        <v>415.8</v>
      </c>
      <c r="AG38" s="170">
        <v>3074.2</v>
      </c>
      <c r="AH38" s="168">
        <v>338.8</v>
      </c>
      <c r="AI38" s="168">
        <v>161.19999999999999</v>
      </c>
      <c r="AJ38" s="168">
        <v>129.9</v>
      </c>
      <c r="AK38" s="168">
        <v>208.2</v>
      </c>
      <c r="AL38" s="175">
        <v>0</v>
      </c>
      <c r="AM38" s="167">
        <v>1570.4</v>
      </c>
      <c r="AN38" s="168">
        <v>13.7</v>
      </c>
      <c r="AO38" s="168">
        <v>689.6</v>
      </c>
      <c r="AP38" s="168">
        <v>249.8</v>
      </c>
      <c r="AQ38" s="168">
        <v>-4.2</v>
      </c>
      <c r="AR38" s="168">
        <v>0</v>
      </c>
      <c r="AS38" s="190">
        <v>110.6</v>
      </c>
      <c r="AT38" s="190">
        <v>2264.1</v>
      </c>
      <c r="AU38" s="168">
        <v>0</v>
      </c>
      <c r="AV38" s="168">
        <v>15901.4</v>
      </c>
      <c r="AX38" s="191">
        <f t="shared" si="0"/>
        <v>2374.6999999999998</v>
      </c>
    </row>
    <row r="39" spans="1:50" ht="21" x14ac:dyDescent="0.25">
      <c r="A39" s="162" t="s">
        <v>31</v>
      </c>
      <c r="B39" s="163" t="s">
        <v>397</v>
      </c>
      <c r="C39" s="169">
        <v>11.5</v>
      </c>
      <c r="D39" s="171">
        <v>0.1</v>
      </c>
      <c r="E39" s="171">
        <v>0.2</v>
      </c>
      <c r="F39" s="171">
        <v>0.1</v>
      </c>
      <c r="G39" s="171">
        <v>12</v>
      </c>
      <c r="H39" s="171">
        <v>1.1000000000000001</v>
      </c>
      <c r="I39" s="171">
        <v>4</v>
      </c>
      <c r="J39" s="171">
        <v>3.1</v>
      </c>
      <c r="K39" s="171">
        <v>2.5</v>
      </c>
      <c r="L39" s="171">
        <v>2.4</v>
      </c>
      <c r="M39" s="171">
        <v>6.8</v>
      </c>
      <c r="N39" s="171">
        <v>2.5</v>
      </c>
      <c r="O39" s="171">
        <v>7.6</v>
      </c>
      <c r="P39" s="171">
        <v>7.8</v>
      </c>
      <c r="Q39" s="171">
        <v>5.9</v>
      </c>
      <c r="R39" s="171">
        <v>2.6</v>
      </c>
      <c r="S39" s="171">
        <v>6.5</v>
      </c>
      <c r="T39" s="171">
        <v>15.2</v>
      </c>
      <c r="U39" s="171">
        <v>0.4</v>
      </c>
      <c r="V39" s="171">
        <v>2.8</v>
      </c>
      <c r="W39" s="171">
        <v>28.5</v>
      </c>
      <c r="X39" s="171">
        <v>14.4</v>
      </c>
      <c r="Y39" s="171">
        <v>36.4</v>
      </c>
      <c r="Z39" s="171">
        <v>15.1</v>
      </c>
      <c r="AA39" s="171">
        <v>3.2</v>
      </c>
      <c r="AB39" s="171">
        <v>1.9</v>
      </c>
      <c r="AC39" s="171">
        <v>1.3</v>
      </c>
      <c r="AD39" s="171">
        <v>3.3</v>
      </c>
      <c r="AE39" s="171">
        <v>23</v>
      </c>
      <c r="AF39" s="171">
        <v>18.8</v>
      </c>
      <c r="AG39" s="171">
        <v>33.5</v>
      </c>
      <c r="AH39" s="170">
        <v>19.100000000000001</v>
      </c>
      <c r="AI39" s="171">
        <v>6.8</v>
      </c>
      <c r="AJ39" s="171">
        <v>7.6</v>
      </c>
      <c r="AK39" s="171">
        <v>6.2</v>
      </c>
      <c r="AL39" s="172">
        <v>0</v>
      </c>
      <c r="AM39" s="173">
        <v>303.7</v>
      </c>
      <c r="AN39" s="171">
        <v>4.9000000000000004</v>
      </c>
      <c r="AO39" s="171">
        <v>6531.2</v>
      </c>
      <c r="AP39" s="171">
        <v>10.8</v>
      </c>
      <c r="AQ39" s="171">
        <v>0.2</v>
      </c>
      <c r="AR39" s="171">
        <v>0</v>
      </c>
      <c r="AS39" s="190">
        <v>16.5</v>
      </c>
      <c r="AT39" s="190">
        <v>55.1</v>
      </c>
      <c r="AU39" s="171">
        <v>0</v>
      </c>
      <c r="AV39" s="171">
        <v>7236.7</v>
      </c>
      <c r="AX39" s="191">
        <f t="shared" si="0"/>
        <v>71.599999999999994</v>
      </c>
    </row>
    <row r="40" spans="1:50" x14ac:dyDescent="0.25">
      <c r="A40" s="162" t="s">
        <v>32</v>
      </c>
      <c r="B40" s="163" t="s">
        <v>397</v>
      </c>
      <c r="C40" s="174">
        <v>1.3</v>
      </c>
      <c r="D40" s="168">
        <v>0</v>
      </c>
      <c r="E40" s="168">
        <v>0</v>
      </c>
      <c r="F40" s="168">
        <v>0</v>
      </c>
      <c r="G40" s="168">
        <v>2.2000000000000002</v>
      </c>
      <c r="H40" s="168">
        <v>0.3</v>
      </c>
      <c r="I40" s="168">
        <v>0.5</v>
      </c>
      <c r="J40" s="168">
        <v>0.5</v>
      </c>
      <c r="K40" s="168">
        <v>0.3</v>
      </c>
      <c r="L40" s="168">
        <v>0.4</v>
      </c>
      <c r="M40" s="168">
        <v>1.4</v>
      </c>
      <c r="N40" s="168">
        <v>0.7</v>
      </c>
      <c r="O40" s="168">
        <v>1.3</v>
      </c>
      <c r="P40" s="168">
        <v>1.3</v>
      </c>
      <c r="Q40" s="168">
        <v>3.1</v>
      </c>
      <c r="R40" s="168">
        <v>1.4</v>
      </c>
      <c r="S40" s="168">
        <v>2.8</v>
      </c>
      <c r="T40" s="168">
        <v>8.1</v>
      </c>
      <c r="U40" s="168">
        <v>0.1</v>
      </c>
      <c r="V40" s="168">
        <v>0.8</v>
      </c>
      <c r="W40" s="168">
        <v>5.6</v>
      </c>
      <c r="X40" s="168">
        <v>4.5999999999999996</v>
      </c>
      <c r="Y40" s="168">
        <v>14.2</v>
      </c>
      <c r="Z40" s="168">
        <v>7.9</v>
      </c>
      <c r="AA40" s="168">
        <v>1.2</v>
      </c>
      <c r="AB40" s="168">
        <v>1.1000000000000001</v>
      </c>
      <c r="AC40" s="168">
        <v>1.6</v>
      </c>
      <c r="AD40" s="168">
        <v>6.1</v>
      </c>
      <c r="AE40" s="168">
        <v>7.8</v>
      </c>
      <c r="AF40" s="168">
        <v>4.0999999999999996</v>
      </c>
      <c r="AG40" s="168">
        <v>31.5</v>
      </c>
      <c r="AH40" s="168">
        <v>12.1</v>
      </c>
      <c r="AI40" s="170">
        <v>18.899999999999999</v>
      </c>
      <c r="AJ40" s="168">
        <v>6.4</v>
      </c>
      <c r="AK40" s="168">
        <v>4.3</v>
      </c>
      <c r="AL40" s="175">
        <v>0</v>
      </c>
      <c r="AM40" s="167">
        <v>511.4</v>
      </c>
      <c r="AN40" s="168">
        <v>7.3</v>
      </c>
      <c r="AO40" s="168">
        <v>3250.3</v>
      </c>
      <c r="AP40" s="168">
        <v>3.2</v>
      </c>
      <c r="AQ40" s="168">
        <v>0</v>
      </c>
      <c r="AR40" s="168">
        <v>0</v>
      </c>
      <c r="AS40" s="190">
        <v>84.8</v>
      </c>
      <c r="AT40" s="190">
        <v>17.600000000000001</v>
      </c>
      <c r="AU40" s="168">
        <v>0</v>
      </c>
      <c r="AV40" s="168">
        <v>4028.7</v>
      </c>
      <c r="AX40" s="191">
        <f t="shared" si="0"/>
        <v>102.4</v>
      </c>
    </row>
    <row r="41" spans="1:50" x14ac:dyDescent="0.25">
      <c r="A41" s="162" t="s">
        <v>33</v>
      </c>
      <c r="B41" s="163" t="s">
        <v>397</v>
      </c>
      <c r="C41" s="169">
        <v>3.2</v>
      </c>
      <c r="D41" s="171">
        <v>0.6</v>
      </c>
      <c r="E41" s="171">
        <v>0.7</v>
      </c>
      <c r="F41" s="171">
        <v>0</v>
      </c>
      <c r="G41" s="171">
        <v>80.5</v>
      </c>
      <c r="H41" s="171">
        <v>2.7</v>
      </c>
      <c r="I41" s="171">
        <v>0.6</v>
      </c>
      <c r="J41" s="171">
        <v>0.7</v>
      </c>
      <c r="K41" s="171">
        <v>0.4</v>
      </c>
      <c r="L41" s="171">
        <v>0.7</v>
      </c>
      <c r="M41" s="171">
        <v>1.3</v>
      </c>
      <c r="N41" s="171">
        <v>0.5</v>
      </c>
      <c r="O41" s="171">
        <v>34.200000000000003</v>
      </c>
      <c r="P41" s="171">
        <v>1.4</v>
      </c>
      <c r="Q41" s="171">
        <v>1.4</v>
      </c>
      <c r="R41" s="171">
        <v>0.7</v>
      </c>
      <c r="S41" s="171">
        <v>1</v>
      </c>
      <c r="T41" s="171">
        <v>2.4</v>
      </c>
      <c r="U41" s="171">
        <v>2.1</v>
      </c>
      <c r="V41" s="171">
        <v>0.9</v>
      </c>
      <c r="W41" s="171">
        <v>4.0999999999999996</v>
      </c>
      <c r="X41" s="171">
        <v>3.3</v>
      </c>
      <c r="Y41" s="171">
        <v>243.1</v>
      </c>
      <c r="Z41" s="171">
        <v>202.8</v>
      </c>
      <c r="AA41" s="171">
        <v>35.700000000000003</v>
      </c>
      <c r="AB41" s="171">
        <v>0.4</v>
      </c>
      <c r="AC41" s="171">
        <v>0.5</v>
      </c>
      <c r="AD41" s="171">
        <v>1.3</v>
      </c>
      <c r="AE41" s="171">
        <v>2.2999999999999998</v>
      </c>
      <c r="AF41" s="171">
        <v>3.8</v>
      </c>
      <c r="AG41" s="171">
        <v>9.9</v>
      </c>
      <c r="AH41" s="171">
        <v>128.5</v>
      </c>
      <c r="AI41" s="171">
        <v>8</v>
      </c>
      <c r="AJ41" s="170">
        <v>408.9</v>
      </c>
      <c r="AK41" s="171">
        <v>155.9</v>
      </c>
      <c r="AL41" s="172">
        <v>0</v>
      </c>
      <c r="AM41" s="173">
        <v>2428</v>
      </c>
      <c r="AN41" s="171">
        <v>637.9</v>
      </c>
      <c r="AO41" s="171">
        <v>118.7</v>
      </c>
      <c r="AP41" s="171">
        <v>2.2999999999999998</v>
      </c>
      <c r="AQ41" s="171">
        <v>0.1</v>
      </c>
      <c r="AR41" s="171">
        <v>0</v>
      </c>
      <c r="AS41" s="190">
        <v>65.2</v>
      </c>
      <c r="AT41" s="190">
        <v>29.1</v>
      </c>
      <c r="AU41" s="171">
        <v>0</v>
      </c>
      <c r="AV41" s="171">
        <v>4625.8</v>
      </c>
      <c r="AX41" s="191">
        <f t="shared" si="0"/>
        <v>94.300000000000011</v>
      </c>
    </row>
    <row r="42" spans="1:50" ht="21" x14ac:dyDescent="0.25">
      <c r="A42" s="162" t="s">
        <v>34</v>
      </c>
      <c r="B42" s="163" t="s">
        <v>397</v>
      </c>
      <c r="C42" s="174">
        <v>8.4</v>
      </c>
      <c r="D42" s="168">
        <v>0.3</v>
      </c>
      <c r="E42" s="168">
        <v>1.4</v>
      </c>
      <c r="F42" s="168">
        <v>0.5</v>
      </c>
      <c r="G42" s="168">
        <v>13.8</v>
      </c>
      <c r="H42" s="168">
        <v>1.9</v>
      </c>
      <c r="I42" s="168">
        <v>7</v>
      </c>
      <c r="J42" s="168">
        <v>4.8</v>
      </c>
      <c r="K42" s="168">
        <v>2.1</v>
      </c>
      <c r="L42" s="168">
        <v>2.4</v>
      </c>
      <c r="M42" s="168">
        <v>5.2</v>
      </c>
      <c r="N42" s="168">
        <v>2.2000000000000002</v>
      </c>
      <c r="O42" s="168">
        <v>38.200000000000003</v>
      </c>
      <c r="P42" s="168">
        <v>6.5</v>
      </c>
      <c r="Q42" s="168">
        <v>4.5</v>
      </c>
      <c r="R42" s="168">
        <v>1.8</v>
      </c>
      <c r="S42" s="168">
        <v>5.0999999999999996</v>
      </c>
      <c r="T42" s="168">
        <v>15</v>
      </c>
      <c r="U42" s="168">
        <v>1.4</v>
      </c>
      <c r="V42" s="168">
        <v>6.9</v>
      </c>
      <c r="W42" s="168">
        <v>22.5</v>
      </c>
      <c r="X42" s="168">
        <v>29</v>
      </c>
      <c r="Y42" s="168">
        <v>126.2</v>
      </c>
      <c r="Z42" s="269">
        <v>42.8</v>
      </c>
      <c r="AA42" s="168">
        <v>27.8</v>
      </c>
      <c r="AB42" s="168">
        <v>24.1</v>
      </c>
      <c r="AC42" s="168">
        <v>9.6999999999999993</v>
      </c>
      <c r="AD42" s="168">
        <v>23.5</v>
      </c>
      <c r="AE42" s="168">
        <v>11.4</v>
      </c>
      <c r="AF42" s="168">
        <v>17.899999999999999</v>
      </c>
      <c r="AG42" s="168">
        <v>133</v>
      </c>
      <c r="AH42" s="168">
        <v>55.9</v>
      </c>
      <c r="AI42" s="168">
        <v>33.1</v>
      </c>
      <c r="AJ42" s="168">
        <v>50.7</v>
      </c>
      <c r="AK42" s="170">
        <v>268.60000000000002</v>
      </c>
      <c r="AL42" s="175">
        <v>0</v>
      </c>
      <c r="AM42" s="167">
        <v>1094.3</v>
      </c>
      <c r="AN42" s="168">
        <v>144.4</v>
      </c>
      <c r="AO42" s="168">
        <v>1928.2</v>
      </c>
      <c r="AP42" s="168">
        <v>12</v>
      </c>
      <c r="AQ42" s="168">
        <v>-0.2</v>
      </c>
      <c r="AR42" s="168">
        <v>0</v>
      </c>
      <c r="AS42" s="190">
        <v>157.30000000000001</v>
      </c>
      <c r="AT42" s="190">
        <v>136.19999999999999</v>
      </c>
      <c r="AU42" s="168">
        <v>0</v>
      </c>
      <c r="AV42" s="168">
        <v>4478</v>
      </c>
      <c r="AX42" s="191">
        <f t="shared" si="0"/>
        <v>293.5</v>
      </c>
    </row>
    <row r="43" spans="1:50" ht="21.75" thickBot="1" x14ac:dyDescent="0.3">
      <c r="A43" s="162" t="s">
        <v>35</v>
      </c>
      <c r="B43" s="163" t="s">
        <v>397</v>
      </c>
      <c r="C43" s="176">
        <v>0</v>
      </c>
      <c r="D43" s="177">
        <v>0</v>
      </c>
      <c r="E43" s="177">
        <v>0</v>
      </c>
      <c r="F43" s="177">
        <v>0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7">
        <v>0</v>
      </c>
      <c r="W43" s="177">
        <v>0</v>
      </c>
      <c r="X43" s="177">
        <v>0</v>
      </c>
      <c r="Y43" s="177">
        <v>0</v>
      </c>
      <c r="Z43" s="177">
        <v>0</v>
      </c>
      <c r="AA43" s="177">
        <v>0</v>
      </c>
      <c r="AB43" s="177">
        <v>0</v>
      </c>
      <c r="AC43" s="177">
        <v>0</v>
      </c>
      <c r="AD43" s="177">
        <v>0</v>
      </c>
      <c r="AE43" s="177">
        <v>0</v>
      </c>
      <c r="AF43" s="177">
        <v>0</v>
      </c>
      <c r="AG43" s="177">
        <v>0</v>
      </c>
      <c r="AH43" s="177">
        <v>0</v>
      </c>
      <c r="AI43" s="177">
        <v>0</v>
      </c>
      <c r="AJ43" s="177">
        <v>0</v>
      </c>
      <c r="AK43" s="177">
        <v>0</v>
      </c>
      <c r="AL43" s="178">
        <v>0</v>
      </c>
      <c r="AM43" s="173">
        <v>149.4</v>
      </c>
      <c r="AN43" s="171">
        <v>0</v>
      </c>
      <c r="AO43" s="171">
        <v>0</v>
      </c>
      <c r="AP43" s="171">
        <v>0</v>
      </c>
      <c r="AQ43" s="171">
        <v>0</v>
      </c>
      <c r="AR43" s="171">
        <v>0</v>
      </c>
      <c r="AS43" s="190">
        <v>0</v>
      </c>
      <c r="AT43" s="190">
        <v>0</v>
      </c>
      <c r="AU43" s="171">
        <v>0</v>
      </c>
      <c r="AV43" s="171">
        <v>149.4</v>
      </c>
      <c r="AX43" s="191">
        <f t="shared" si="0"/>
        <v>0</v>
      </c>
    </row>
    <row r="44" spans="1:50" x14ac:dyDescent="0.25">
      <c r="A44" s="162" t="s">
        <v>454</v>
      </c>
      <c r="B44" s="163" t="s">
        <v>397</v>
      </c>
      <c r="C44" s="179">
        <v>182.9</v>
      </c>
      <c r="D44" s="165">
        <v>0</v>
      </c>
      <c r="E44" s="165">
        <v>0</v>
      </c>
      <c r="F44" s="165">
        <v>0</v>
      </c>
      <c r="G44" s="165">
        <v>287.2</v>
      </c>
      <c r="H44" s="165">
        <v>0.4</v>
      </c>
      <c r="I44" s="165">
        <v>6.3</v>
      </c>
      <c r="J44" s="165">
        <v>2.2999999999999998</v>
      </c>
      <c r="K44" s="165">
        <v>0.5</v>
      </c>
      <c r="L44" s="165">
        <v>7.2</v>
      </c>
      <c r="M44" s="165">
        <v>11.5</v>
      </c>
      <c r="N44" s="165">
        <v>0.2</v>
      </c>
      <c r="O44" s="165">
        <v>0.5</v>
      </c>
      <c r="P44" s="165">
        <v>1</v>
      </c>
      <c r="Q44" s="165">
        <v>0.4</v>
      </c>
      <c r="R44" s="165">
        <v>0.3</v>
      </c>
      <c r="S44" s="165">
        <v>0.4</v>
      </c>
      <c r="T44" s="165">
        <v>1.8</v>
      </c>
      <c r="U44" s="165">
        <v>0.1</v>
      </c>
      <c r="V44" s="165">
        <v>1</v>
      </c>
      <c r="W44" s="165">
        <v>1.1000000000000001</v>
      </c>
      <c r="X44" s="165">
        <v>2.5</v>
      </c>
      <c r="Y44" s="165">
        <v>25</v>
      </c>
      <c r="Z44" s="165">
        <v>0.5</v>
      </c>
      <c r="AA44" s="165">
        <v>15.5</v>
      </c>
      <c r="AB44" s="165">
        <v>0.1</v>
      </c>
      <c r="AC44" s="165">
        <v>0</v>
      </c>
      <c r="AD44" s="165">
        <v>0.1</v>
      </c>
      <c r="AE44" s="165">
        <v>0.1</v>
      </c>
      <c r="AF44" s="165">
        <v>0.7</v>
      </c>
      <c r="AG44" s="165">
        <v>12.4</v>
      </c>
      <c r="AH44" s="165">
        <v>4.2</v>
      </c>
      <c r="AI44" s="165">
        <v>2.1</v>
      </c>
      <c r="AJ44" s="165">
        <v>1.5</v>
      </c>
      <c r="AK44" s="165">
        <v>0.7</v>
      </c>
      <c r="AL44" s="166">
        <v>0</v>
      </c>
      <c r="AM44" s="167">
        <v>263.60000000000002</v>
      </c>
      <c r="AN44" s="168">
        <v>0</v>
      </c>
      <c r="AO44" s="168">
        <v>23.8</v>
      </c>
      <c r="AP44" s="168">
        <v>41.1</v>
      </c>
      <c r="AQ44" s="168">
        <v>0.8</v>
      </c>
      <c r="AR44" s="168">
        <v>28</v>
      </c>
      <c r="AS44" s="168">
        <v>0</v>
      </c>
      <c r="AT44" s="168">
        <v>0</v>
      </c>
      <c r="AU44" s="168">
        <v>927.7</v>
      </c>
      <c r="AV44" s="168">
        <v>0</v>
      </c>
      <c r="AX44" s="191">
        <f t="shared" si="0"/>
        <v>0</v>
      </c>
    </row>
    <row r="45" spans="1:50" ht="21" x14ac:dyDescent="0.25">
      <c r="A45" s="162" t="s">
        <v>455</v>
      </c>
      <c r="B45" s="163" t="s">
        <v>397</v>
      </c>
      <c r="C45" s="169">
        <v>1.4</v>
      </c>
      <c r="D45" s="180">
        <v>5.6</v>
      </c>
      <c r="E45" s="171">
        <v>0.1</v>
      </c>
      <c r="F45" s="171">
        <v>5.0999999999999996</v>
      </c>
      <c r="G45" s="171">
        <v>6.5</v>
      </c>
      <c r="H45" s="171">
        <v>0</v>
      </c>
      <c r="I45" s="171">
        <v>0.1</v>
      </c>
      <c r="J45" s="171">
        <v>1.3</v>
      </c>
      <c r="K45" s="171">
        <v>1686.1</v>
      </c>
      <c r="L45" s="171">
        <v>72.5</v>
      </c>
      <c r="M45" s="171">
        <v>0.4</v>
      </c>
      <c r="N45" s="171">
        <v>3.2</v>
      </c>
      <c r="O45" s="171">
        <v>75.7</v>
      </c>
      <c r="P45" s="171">
        <v>0.6</v>
      </c>
      <c r="Q45" s="171">
        <v>0.2</v>
      </c>
      <c r="R45" s="171">
        <v>0.1</v>
      </c>
      <c r="S45" s="171">
        <v>1.1000000000000001</v>
      </c>
      <c r="T45" s="171">
        <v>0.4</v>
      </c>
      <c r="U45" s="171">
        <v>0.2</v>
      </c>
      <c r="V45" s="171">
        <v>1.7</v>
      </c>
      <c r="W45" s="171">
        <v>1358.9</v>
      </c>
      <c r="X45" s="171">
        <v>1.2</v>
      </c>
      <c r="Y45" s="171">
        <v>13.2</v>
      </c>
      <c r="Z45" s="171">
        <v>31.3</v>
      </c>
      <c r="AA45" s="171">
        <v>6.1</v>
      </c>
      <c r="AB45" s="171">
        <v>0.5</v>
      </c>
      <c r="AC45" s="171">
        <v>1.1000000000000001</v>
      </c>
      <c r="AD45" s="171">
        <v>0.1</v>
      </c>
      <c r="AE45" s="171">
        <v>0.1</v>
      </c>
      <c r="AF45" s="171">
        <v>9.8000000000000007</v>
      </c>
      <c r="AG45" s="171">
        <v>18.600000000000001</v>
      </c>
      <c r="AH45" s="171">
        <v>0.5</v>
      </c>
      <c r="AI45" s="171">
        <v>0.6</v>
      </c>
      <c r="AJ45" s="171">
        <v>5.2</v>
      </c>
      <c r="AK45" s="171">
        <v>9.1</v>
      </c>
      <c r="AL45" s="172">
        <v>0</v>
      </c>
      <c r="AM45" s="173">
        <v>60</v>
      </c>
      <c r="AN45" s="171">
        <v>0</v>
      </c>
      <c r="AO45" s="171">
        <v>0.4</v>
      </c>
      <c r="AP45" s="171">
        <v>2.2999999999999998</v>
      </c>
      <c r="AQ45" s="171">
        <v>0</v>
      </c>
      <c r="AR45" s="171">
        <v>1.2</v>
      </c>
      <c r="AS45" s="171">
        <v>0</v>
      </c>
      <c r="AT45" s="171">
        <v>0</v>
      </c>
      <c r="AU45" s="171">
        <v>3382.6</v>
      </c>
      <c r="AV45" s="171">
        <v>0</v>
      </c>
    </row>
    <row r="46" spans="1:50" ht="21" x14ac:dyDescent="0.25">
      <c r="A46" s="162" t="s">
        <v>456</v>
      </c>
      <c r="B46" s="163" t="s">
        <v>397</v>
      </c>
      <c r="C46" s="174">
        <v>1.5</v>
      </c>
      <c r="D46" s="168">
        <v>0</v>
      </c>
      <c r="E46" s="180">
        <v>4.0999999999999996</v>
      </c>
      <c r="F46" s="168">
        <v>0.2</v>
      </c>
      <c r="G46" s="168">
        <v>0.4</v>
      </c>
      <c r="H46" s="168">
        <v>0.1</v>
      </c>
      <c r="I46" s="168">
        <v>0.1</v>
      </c>
      <c r="J46" s="168">
        <v>1.2</v>
      </c>
      <c r="K46" s="168">
        <v>0.4</v>
      </c>
      <c r="L46" s="168">
        <v>12</v>
      </c>
      <c r="M46" s="168">
        <v>1.4</v>
      </c>
      <c r="N46" s="168">
        <v>33.299999999999997</v>
      </c>
      <c r="O46" s="168">
        <v>296.89999999999998</v>
      </c>
      <c r="P46" s="168">
        <v>18.8</v>
      </c>
      <c r="Q46" s="168">
        <v>2.1</v>
      </c>
      <c r="R46" s="168">
        <v>5.6</v>
      </c>
      <c r="S46" s="168">
        <v>7.1</v>
      </c>
      <c r="T46" s="168">
        <v>10.199999999999999</v>
      </c>
      <c r="U46" s="168">
        <v>0.2</v>
      </c>
      <c r="V46" s="168">
        <v>1.7</v>
      </c>
      <c r="W46" s="168">
        <v>3</v>
      </c>
      <c r="X46" s="168">
        <v>45.9</v>
      </c>
      <c r="Y46" s="168">
        <v>1.2</v>
      </c>
      <c r="Z46" s="168">
        <v>1.4</v>
      </c>
      <c r="AA46" s="168">
        <v>0.1</v>
      </c>
      <c r="AB46" s="168">
        <v>0</v>
      </c>
      <c r="AC46" s="168">
        <v>0</v>
      </c>
      <c r="AD46" s="168">
        <v>0</v>
      </c>
      <c r="AE46" s="168">
        <v>0</v>
      </c>
      <c r="AF46" s="168">
        <v>1.3</v>
      </c>
      <c r="AG46" s="168">
        <v>1.4</v>
      </c>
      <c r="AH46" s="168">
        <v>0.1</v>
      </c>
      <c r="AI46" s="168">
        <v>0.1</v>
      </c>
      <c r="AJ46" s="168">
        <v>0.1</v>
      </c>
      <c r="AK46" s="168">
        <v>0.1</v>
      </c>
      <c r="AL46" s="175">
        <v>0</v>
      </c>
      <c r="AM46" s="167">
        <v>3.6</v>
      </c>
      <c r="AN46" s="168">
        <v>0</v>
      </c>
      <c r="AO46" s="168">
        <v>0.2</v>
      </c>
      <c r="AP46" s="168">
        <v>0.4</v>
      </c>
      <c r="AQ46" s="168">
        <v>0</v>
      </c>
      <c r="AR46" s="168">
        <v>0.4</v>
      </c>
      <c r="AS46" s="168">
        <v>0</v>
      </c>
      <c r="AT46" s="168">
        <v>0</v>
      </c>
      <c r="AU46" s="168">
        <v>456.9</v>
      </c>
      <c r="AV46" s="168">
        <v>0</v>
      </c>
    </row>
    <row r="47" spans="1:50" x14ac:dyDescent="0.25">
      <c r="A47" s="162" t="s">
        <v>457</v>
      </c>
      <c r="B47" s="163" t="s">
        <v>397</v>
      </c>
      <c r="C47" s="169">
        <v>0.2</v>
      </c>
      <c r="D47" s="171">
        <v>0.1</v>
      </c>
      <c r="E47" s="171">
        <v>0.1</v>
      </c>
      <c r="F47" s="180">
        <v>0.1</v>
      </c>
      <c r="G47" s="171">
        <v>0</v>
      </c>
      <c r="H47" s="171">
        <v>0</v>
      </c>
      <c r="I47" s="171">
        <v>0</v>
      </c>
      <c r="J47" s="171">
        <v>0</v>
      </c>
      <c r="K47" s="171">
        <v>2.5</v>
      </c>
      <c r="L47" s="171">
        <v>0.1</v>
      </c>
      <c r="M47" s="171">
        <v>0</v>
      </c>
      <c r="N47" s="171">
        <v>0</v>
      </c>
      <c r="O47" s="171">
        <v>0.1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0</v>
      </c>
      <c r="V47" s="171">
        <v>0</v>
      </c>
      <c r="W47" s="171">
        <v>2.1</v>
      </c>
      <c r="X47" s="171">
        <v>0.3</v>
      </c>
      <c r="Y47" s="171">
        <v>0</v>
      </c>
      <c r="Z47" s="171">
        <v>0.1</v>
      </c>
      <c r="AA47" s="171">
        <v>0</v>
      </c>
      <c r="AB47" s="171">
        <v>0</v>
      </c>
      <c r="AC47" s="171">
        <v>0</v>
      </c>
      <c r="AD47" s="171">
        <v>0</v>
      </c>
      <c r="AE47" s="171">
        <v>0</v>
      </c>
      <c r="AF47" s="171">
        <v>0</v>
      </c>
      <c r="AG47" s="171">
        <v>0.1</v>
      </c>
      <c r="AH47" s="171">
        <v>0</v>
      </c>
      <c r="AI47" s="171">
        <v>0</v>
      </c>
      <c r="AJ47" s="171">
        <v>0</v>
      </c>
      <c r="AK47" s="171">
        <v>0</v>
      </c>
      <c r="AL47" s="172">
        <v>0</v>
      </c>
      <c r="AM47" s="173">
        <v>0.1</v>
      </c>
      <c r="AN47" s="171">
        <v>0</v>
      </c>
      <c r="AO47" s="171">
        <v>0.2</v>
      </c>
      <c r="AP47" s="171">
        <v>0</v>
      </c>
      <c r="AQ47" s="171">
        <v>0</v>
      </c>
      <c r="AR47" s="171">
        <v>0</v>
      </c>
      <c r="AS47" s="171">
        <v>0</v>
      </c>
      <c r="AT47" s="171">
        <v>0</v>
      </c>
      <c r="AU47" s="171">
        <v>6</v>
      </c>
      <c r="AV47" s="171">
        <v>0</v>
      </c>
    </row>
    <row r="48" spans="1:50" x14ac:dyDescent="0.25">
      <c r="A48" s="162" t="s">
        <v>458</v>
      </c>
      <c r="B48" s="163" t="s">
        <v>397</v>
      </c>
      <c r="C48" s="174">
        <v>107.1</v>
      </c>
      <c r="D48" s="168">
        <v>0.1</v>
      </c>
      <c r="E48" s="168">
        <v>0.1</v>
      </c>
      <c r="F48" s="168">
        <v>0</v>
      </c>
      <c r="G48" s="180">
        <v>146.80000000000001</v>
      </c>
      <c r="H48" s="168">
        <v>3.6</v>
      </c>
      <c r="I48" s="168">
        <v>0.9</v>
      </c>
      <c r="J48" s="168">
        <v>3.4</v>
      </c>
      <c r="K48" s="168">
        <v>6.1</v>
      </c>
      <c r="L48" s="168">
        <v>13.8</v>
      </c>
      <c r="M48" s="168">
        <v>12.6</v>
      </c>
      <c r="N48" s="168">
        <v>1.4</v>
      </c>
      <c r="O48" s="168">
        <v>2.7</v>
      </c>
      <c r="P48" s="168">
        <v>4.3</v>
      </c>
      <c r="Q48" s="168">
        <v>3.8</v>
      </c>
      <c r="R48" s="168">
        <v>2.8</v>
      </c>
      <c r="S48" s="168">
        <v>2.8</v>
      </c>
      <c r="T48" s="168">
        <v>7.2</v>
      </c>
      <c r="U48" s="168">
        <v>0.3</v>
      </c>
      <c r="V48" s="168">
        <v>2.8</v>
      </c>
      <c r="W48" s="168">
        <v>7.4</v>
      </c>
      <c r="X48" s="168">
        <v>7.1</v>
      </c>
      <c r="Y48" s="168">
        <v>26</v>
      </c>
      <c r="Z48" s="168">
        <v>3.9</v>
      </c>
      <c r="AA48" s="168">
        <v>126</v>
      </c>
      <c r="AB48" s="168">
        <v>1.1000000000000001</v>
      </c>
      <c r="AC48" s="168">
        <v>0.4</v>
      </c>
      <c r="AD48" s="168">
        <v>1.5</v>
      </c>
      <c r="AE48" s="168">
        <v>2.1</v>
      </c>
      <c r="AF48" s="168">
        <v>2.1</v>
      </c>
      <c r="AG48" s="168">
        <v>24.9</v>
      </c>
      <c r="AH48" s="168">
        <v>14.5</v>
      </c>
      <c r="AI48" s="168">
        <v>6.7</v>
      </c>
      <c r="AJ48" s="168">
        <v>10.9</v>
      </c>
      <c r="AK48" s="168">
        <v>32.700000000000003</v>
      </c>
      <c r="AL48" s="175">
        <v>0</v>
      </c>
      <c r="AM48" s="167">
        <v>1695.7</v>
      </c>
      <c r="AN48" s="168">
        <v>0.1</v>
      </c>
      <c r="AO48" s="168">
        <v>18.3</v>
      </c>
      <c r="AP48" s="168">
        <v>7.3</v>
      </c>
      <c r="AQ48" s="168">
        <v>0.1</v>
      </c>
      <c r="AR48" s="168">
        <v>89.9</v>
      </c>
      <c r="AS48" s="168">
        <v>0</v>
      </c>
      <c r="AT48" s="168">
        <v>0</v>
      </c>
      <c r="AU48" s="168">
        <v>2401.6</v>
      </c>
      <c r="AV48" s="168">
        <v>0</v>
      </c>
    </row>
    <row r="49" spans="1:48" ht="21" x14ac:dyDescent="0.25">
      <c r="A49" s="162" t="s">
        <v>459</v>
      </c>
      <c r="B49" s="163" t="s">
        <v>397</v>
      </c>
      <c r="C49" s="169">
        <v>11.8</v>
      </c>
      <c r="D49" s="171">
        <v>0</v>
      </c>
      <c r="E49" s="171">
        <v>0</v>
      </c>
      <c r="F49" s="171">
        <v>1.2</v>
      </c>
      <c r="G49" s="171">
        <v>5.8</v>
      </c>
      <c r="H49" s="180">
        <v>399.7</v>
      </c>
      <c r="I49" s="171">
        <v>0.2</v>
      </c>
      <c r="J49" s="171">
        <v>12</v>
      </c>
      <c r="K49" s="171">
        <v>0.7</v>
      </c>
      <c r="L49" s="171">
        <v>15.4</v>
      </c>
      <c r="M49" s="171">
        <v>45.5</v>
      </c>
      <c r="N49" s="171">
        <v>6.3</v>
      </c>
      <c r="O49" s="171">
        <v>7.9</v>
      </c>
      <c r="P49" s="171">
        <v>17.7</v>
      </c>
      <c r="Q49" s="171">
        <v>24.4</v>
      </c>
      <c r="R49" s="171">
        <v>5.2</v>
      </c>
      <c r="S49" s="171">
        <v>15.3</v>
      </c>
      <c r="T49" s="171">
        <v>36.1</v>
      </c>
      <c r="U49" s="171">
        <v>3.5</v>
      </c>
      <c r="V49" s="171">
        <v>123.1</v>
      </c>
      <c r="W49" s="171">
        <v>24.9</v>
      </c>
      <c r="X49" s="171">
        <v>38.9</v>
      </c>
      <c r="Y49" s="171">
        <v>244.2</v>
      </c>
      <c r="Z49" s="171">
        <v>46.3</v>
      </c>
      <c r="AA49" s="171">
        <v>17.399999999999999</v>
      </c>
      <c r="AB49" s="171">
        <v>14.7</v>
      </c>
      <c r="AC49" s="171">
        <v>4</v>
      </c>
      <c r="AD49" s="171">
        <v>0.2</v>
      </c>
      <c r="AE49" s="171">
        <v>0.1</v>
      </c>
      <c r="AF49" s="171">
        <v>6.9</v>
      </c>
      <c r="AG49" s="171">
        <v>141.4</v>
      </c>
      <c r="AH49" s="171">
        <v>91.6</v>
      </c>
      <c r="AI49" s="171">
        <v>15.4</v>
      </c>
      <c r="AJ49" s="171">
        <v>86.1</v>
      </c>
      <c r="AK49" s="171">
        <v>41.6</v>
      </c>
      <c r="AL49" s="172">
        <v>0</v>
      </c>
      <c r="AM49" s="173">
        <v>1345.1</v>
      </c>
      <c r="AN49" s="171">
        <v>0</v>
      </c>
      <c r="AO49" s="171">
        <v>0.8</v>
      </c>
      <c r="AP49" s="171">
        <v>31.4</v>
      </c>
      <c r="AQ49" s="171">
        <v>1.9</v>
      </c>
      <c r="AR49" s="171">
        <v>35</v>
      </c>
      <c r="AS49" s="171">
        <v>0</v>
      </c>
      <c r="AT49" s="171">
        <v>0</v>
      </c>
      <c r="AU49" s="171">
        <v>2919.7</v>
      </c>
      <c r="AV49" s="171">
        <v>0</v>
      </c>
    </row>
    <row r="50" spans="1:48" ht="21" x14ac:dyDescent="0.25">
      <c r="A50" s="162" t="s">
        <v>460</v>
      </c>
      <c r="B50" s="163" t="s">
        <v>397</v>
      </c>
      <c r="C50" s="174">
        <v>4.7</v>
      </c>
      <c r="D50" s="168">
        <v>0</v>
      </c>
      <c r="E50" s="168">
        <v>0</v>
      </c>
      <c r="F50" s="168">
        <v>0.1</v>
      </c>
      <c r="G50" s="168">
        <v>1.5</v>
      </c>
      <c r="H50" s="168">
        <v>0.5</v>
      </c>
      <c r="I50" s="180">
        <v>72.599999999999994</v>
      </c>
      <c r="J50" s="168">
        <v>9.9</v>
      </c>
      <c r="K50" s="168">
        <v>0.2</v>
      </c>
      <c r="L50" s="168">
        <v>2.4</v>
      </c>
      <c r="M50" s="168">
        <v>8.1</v>
      </c>
      <c r="N50" s="168">
        <v>3.9</v>
      </c>
      <c r="O50" s="168">
        <v>1.2</v>
      </c>
      <c r="P50" s="168">
        <v>10.199999999999999</v>
      </c>
      <c r="Q50" s="168">
        <v>4.0999999999999996</v>
      </c>
      <c r="R50" s="168">
        <v>3.6</v>
      </c>
      <c r="S50" s="168">
        <v>5.2</v>
      </c>
      <c r="T50" s="168">
        <v>22.2</v>
      </c>
      <c r="U50" s="168">
        <v>0.3</v>
      </c>
      <c r="V50" s="168">
        <v>43.5</v>
      </c>
      <c r="W50" s="168">
        <v>1.1000000000000001</v>
      </c>
      <c r="X50" s="168">
        <v>122.7</v>
      </c>
      <c r="Y50" s="168">
        <v>10.8</v>
      </c>
      <c r="Z50" s="168">
        <v>4.2</v>
      </c>
      <c r="AA50" s="168">
        <v>0.9</v>
      </c>
      <c r="AB50" s="168">
        <v>0.2</v>
      </c>
      <c r="AC50" s="168">
        <v>0.1</v>
      </c>
      <c r="AD50" s="168">
        <v>0.3</v>
      </c>
      <c r="AE50" s="168">
        <v>0.2</v>
      </c>
      <c r="AF50" s="168">
        <v>13.1</v>
      </c>
      <c r="AG50" s="168">
        <v>12</v>
      </c>
      <c r="AH50" s="168">
        <v>1.6</v>
      </c>
      <c r="AI50" s="168">
        <v>1.7</v>
      </c>
      <c r="AJ50" s="168">
        <v>1.1000000000000001</v>
      </c>
      <c r="AK50" s="168">
        <v>2.6</v>
      </c>
      <c r="AL50" s="175">
        <v>0</v>
      </c>
      <c r="AM50" s="167">
        <v>32.700000000000003</v>
      </c>
      <c r="AN50" s="168">
        <v>0</v>
      </c>
      <c r="AO50" s="168">
        <v>0.4</v>
      </c>
      <c r="AP50" s="168">
        <v>4.7</v>
      </c>
      <c r="AQ50" s="168">
        <v>0.1</v>
      </c>
      <c r="AR50" s="168">
        <v>4.0999999999999996</v>
      </c>
      <c r="AS50" s="168">
        <v>0</v>
      </c>
      <c r="AT50" s="168">
        <v>0</v>
      </c>
      <c r="AU50" s="168">
        <v>408.5</v>
      </c>
      <c r="AV50" s="168">
        <v>0</v>
      </c>
    </row>
    <row r="51" spans="1:48" x14ac:dyDescent="0.25">
      <c r="A51" s="162" t="s">
        <v>461</v>
      </c>
      <c r="B51" s="163" t="s">
        <v>397</v>
      </c>
      <c r="C51" s="169">
        <v>4.3</v>
      </c>
      <c r="D51" s="171">
        <v>0</v>
      </c>
      <c r="E51" s="171">
        <v>0.5</v>
      </c>
      <c r="F51" s="171">
        <v>0</v>
      </c>
      <c r="G51" s="171">
        <v>24.2</v>
      </c>
      <c r="H51" s="171">
        <v>2.7</v>
      </c>
      <c r="I51" s="171">
        <v>4.4000000000000004</v>
      </c>
      <c r="J51" s="180">
        <v>198.7</v>
      </c>
      <c r="K51" s="171">
        <v>0.7</v>
      </c>
      <c r="L51" s="171">
        <v>11.1</v>
      </c>
      <c r="M51" s="171">
        <v>25.3</v>
      </c>
      <c r="N51" s="171">
        <v>8.9</v>
      </c>
      <c r="O51" s="171">
        <v>2.4</v>
      </c>
      <c r="P51" s="171">
        <v>10.7</v>
      </c>
      <c r="Q51" s="171">
        <v>12</v>
      </c>
      <c r="R51" s="171">
        <v>9.1999999999999993</v>
      </c>
      <c r="S51" s="171">
        <v>9.4</v>
      </c>
      <c r="T51" s="171">
        <v>21.6</v>
      </c>
      <c r="U51" s="171">
        <v>0.3</v>
      </c>
      <c r="V51" s="171">
        <v>9.3000000000000007</v>
      </c>
      <c r="W51" s="171">
        <v>9.6999999999999993</v>
      </c>
      <c r="X51" s="171">
        <v>9.1</v>
      </c>
      <c r="Y51" s="171">
        <v>41</v>
      </c>
      <c r="Z51" s="171">
        <v>10.199999999999999</v>
      </c>
      <c r="AA51" s="171">
        <v>4.8</v>
      </c>
      <c r="AB51" s="171">
        <v>21.8</v>
      </c>
      <c r="AC51" s="171">
        <v>1.3</v>
      </c>
      <c r="AD51" s="171">
        <v>9</v>
      </c>
      <c r="AE51" s="171">
        <v>9.5</v>
      </c>
      <c r="AF51" s="171">
        <v>4.0999999999999996</v>
      </c>
      <c r="AG51" s="171">
        <v>57.5</v>
      </c>
      <c r="AH51" s="171">
        <v>9.6999999999999993</v>
      </c>
      <c r="AI51" s="171">
        <v>9.5</v>
      </c>
      <c r="AJ51" s="171">
        <v>5.6</v>
      </c>
      <c r="AK51" s="171">
        <v>4.7</v>
      </c>
      <c r="AL51" s="172">
        <v>0</v>
      </c>
      <c r="AM51" s="173">
        <v>198.9</v>
      </c>
      <c r="AN51" s="171">
        <v>0</v>
      </c>
      <c r="AO51" s="171">
        <v>0.7</v>
      </c>
      <c r="AP51" s="171">
        <v>2.6</v>
      </c>
      <c r="AQ51" s="171">
        <v>0</v>
      </c>
      <c r="AR51" s="171">
        <v>8.6</v>
      </c>
      <c r="AS51" s="171">
        <v>0</v>
      </c>
      <c r="AT51" s="171">
        <v>0</v>
      </c>
      <c r="AU51" s="171">
        <v>774.1</v>
      </c>
      <c r="AV51" s="171">
        <v>0</v>
      </c>
    </row>
    <row r="52" spans="1:48" x14ac:dyDescent="0.25">
      <c r="A52" s="162" t="s">
        <v>462</v>
      </c>
      <c r="B52" s="163" t="s">
        <v>397</v>
      </c>
      <c r="C52" s="174">
        <v>31.5</v>
      </c>
      <c r="D52" s="168">
        <v>1.1000000000000001</v>
      </c>
      <c r="E52" s="168">
        <v>3.1</v>
      </c>
      <c r="F52" s="168">
        <v>1</v>
      </c>
      <c r="G52" s="168">
        <v>4.9000000000000004</v>
      </c>
      <c r="H52" s="168">
        <v>1.7</v>
      </c>
      <c r="I52" s="168">
        <v>2.2999999999999998</v>
      </c>
      <c r="J52" s="168">
        <v>4.8</v>
      </c>
      <c r="K52" s="180">
        <v>196.1</v>
      </c>
      <c r="L52" s="168">
        <v>42.3</v>
      </c>
      <c r="M52" s="168">
        <v>24.5</v>
      </c>
      <c r="N52" s="168">
        <v>11</v>
      </c>
      <c r="O52" s="168">
        <v>28.1</v>
      </c>
      <c r="P52" s="168">
        <v>10.8</v>
      </c>
      <c r="Q52" s="168">
        <v>5.6</v>
      </c>
      <c r="R52" s="168">
        <v>5.8</v>
      </c>
      <c r="S52" s="168">
        <v>6.7</v>
      </c>
      <c r="T52" s="168">
        <v>16.2</v>
      </c>
      <c r="U52" s="168">
        <v>0.5</v>
      </c>
      <c r="V52" s="168">
        <v>6.1</v>
      </c>
      <c r="W52" s="168">
        <v>190.8</v>
      </c>
      <c r="X52" s="168">
        <v>36.9</v>
      </c>
      <c r="Y52" s="168">
        <v>38</v>
      </c>
      <c r="Z52" s="168">
        <v>155.19999999999999</v>
      </c>
      <c r="AA52" s="168">
        <v>2.7</v>
      </c>
      <c r="AB52" s="168">
        <v>1.2</v>
      </c>
      <c r="AC52" s="168">
        <v>1.7</v>
      </c>
      <c r="AD52" s="168">
        <v>3.5</v>
      </c>
      <c r="AE52" s="168">
        <v>4.3</v>
      </c>
      <c r="AF52" s="168">
        <v>7.6</v>
      </c>
      <c r="AG52" s="168">
        <v>32.799999999999997</v>
      </c>
      <c r="AH52" s="168">
        <v>11.3</v>
      </c>
      <c r="AI52" s="168">
        <v>4.4000000000000004</v>
      </c>
      <c r="AJ52" s="168">
        <v>4.7</v>
      </c>
      <c r="AK52" s="168">
        <v>5.7</v>
      </c>
      <c r="AL52" s="175">
        <v>0</v>
      </c>
      <c r="AM52" s="167">
        <v>249.4</v>
      </c>
      <c r="AN52" s="168">
        <v>0</v>
      </c>
      <c r="AO52" s="168">
        <v>4.4000000000000004</v>
      </c>
      <c r="AP52" s="168">
        <v>2.2000000000000002</v>
      </c>
      <c r="AQ52" s="168">
        <v>0</v>
      </c>
      <c r="AR52" s="168">
        <v>18.3</v>
      </c>
      <c r="AS52" s="168">
        <v>0</v>
      </c>
      <c r="AT52" s="168">
        <v>0</v>
      </c>
      <c r="AU52" s="168">
        <v>1179</v>
      </c>
      <c r="AV52" s="168">
        <v>0</v>
      </c>
    </row>
    <row r="53" spans="1:48" x14ac:dyDescent="0.25">
      <c r="A53" s="162" t="s">
        <v>463</v>
      </c>
      <c r="B53" s="163" t="s">
        <v>397</v>
      </c>
      <c r="C53" s="169">
        <v>134</v>
      </c>
      <c r="D53" s="171">
        <v>1.4</v>
      </c>
      <c r="E53" s="171">
        <v>4</v>
      </c>
      <c r="F53" s="171">
        <v>0.6</v>
      </c>
      <c r="G53" s="171">
        <v>18.5</v>
      </c>
      <c r="H53" s="171">
        <v>25.4</v>
      </c>
      <c r="I53" s="171">
        <v>16.2</v>
      </c>
      <c r="J53" s="171">
        <v>51.9</v>
      </c>
      <c r="K53" s="171">
        <v>60.4</v>
      </c>
      <c r="L53" s="180">
        <v>344.8</v>
      </c>
      <c r="M53" s="171">
        <v>558.29999999999995</v>
      </c>
      <c r="N53" s="171">
        <v>35.299999999999997</v>
      </c>
      <c r="O53" s="171">
        <v>68.5</v>
      </c>
      <c r="P53" s="171">
        <v>71.2</v>
      </c>
      <c r="Q53" s="171">
        <v>59.4</v>
      </c>
      <c r="R53" s="171">
        <v>53.1</v>
      </c>
      <c r="S53" s="171">
        <v>34.9</v>
      </c>
      <c r="T53" s="171">
        <v>115.8</v>
      </c>
      <c r="U53" s="171">
        <v>2</v>
      </c>
      <c r="V53" s="171">
        <v>30.1</v>
      </c>
      <c r="W53" s="171">
        <v>44.6</v>
      </c>
      <c r="X53" s="171">
        <v>73.900000000000006</v>
      </c>
      <c r="Y53" s="171">
        <v>39.1</v>
      </c>
      <c r="Z53" s="171">
        <v>16.7</v>
      </c>
      <c r="AA53" s="171">
        <v>4.3</v>
      </c>
      <c r="AB53" s="171">
        <v>5.7</v>
      </c>
      <c r="AC53" s="171">
        <v>0.6</v>
      </c>
      <c r="AD53" s="171">
        <v>1.2</v>
      </c>
      <c r="AE53" s="171">
        <v>0.8</v>
      </c>
      <c r="AF53" s="171">
        <v>12</v>
      </c>
      <c r="AG53" s="171">
        <v>83.3</v>
      </c>
      <c r="AH53" s="171">
        <v>9</v>
      </c>
      <c r="AI53" s="171">
        <v>10.9</v>
      </c>
      <c r="AJ53" s="171">
        <v>115</v>
      </c>
      <c r="AK53" s="171">
        <v>18.7</v>
      </c>
      <c r="AL53" s="172">
        <v>0</v>
      </c>
      <c r="AM53" s="173">
        <v>1094.2</v>
      </c>
      <c r="AN53" s="171">
        <v>0</v>
      </c>
      <c r="AO53" s="171">
        <v>694.9</v>
      </c>
      <c r="AP53" s="171">
        <v>16.2</v>
      </c>
      <c r="AQ53" s="171">
        <v>0.2</v>
      </c>
      <c r="AR53" s="171">
        <v>17.2</v>
      </c>
      <c r="AS53" s="171">
        <v>0</v>
      </c>
      <c r="AT53" s="171">
        <v>0</v>
      </c>
      <c r="AU53" s="171">
        <v>3944.1</v>
      </c>
      <c r="AV53" s="171">
        <v>0</v>
      </c>
    </row>
    <row r="54" spans="1:48" x14ac:dyDescent="0.25">
      <c r="A54" s="162" t="s">
        <v>464</v>
      </c>
      <c r="B54" s="163" t="s">
        <v>397</v>
      </c>
      <c r="C54" s="174">
        <v>18.399999999999999</v>
      </c>
      <c r="D54" s="168">
        <v>1</v>
      </c>
      <c r="E54" s="168">
        <v>2.1</v>
      </c>
      <c r="F54" s="168">
        <v>0.7</v>
      </c>
      <c r="G54" s="168">
        <v>45.7</v>
      </c>
      <c r="H54" s="168">
        <v>10.199999999999999</v>
      </c>
      <c r="I54" s="168">
        <v>9.1999999999999993</v>
      </c>
      <c r="J54" s="168">
        <v>28.1</v>
      </c>
      <c r="K54" s="168">
        <v>0.9</v>
      </c>
      <c r="L54" s="168">
        <v>36.1</v>
      </c>
      <c r="M54" s="180">
        <v>470.3</v>
      </c>
      <c r="N54" s="168">
        <v>21</v>
      </c>
      <c r="O54" s="168">
        <v>25.2</v>
      </c>
      <c r="P54" s="168">
        <v>77.900000000000006</v>
      </c>
      <c r="Q54" s="168">
        <v>114.5</v>
      </c>
      <c r="R54" s="168">
        <v>98.8</v>
      </c>
      <c r="S54" s="168">
        <v>102.6</v>
      </c>
      <c r="T54" s="168">
        <v>516.1</v>
      </c>
      <c r="U54" s="168">
        <v>6.2</v>
      </c>
      <c r="V54" s="168">
        <v>53.4</v>
      </c>
      <c r="W54" s="168">
        <v>24.6</v>
      </c>
      <c r="X54" s="168">
        <v>230.3</v>
      </c>
      <c r="Y54" s="168">
        <v>119.1</v>
      </c>
      <c r="Z54" s="168">
        <v>84.9</v>
      </c>
      <c r="AA54" s="168">
        <v>6.7</v>
      </c>
      <c r="AB54" s="168">
        <v>2.1</v>
      </c>
      <c r="AC54" s="168">
        <v>0.5</v>
      </c>
      <c r="AD54" s="168">
        <v>0.7</v>
      </c>
      <c r="AE54" s="168">
        <v>2.2999999999999998</v>
      </c>
      <c r="AF54" s="168">
        <v>11.1</v>
      </c>
      <c r="AG54" s="168">
        <v>66</v>
      </c>
      <c r="AH54" s="168">
        <v>11.3</v>
      </c>
      <c r="AI54" s="168">
        <v>5.8</v>
      </c>
      <c r="AJ54" s="168">
        <v>10.199999999999999</v>
      </c>
      <c r="AK54" s="168">
        <v>1.3</v>
      </c>
      <c r="AL54" s="175">
        <v>0</v>
      </c>
      <c r="AM54" s="167">
        <v>187.8</v>
      </c>
      <c r="AN54" s="168">
        <v>0</v>
      </c>
      <c r="AO54" s="168">
        <v>2.5</v>
      </c>
      <c r="AP54" s="168">
        <v>30.5</v>
      </c>
      <c r="AQ54" s="168">
        <v>0.5</v>
      </c>
      <c r="AR54" s="168">
        <v>2.5</v>
      </c>
      <c r="AS54" s="168">
        <v>0</v>
      </c>
      <c r="AT54" s="168">
        <v>0</v>
      </c>
      <c r="AU54" s="168">
        <v>2439.3000000000002</v>
      </c>
      <c r="AV54" s="168">
        <v>0</v>
      </c>
    </row>
    <row r="55" spans="1:48" x14ac:dyDescent="0.25">
      <c r="A55" s="162" t="s">
        <v>465</v>
      </c>
      <c r="B55" s="163" t="s">
        <v>397</v>
      </c>
      <c r="C55" s="169">
        <v>4.9000000000000004</v>
      </c>
      <c r="D55" s="171">
        <v>0</v>
      </c>
      <c r="E55" s="171">
        <v>1.8</v>
      </c>
      <c r="F55" s="171">
        <v>0.2</v>
      </c>
      <c r="G55" s="171">
        <v>6.5</v>
      </c>
      <c r="H55" s="171">
        <v>2.1</v>
      </c>
      <c r="I55" s="171">
        <v>3.3</v>
      </c>
      <c r="J55" s="171">
        <v>1.4</v>
      </c>
      <c r="K55" s="171">
        <v>0.7</v>
      </c>
      <c r="L55" s="171">
        <v>6.3</v>
      </c>
      <c r="M55" s="171">
        <v>16.2</v>
      </c>
      <c r="N55" s="180">
        <v>85.4</v>
      </c>
      <c r="O55" s="171">
        <v>13.6</v>
      </c>
      <c r="P55" s="171">
        <v>21</v>
      </c>
      <c r="Q55" s="171">
        <v>26.2</v>
      </c>
      <c r="R55" s="171">
        <v>13.4</v>
      </c>
      <c r="S55" s="171">
        <v>12.4</v>
      </c>
      <c r="T55" s="171">
        <v>50</v>
      </c>
      <c r="U55" s="171">
        <v>0.5</v>
      </c>
      <c r="V55" s="171">
        <v>6.9</v>
      </c>
      <c r="W55" s="171">
        <v>9.1</v>
      </c>
      <c r="X55" s="171">
        <v>388.1</v>
      </c>
      <c r="Y55" s="171">
        <v>14.9</v>
      </c>
      <c r="Z55" s="171">
        <v>6.6</v>
      </c>
      <c r="AA55" s="171">
        <v>1.7</v>
      </c>
      <c r="AB55" s="171">
        <v>0.2</v>
      </c>
      <c r="AC55" s="171">
        <v>0.2</v>
      </c>
      <c r="AD55" s="171">
        <v>0.4</v>
      </c>
      <c r="AE55" s="171">
        <v>0.2</v>
      </c>
      <c r="AF55" s="171">
        <v>7.7</v>
      </c>
      <c r="AG55" s="171">
        <v>12</v>
      </c>
      <c r="AH55" s="171">
        <v>3.2</v>
      </c>
      <c r="AI55" s="171">
        <v>2.4</v>
      </c>
      <c r="AJ55" s="171">
        <v>2.2999999999999998</v>
      </c>
      <c r="AK55" s="171">
        <v>1</v>
      </c>
      <c r="AL55" s="172">
        <v>0</v>
      </c>
      <c r="AM55" s="173">
        <v>175.7</v>
      </c>
      <c r="AN55" s="171">
        <v>0</v>
      </c>
      <c r="AO55" s="171">
        <v>1.2</v>
      </c>
      <c r="AP55" s="171">
        <v>7.5</v>
      </c>
      <c r="AQ55" s="171">
        <v>0.1</v>
      </c>
      <c r="AR55" s="171">
        <v>1.6</v>
      </c>
      <c r="AS55" s="171">
        <v>0</v>
      </c>
      <c r="AT55" s="171">
        <v>0</v>
      </c>
      <c r="AU55" s="171">
        <v>909.1</v>
      </c>
      <c r="AV55" s="171">
        <v>0</v>
      </c>
    </row>
    <row r="56" spans="1:48" x14ac:dyDescent="0.25">
      <c r="A56" s="162" t="s">
        <v>466</v>
      </c>
      <c r="B56" s="163" t="s">
        <v>397</v>
      </c>
      <c r="C56" s="174">
        <v>3.1</v>
      </c>
      <c r="D56" s="168">
        <v>0.5</v>
      </c>
      <c r="E56" s="168">
        <v>1</v>
      </c>
      <c r="F56" s="168">
        <v>1.1000000000000001</v>
      </c>
      <c r="G56" s="168">
        <v>3</v>
      </c>
      <c r="H56" s="168">
        <v>0.6</v>
      </c>
      <c r="I56" s="168">
        <v>1.4</v>
      </c>
      <c r="J56" s="168">
        <v>7.5</v>
      </c>
      <c r="K56" s="168">
        <v>3.2</v>
      </c>
      <c r="L56" s="168">
        <v>7.1</v>
      </c>
      <c r="M56" s="168">
        <v>23.5</v>
      </c>
      <c r="N56" s="168">
        <v>12</v>
      </c>
      <c r="O56" s="180">
        <v>508.2</v>
      </c>
      <c r="P56" s="168">
        <v>768.6</v>
      </c>
      <c r="Q56" s="168">
        <v>89.9</v>
      </c>
      <c r="R56" s="168">
        <v>251.3</v>
      </c>
      <c r="S56" s="168">
        <v>313.60000000000002</v>
      </c>
      <c r="T56" s="168">
        <v>449.3</v>
      </c>
      <c r="U56" s="168">
        <v>10.3</v>
      </c>
      <c r="V56" s="168">
        <v>72.8</v>
      </c>
      <c r="W56" s="168">
        <v>33.9</v>
      </c>
      <c r="X56" s="168">
        <v>297</v>
      </c>
      <c r="Y56" s="168">
        <v>13.1</v>
      </c>
      <c r="Z56" s="168">
        <v>7.2</v>
      </c>
      <c r="AA56" s="168">
        <v>0.3</v>
      </c>
      <c r="AB56" s="168">
        <v>0.3</v>
      </c>
      <c r="AC56" s="168">
        <v>1.1000000000000001</v>
      </c>
      <c r="AD56" s="168">
        <v>0.7</v>
      </c>
      <c r="AE56" s="168">
        <v>0.3</v>
      </c>
      <c r="AF56" s="168">
        <v>1.6</v>
      </c>
      <c r="AG56" s="168">
        <v>6.9</v>
      </c>
      <c r="AH56" s="168">
        <v>1.9</v>
      </c>
      <c r="AI56" s="168">
        <v>0.9</v>
      </c>
      <c r="AJ56" s="168">
        <v>1.3</v>
      </c>
      <c r="AK56" s="168">
        <v>1.7</v>
      </c>
      <c r="AL56" s="175">
        <v>0</v>
      </c>
      <c r="AM56" s="167">
        <v>18.5</v>
      </c>
      <c r="AN56" s="168">
        <v>0</v>
      </c>
      <c r="AO56" s="168">
        <v>1.7</v>
      </c>
      <c r="AP56" s="168">
        <v>24.2</v>
      </c>
      <c r="AQ56" s="168">
        <v>0.3</v>
      </c>
      <c r="AR56" s="168">
        <v>2.2000000000000002</v>
      </c>
      <c r="AS56" s="168">
        <v>0</v>
      </c>
      <c r="AT56" s="168">
        <v>0</v>
      </c>
      <c r="AU56" s="168">
        <v>2943.2</v>
      </c>
      <c r="AV56" s="168">
        <v>0</v>
      </c>
    </row>
    <row r="57" spans="1:48" ht="21" x14ac:dyDescent="0.25">
      <c r="A57" s="162" t="s">
        <v>467</v>
      </c>
      <c r="B57" s="163" t="s">
        <v>397</v>
      </c>
      <c r="C57" s="169">
        <v>17.899999999999999</v>
      </c>
      <c r="D57" s="171">
        <v>1.7</v>
      </c>
      <c r="E57" s="171">
        <v>1.9</v>
      </c>
      <c r="F57" s="171">
        <v>1</v>
      </c>
      <c r="G57" s="171">
        <v>22.4</v>
      </c>
      <c r="H57" s="171">
        <v>2.7</v>
      </c>
      <c r="I57" s="171">
        <v>12.6</v>
      </c>
      <c r="J57" s="171">
        <v>7.5</v>
      </c>
      <c r="K57" s="171">
        <v>8.6999999999999993</v>
      </c>
      <c r="L57" s="171">
        <v>11.9</v>
      </c>
      <c r="M57" s="171">
        <v>52</v>
      </c>
      <c r="N57" s="171">
        <v>16.5</v>
      </c>
      <c r="O57" s="171">
        <v>109.6</v>
      </c>
      <c r="P57" s="180">
        <v>533.20000000000005</v>
      </c>
      <c r="Q57" s="171">
        <v>82.5</v>
      </c>
      <c r="R57" s="171">
        <v>96.3</v>
      </c>
      <c r="S57" s="171">
        <v>261.39999999999998</v>
      </c>
      <c r="T57" s="171">
        <v>451.9</v>
      </c>
      <c r="U57" s="171">
        <v>7.2</v>
      </c>
      <c r="V57" s="171">
        <v>83.1</v>
      </c>
      <c r="W57" s="171">
        <v>48.7</v>
      </c>
      <c r="X57" s="171">
        <v>369</v>
      </c>
      <c r="Y57" s="171">
        <v>48.3</v>
      </c>
      <c r="Z57" s="171">
        <v>27.5</v>
      </c>
      <c r="AA57" s="171">
        <v>3.4</v>
      </c>
      <c r="AB57" s="171">
        <v>0.2</v>
      </c>
      <c r="AC57" s="171">
        <v>0.7</v>
      </c>
      <c r="AD57" s="171">
        <v>5.8</v>
      </c>
      <c r="AE57" s="171">
        <v>0.3</v>
      </c>
      <c r="AF57" s="171">
        <v>16</v>
      </c>
      <c r="AG57" s="171">
        <v>43.6</v>
      </c>
      <c r="AH57" s="171">
        <v>18.3</v>
      </c>
      <c r="AI57" s="171">
        <v>5.6</v>
      </c>
      <c r="AJ57" s="171">
        <v>3.7</v>
      </c>
      <c r="AK57" s="171">
        <v>1.5</v>
      </c>
      <c r="AL57" s="172">
        <v>0</v>
      </c>
      <c r="AM57" s="173">
        <v>92.6</v>
      </c>
      <c r="AN57" s="171">
        <v>0</v>
      </c>
      <c r="AO57" s="171">
        <v>2.1</v>
      </c>
      <c r="AP57" s="171">
        <v>172.6</v>
      </c>
      <c r="AQ57" s="171">
        <v>3</v>
      </c>
      <c r="AR57" s="171">
        <v>2.8</v>
      </c>
      <c r="AS57" s="171">
        <v>0</v>
      </c>
      <c r="AT57" s="171">
        <v>0</v>
      </c>
      <c r="AU57" s="171">
        <v>2647.9</v>
      </c>
      <c r="AV57" s="171">
        <v>0</v>
      </c>
    </row>
    <row r="58" spans="1:48" x14ac:dyDescent="0.25">
      <c r="A58" s="162" t="s">
        <v>468</v>
      </c>
      <c r="B58" s="163" t="s">
        <v>397</v>
      </c>
      <c r="C58" s="174">
        <v>1.4</v>
      </c>
      <c r="D58" s="168">
        <v>0</v>
      </c>
      <c r="E58" s="168">
        <v>0</v>
      </c>
      <c r="F58" s="168">
        <v>0</v>
      </c>
      <c r="G58" s="168">
        <v>2.6</v>
      </c>
      <c r="H58" s="168">
        <v>0.6</v>
      </c>
      <c r="I58" s="168">
        <v>0.4</v>
      </c>
      <c r="J58" s="168">
        <v>4.9000000000000004</v>
      </c>
      <c r="K58" s="168">
        <v>0.7</v>
      </c>
      <c r="L58" s="168">
        <v>5.3</v>
      </c>
      <c r="M58" s="168">
        <v>21.9</v>
      </c>
      <c r="N58" s="168">
        <v>0.9</v>
      </c>
      <c r="O58" s="168">
        <v>4.8</v>
      </c>
      <c r="P58" s="168">
        <v>35.700000000000003</v>
      </c>
      <c r="Q58" s="180">
        <v>2084.8000000000002</v>
      </c>
      <c r="R58" s="168">
        <v>183.6</v>
      </c>
      <c r="S58" s="168">
        <v>118.5</v>
      </c>
      <c r="T58" s="168">
        <v>283.5</v>
      </c>
      <c r="U58" s="168">
        <v>4.0999999999999996</v>
      </c>
      <c r="V58" s="168">
        <v>71.900000000000006</v>
      </c>
      <c r="W58" s="168">
        <v>46.3</v>
      </c>
      <c r="X58" s="168">
        <v>82.1</v>
      </c>
      <c r="Y58" s="168">
        <v>90</v>
      </c>
      <c r="Z58" s="168">
        <v>28.9</v>
      </c>
      <c r="AA58" s="168">
        <v>4.4000000000000004</v>
      </c>
      <c r="AB58" s="168">
        <v>14.2</v>
      </c>
      <c r="AC58" s="168">
        <v>109.9</v>
      </c>
      <c r="AD58" s="168">
        <v>128.69999999999999</v>
      </c>
      <c r="AE58" s="168">
        <v>16.600000000000001</v>
      </c>
      <c r="AF58" s="168">
        <v>8.1</v>
      </c>
      <c r="AG58" s="168">
        <v>157</v>
      </c>
      <c r="AH58" s="168">
        <v>47.6</v>
      </c>
      <c r="AI58" s="168">
        <v>19.899999999999999</v>
      </c>
      <c r="AJ58" s="168">
        <v>40.200000000000003</v>
      </c>
      <c r="AK58" s="168">
        <v>23.8</v>
      </c>
      <c r="AL58" s="175">
        <v>0</v>
      </c>
      <c r="AM58" s="167">
        <v>578.79999999999995</v>
      </c>
      <c r="AN58" s="168">
        <v>0</v>
      </c>
      <c r="AO58" s="168">
        <v>137.69999999999999</v>
      </c>
      <c r="AP58" s="168">
        <v>757</v>
      </c>
      <c r="AQ58" s="168">
        <v>16.399999999999999</v>
      </c>
      <c r="AR58" s="168">
        <v>10.4</v>
      </c>
      <c r="AS58" s="168">
        <v>0</v>
      </c>
      <c r="AT58" s="168">
        <v>0</v>
      </c>
      <c r="AU58" s="168">
        <v>5143.7</v>
      </c>
      <c r="AV58" s="168">
        <v>0</v>
      </c>
    </row>
    <row r="59" spans="1:48" x14ac:dyDescent="0.25">
      <c r="A59" s="162" t="s">
        <v>469</v>
      </c>
      <c r="B59" s="163" t="s">
        <v>397</v>
      </c>
      <c r="C59" s="169">
        <v>5.4</v>
      </c>
      <c r="D59" s="171">
        <v>0</v>
      </c>
      <c r="E59" s="171">
        <v>0.1</v>
      </c>
      <c r="F59" s="171">
        <v>0</v>
      </c>
      <c r="G59" s="171">
        <v>3.8</v>
      </c>
      <c r="H59" s="171">
        <v>0.4</v>
      </c>
      <c r="I59" s="171">
        <v>2.5</v>
      </c>
      <c r="J59" s="171">
        <v>3.7</v>
      </c>
      <c r="K59" s="171">
        <v>0.6</v>
      </c>
      <c r="L59" s="171">
        <v>6.2</v>
      </c>
      <c r="M59" s="171">
        <v>21.1</v>
      </c>
      <c r="N59" s="171">
        <v>6.1</v>
      </c>
      <c r="O59" s="171">
        <v>31.4</v>
      </c>
      <c r="P59" s="171">
        <v>64.7</v>
      </c>
      <c r="Q59" s="171">
        <v>375.3</v>
      </c>
      <c r="R59" s="180">
        <v>684.5</v>
      </c>
      <c r="S59" s="171">
        <v>211.5</v>
      </c>
      <c r="T59" s="171">
        <v>489.2</v>
      </c>
      <c r="U59" s="171">
        <v>7.2</v>
      </c>
      <c r="V59" s="171">
        <v>83</v>
      </c>
      <c r="W59" s="171">
        <v>192.3</v>
      </c>
      <c r="X59" s="171">
        <v>322.3</v>
      </c>
      <c r="Y59" s="171">
        <v>68.599999999999994</v>
      </c>
      <c r="Z59" s="171">
        <v>43.9</v>
      </c>
      <c r="AA59" s="171">
        <v>4.0999999999999996</v>
      </c>
      <c r="AB59" s="171">
        <v>3.2</v>
      </c>
      <c r="AC59" s="171">
        <v>30.1</v>
      </c>
      <c r="AD59" s="171">
        <v>24.3</v>
      </c>
      <c r="AE59" s="171">
        <v>0.6</v>
      </c>
      <c r="AF59" s="171">
        <v>18.100000000000001</v>
      </c>
      <c r="AG59" s="171">
        <v>66.3</v>
      </c>
      <c r="AH59" s="171">
        <v>15.5</v>
      </c>
      <c r="AI59" s="171">
        <v>8.5</v>
      </c>
      <c r="AJ59" s="171">
        <v>6.5</v>
      </c>
      <c r="AK59" s="171">
        <v>11.6</v>
      </c>
      <c r="AL59" s="172">
        <v>0</v>
      </c>
      <c r="AM59" s="173">
        <v>342.5</v>
      </c>
      <c r="AN59" s="171">
        <v>0</v>
      </c>
      <c r="AO59" s="171">
        <v>4.0999999999999996</v>
      </c>
      <c r="AP59" s="171">
        <v>558.4</v>
      </c>
      <c r="AQ59" s="171">
        <v>12.9</v>
      </c>
      <c r="AR59" s="171">
        <v>5</v>
      </c>
      <c r="AS59" s="171">
        <v>0</v>
      </c>
      <c r="AT59" s="171">
        <v>0</v>
      </c>
      <c r="AU59" s="171">
        <v>3736</v>
      </c>
      <c r="AV59" s="171">
        <v>0</v>
      </c>
    </row>
    <row r="60" spans="1:48" x14ac:dyDescent="0.25">
      <c r="A60" s="162" t="s">
        <v>470</v>
      </c>
      <c r="B60" s="163" t="s">
        <v>397</v>
      </c>
      <c r="C60" s="174">
        <v>13.6</v>
      </c>
      <c r="D60" s="168">
        <v>0.1</v>
      </c>
      <c r="E60" s="168">
        <v>0.1</v>
      </c>
      <c r="F60" s="168">
        <v>0.9</v>
      </c>
      <c r="G60" s="168">
        <v>3.5</v>
      </c>
      <c r="H60" s="168">
        <v>1</v>
      </c>
      <c r="I60" s="168">
        <v>3.1</v>
      </c>
      <c r="J60" s="168">
        <v>5.3</v>
      </c>
      <c r="K60" s="168">
        <v>2.1</v>
      </c>
      <c r="L60" s="168">
        <v>3.9</v>
      </c>
      <c r="M60" s="168">
        <v>17.899999999999999</v>
      </c>
      <c r="N60" s="168">
        <v>7.1</v>
      </c>
      <c r="O60" s="168">
        <v>23.7</v>
      </c>
      <c r="P60" s="168">
        <v>51.5</v>
      </c>
      <c r="Q60" s="168">
        <v>67.900000000000006</v>
      </c>
      <c r="R60" s="168">
        <v>42</v>
      </c>
      <c r="S60" s="180">
        <v>166.6</v>
      </c>
      <c r="T60" s="168">
        <v>227.2</v>
      </c>
      <c r="U60" s="168">
        <v>4.0999999999999996</v>
      </c>
      <c r="V60" s="168">
        <v>30.4</v>
      </c>
      <c r="W60" s="168">
        <v>28.6</v>
      </c>
      <c r="X60" s="168">
        <v>71</v>
      </c>
      <c r="Y60" s="168">
        <v>25.2</v>
      </c>
      <c r="Z60" s="168">
        <v>17.899999999999999</v>
      </c>
      <c r="AA60" s="168">
        <v>0.6</v>
      </c>
      <c r="AB60" s="168">
        <v>0.6</v>
      </c>
      <c r="AC60" s="168">
        <v>3.9</v>
      </c>
      <c r="AD60" s="168">
        <v>3.9</v>
      </c>
      <c r="AE60" s="168">
        <v>0.7</v>
      </c>
      <c r="AF60" s="168">
        <v>4.5</v>
      </c>
      <c r="AG60" s="168">
        <v>26.1</v>
      </c>
      <c r="AH60" s="168">
        <v>14.9</v>
      </c>
      <c r="AI60" s="168">
        <v>3.6</v>
      </c>
      <c r="AJ60" s="168">
        <v>2.7</v>
      </c>
      <c r="AK60" s="168">
        <v>1.2</v>
      </c>
      <c r="AL60" s="175">
        <v>0</v>
      </c>
      <c r="AM60" s="167">
        <v>66.599999999999994</v>
      </c>
      <c r="AN60" s="168">
        <v>0</v>
      </c>
      <c r="AO60" s="168">
        <v>5.5</v>
      </c>
      <c r="AP60" s="168">
        <v>2934.6</v>
      </c>
      <c r="AQ60" s="168">
        <v>16.3</v>
      </c>
      <c r="AR60" s="168">
        <v>2.8</v>
      </c>
      <c r="AS60" s="168">
        <v>0</v>
      </c>
      <c r="AT60" s="168">
        <v>0</v>
      </c>
      <c r="AU60" s="168">
        <v>3903.4</v>
      </c>
      <c r="AV60" s="168">
        <v>0</v>
      </c>
    </row>
    <row r="61" spans="1:48" x14ac:dyDescent="0.25">
      <c r="A61" s="162" t="s">
        <v>471</v>
      </c>
      <c r="B61" s="163" t="s">
        <v>397</v>
      </c>
      <c r="C61" s="169">
        <v>16.399999999999999</v>
      </c>
      <c r="D61" s="171">
        <v>0.1</v>
      </c>
      <c r="E61" s="171">
        <v>0.1</v>
      </c>
      <c r="F61" s="171">
        <v>1</v>
      </c>
      <c r="G61" s="171">
        <v>2.2999999999999998</v>
      </c>
      <c r="H61" s="171">
        <v>1.4</v>
      </c>
      <c r="I61" s="171">
        <v>0.6</v>
      </c>
      <c r="J61" s="171">
        <v>1.2</v>
      </c>
      <c r="K61" s="171">
        <v>0.3</v>
      </c>
      <c r="L61" s="171">
        <v>1.5</v>
      </c>
      <c r="M61" s="171">
        <v>30.3</v>
      </c>
      <c r="N61" s="171">
        <v>8.5</v>
      </c>
      <c r="O61" s="171">
        <v>9.5</v>
      </c>
      <c r="P61" s="171">
        <v>43.4</v>
      </c>
      <c r="Q61" s="171">
        <v>36.200000000000003</v>
      </c>
      <c r="R61" s="171">
        <v>63.1</v>
      </c>
      <c r="S61" s="171">
        <v>111.8</v>
      </c>
      <c r="T61" s="180">
        <v>7448.6</v>
      </c>
      <c r="U61" s="171">
        <v>8.3000000000000007</v>
      </c>
      <c r="V61" s="171">
        <v>40</v>
      </c>
      <c r="W61" s="171">
        <v>31.7</v>
      </c>
      <c r="X61" s="171">
        <v>58.5</v>
      </c>
      <c r="Y61" s="171">
        <v>244.8</v>
      </c>
      <c r="Z61" s="171">
        <v>229.5</v>
      </c>
      <c r="AA61" s="171">
        <v>1.2</v>
      </c>
      <c r="AB61" s="171">
        <v>0.5</v>
      </c>
      <c r="AC61" s="171">
        <v>2.2000000000000002</v>
      </c>
      <c r="AD61" s="171">
        <v>2.7</v>
      </c>
      <c r="AE61" s="171">
        <v>0.6</v>
      </c>
      <c r="AF61" s="171">
        <v>9</v>
      </c>
      <c r="AG61" s="171">
        <v>78.8</v>
      </c>
      <c r="AH61" s="171">
        <v>26.3</v>
      </c>
      <c r="AI61" s="171">
        <v>4.2</v>
      </c>
      <c r="AJ61" s="171">
        <v>3.8</v>
      </c>
      <c r="AK61" s="171">
        <v>2.5</v>
      </c>
      <c r="AL61" s="172">
        <v>0</v>
      </c>
      <c r="AM61" s="173">
        <v>288.8</v>
      </c>
      <c r="AN61" s="171">
        <v>0</v>
      </c>
      <c r="AO61" s="171">
        <v>5.3</v>
      </c>
      <c r="AP61" s="171">
        <v>1102.9000000000001</v>
      </c>
      <c r="AQ61" s="171">
        <v>53.1</v>
      </c>
      <c r="AR61" s="171">
        <v>9.4</v>
      </c>
      <c r="AS61" s="171">
        <v>0</v>
      </c>
      <c r="AT61" s="171">
        <v>0</v>
      </c>
      <c r="AU61" s="171">
        <v>9980.6</v>
      </c>
      <c r="AV61" s="171">
        <v>0</v>
      </c>
    </row>
    <row r="62" spans="1:48" x14ac:dyDescent="0.25">
      <c r="A62" s="162" t="s">
        <v>472</v>
      </c>
      <c r="B62" s="163" t="s">
        <v>397</v>
      </c>
      <c r="C62" s="174">
        <v>1.4</v>
      </c>
      <c r="D62" s="168">
        <v>0.2</v>
      </c>
      <c r="E62" s="168">
        <v>0.1</v>
      </c>
      <c r="F62" s="168">
        <v>0</v>
      </c>
      <c r="G62" s="168">
        <v>0.4</v>
      </c>
      <c r="H62" s="168">
        <v>0.1</v>
      </c>
      <c r="I62" s="168">
        <v>0.2</v>
      </c>
      <c r="J62" s="168">
        <v>0.4</v>
      </c>
      <c r="K62" s="168">
        <v>0.6</v>
      </c>
      <c r="L62" s="168">
        <v>0.4</v>
      </c>
      <c r="M62" s="168">
        <v>1.2</v>
      </c>
      <c r="N62" s="168">
        <v>0.4</v>
      </c>
      <c r="O62" s="168">
        <v>2.1</v>
      </c>
      <c r="P62" s="168">
        <v>5.5</v>
      </c>
      <c r="Q62" s="168">
        <v>8.9</v>
      </c>
      <c r="R62" s="168">
        <v>9.1999999999999993</v>
      </c>
      <c r="S62" s="168">
        <v>18.8</v>
      </c>
      <c r="T62" s="168">
        <v>19.3</v>
      </c>
      <c r="U62" s="180">
        <v>97.3</v>
      </c>
      <c r="V62" s="168">
        <v>2.9</v>
      </c>
      <c r="W62" s="168">
        <v>3.6</v>
      </c>
      <c r="X62" s="168">
        <v>8</v>
      </c>
      <c r="Y62" s="168">
        <v>11.2</v>
      </c>
      <c r="Z62" s="168">
        <v>27.8</v>
      </c>
      <c r="AA62" s="168">
        <v>0.2</v>
      </c>
      <c r="AB62" s="168">
        <v>0.2</v>
      </c>
      <c r="AC62" s="168">
        <v>0.6</v>
      </c>
      <c r="AD62" s="168">
        <v>1</v>
      </c>
      <c r="AE62" s="168">
        <v>0.2</v>
      </c>
      <c r="AF62" s="168">
        <v>1.4</v>
      </c>
      <c r="AG62" s="168">
        <v>9.1</v>
      </c>
      <c r="AH62" s="168">
        <v>51.3</v>
      </c>
      <c r="AI62" s="168">
        <v>0.5</v>
      </c>
      <c r="AJ62" s="168">
        <v>0.5</v>
      </c>
      <c r="AK62" s="168">
        <v>1.4</v>
      </c>
      <c r="AL62" s="175">
        <v>0</v>
      </c>
      <c r="AM62" s="167">
        <v>33.5</v>
      </c>
      <c r="AN62" s="168">
        <v>0</v>
      </c>
      <c r="AO62" s="168">
        <v>64.900000000000006</v>
      </c>
      <c r="AP62" s="168">
        <v>292.89999999999998</v>
      </c>
      <c r="AQ62" s="168">
        <v>5.3</v>
      </c>
      <c r="AR62" s="168">
        <v>0.7</v>
      </c>
      <c r="AS62" s="168">
        <v>0</v>
      </c>
      <c r="AT62" s="168">
        <v>0</v>
      </c>
      <c r="AU62" s="168">
        <v>683.4</v>
      </c>
      <c r="AV62" s="168">
        <v>0</v>
      </c>
    </row>
    <row r="63" spans="1:48" ht="21" x14ac:dyDescent="0.25">
      <c r="A63" s="162" t="s">
        <v>473</v>
      </c>
      <c r="B63" s="163" t="s">
        <v>397</v>
      </c>
      <c r="C63" s="169">
        <v>4.9000000000000004</v>
      </c>
      <c r="D63" s="171">
        <v>0.1</v>
      </c>
      <c r="E63" s="171">
        <v>0.2</v>
      </c>
      <c r="F63" s="171">
        <v>0.2</v>
      </c>
      <c r="G63" s="171">
        <v>3.9</v>
      </c>
      <c r="H63" s="171">
        <v>4.3</v>
      </c>
      <c r="I63" s="171">
        <v>3.8</v>
      </c>
      <c r="J63" s="171">
        <v>4.5999999999999996</v>
      </c>
      <c r="K63" s="171">
        <v>1.1000000000000001</v>
      </c>
      <c r="L63" s="171">
        <v>3.8</v>
      </c>
      <c r="M63" s="171">
        <v>12.9</v>
      </c>
      <c r="N63" s="171">
        <v>4.5</v>
      </c>
      <c r="O63" s="171">
        <v>15.3</v>
      </c>
      <c r="P63" s="171">
        <v>23.9</v>
      </c>
      <c r="Q63" s="171">
        <v>37.5</v>
      </c>
      <c r="R63" s="171">
        <v>19.100000000000001</v>
      </c>
      <c r="S63" s="171">
        <v>26.2</v>
      </c>
      <c r="T63" s="171">
        <v>100.4</v>
      </c>
      <c r="U63" s="171">
        <v>2.6</v>
      </c>
      <c r="V63" s="180">
        <v>81.3</v>
      </c>
      <c r="W63" s="171">
        <v>24.8</v>
      </c>
      <c r="X63" s="171">
        <v>73.099999999999994</v>
      </c>
      <c r="Y63" s="171">
        <v>42.5</v>
      </c>
      <c r="Z63" s="171">
        <v>19.600000000000001</v>
      </c>
      <c r="AA63" s="171">
        <v>3.6</v>
      </c>
      <c r="AB63" s="171">
        <v>3.8</v>
      </c>
      <c r="AC63" s="171">
        <v>4</v>
      </c>
      <c r="AD63" s="171">
        <v>8</v>
      </c>
      <c r="AE63" s="171">
        <v>7.1</v>
      </c>
      <c r="AF63" s="171">
        <v>16.399999999999999</v>
      </c>
      <c r="AG63" s="171">
        <v>77</v>
      </c>
      <c r="AH63" s="171">
        <v>22.5</v>
      </c>
      <c r="AI63" s="171">
        <v>24.2</v>
      </c>
      <c r="AJ63" s="171">
        <v>61.1</v>
      </c>
      <c r="AK63" s="171">
        <v>17.899999999999999</v>
      </c>
      <c r="AL63" s="172">
        <v>0</v>
      </c>
      <c r="AM63" s="173">
        <v>565.79999999999995</v>
      </c>
      <c r="AN63" s="171">
        <v>0</v>
      </c>
      <c r="AO63" s="171">
        <v>4.5</v>
      </c>
      <c r="AP63" s="171">
        <v>75.7</v>
      </c>
      <c r="AQ63" s="171">
        <v>1.4</v>
      </c>
      <c r="AR63" s="171">
        <v>35.700000000000003</v>
      </c>
      <c r="AS63" s="171">
        <v>0</v>
      </c>
      <c r="AT63" s="171">
        <v>0</v>
      </c>
      <c r="AU63" s="171">
        <v>1439.7</v>
      </c>
      <c r="AV63" s="171">
        <v>0</v>
      </c>
    </row>
    <row r="64" spans="1:48" ht="21" x14ac:dyDescent="0.25">
      <c r="A64" s="162" t="s">
        <v>474</v>
      </c>
      <c r="B64" s="163" t="s">
        <v>397</v>
      </c>
      <c r="C64" s="174">
        <v>5.6</v>
      </c>
      <c r="D64" s="168">
        <v>0.5</v>
      </c>
      <c r="E64" s="168">
        <v>1.2</v>
      </c>
      <c r="F64" s="168">
        <v>0.2</v>
      </c>
      <c r="G64" s="168">
        <v>3.9</v>
      </c>
      <c r="H64" s="168">
        <v>1.4</v>
      </c>
      <c r="I64" s="168">
        <v>1.6</v>
      </c>
      <c r="J64" s="168">
        <v>5.7</v>
      </c>
      <c r="K64" s="168">
        <v>5.2</v>
      </c>
      <c r="L64" s="168">
        <v>7.4</v>
      </c>
      <c r="M64" s="168">
        <v>10.5</v>
      </c>
      <c r="N64" s="168">
        <v>6.5</v>
      </c>
      <c r="O64" s="168">
        <v>20.9</v>
      </c>
      <c r="P64" s="168">
        <v>13.9</v>
      </c>
      <c r="Q64" s="168">
        <v>8.1999999999999993</v>
      </c>
      <c r="R64" s="168">
        <v>9.1</v>
      </c>
      <c r="S64" s="168">
        <v>9.3000000000000007</v>
      </c>
      <c r="T64" s="168">
        <v>19.100000000000001</v>
      </c>
      <c r="U64" s="168">
        <v>0.5</v>
      </c>
      <c r="V64" s="168">
        <v>4.0999999999999996</v>
      </c>
      <c r="W64" s="180">
        <v>131.80000000000001</v>
      </c>
      <c r="X64" s="168">
        <v>11.7</v>
      </c>
      <c r="Y64" s="168">
        <v>19.3</v>
      </c>
      <c r="Z64" s="168">
        <v>13.6</v>
      </c>
      <c r="AA64" s="168">
        <v>3.1</v>
      </c>
      <c r="AB64" s="168">
        <v>1.2</v>
      </c>
      <c r="AC64" s="168">
        <v>2.2999999999999998</v>
      </c>
      <c r="AD64" s="168">
        <v>3</v>
      </c>
      <c r="AE64" s="168">
        <v>3</v>
      </c>
      <c r="AF64" s="168">
        <v>12.8</v>
      </c>
      <c r="AG64" s="168">
        <v>19.899999999999999</v>
      </c>
      <c r="AH64" s="168">
        <v>7.6</v>
      </c>
      <c r="AI64" s="168">
        <v>7.2</v>
      </c>
      <c r="AJ64" s="168">
        <v>4.4000000000000004</v>
      </c>
      <c r="AK64" s="168">
        <v>4.5999999999999996</v>
      </c>
      <c r="AL64" s="175">
        <v>0</v>
      </c>
      <c r="AM64" s="167">
        <v>152.6</v>
      </c>
      <c r="AN64" s="168">
        <v>0</v>
      </c>
      <c r="AO64" s="168">
        <v>1.8</v>
      </c>
      <c r="AP64" s="168">
        <v>12.2</v>
      </c>
      <c r="AQ64" s="168">
        <v>0.1</v>
      </c>
      <c r="AR64" s="168">
        <v>8.5</v>
      </c>
      <c r="AS64" s="168">
        <v>0</v>
      </c>
      <c r="AT64" s="168">
        <v>0</v>
      </c>
      <c r="AU64" s="168">
        <v>555.9</v>
      </c>
      <c r="AV64" s="168">
        <v>0</v>
      </c>
    </row>
    <row r="65" spans="1:48" x14ac:dyDescent="0.25">
      <c r="A65" s="162" t="s">
        <v>475</v>
      </c>
      <c r="B65" s="163" t="s">
        <v>397</v>
      </c>
      <c r="C65" s="169">
        <v>0.7</v>
      </c>
      <c r="D65" s="171">
        <v>0</v>
      </c>
      <c r="E65" s="171">
        <v>0.1</v>
      </c>
      <c r="F65" s="171">
        <v>0</v>
      </c>
      <c r="G65" s="171">
        <v>0.8</v>
      </c>
      <c r="H65" s="171">
        <v>0.4</v>
      </c>
      <c r="I65" s="171">
        <v>0.8</v>
      </c>
      <c r="J65" s="171">
        <v>0.4</v>
      </c>
      <c r="K65" s="171">
        <v>3.8</v>
      </c>
      <c r="L65" s="171">
        <v>0.9</v>
      </c>
      <c r="M65" s="171">
        <v>1.8</v>
      </c>
      <c r="N65" s="171">
        <v>1.9</v>
      </c>
      <c r="O65" s="171">
        <v>3.1</v>
      </c>
      <c r="P65" s="171">
        <v>5.3</v>
      </c>
      <c r="Q65" s="171">
        <v>3.5</v>
      </c>
      <c r="R65" s="171">
        <v>3.7</v>
      </c>
      <c r="S65" s="171">
        <v>3.7</v>
      </c>
      <c r="T65" s="171">
        <v>7.9</v>
      </c>
      <c r="U65" s="171">
        <v>0.2</v>
      </c>
      <c r="V65" s="171">
        <v>1.9</v>
      </c>
      <c r="W65" s="171">
        <v>4.9000000000000004</v>
      </c>
      <c r="X65" s="180">
        <v>13.6</v>
      </c>
      <c r="Y65" s="171">
        <v>2.8</v>
      </c>
      <c r="Z65" s="171">
        <v>2</v>
      </c>
      <c r="AA65" s="171">
        <v>0.3</v>
      </c>
      <c r="AB65" s="171">
        <v>0.2</v>
      </c>
      <c r="AC65" s="171">
        <v>0.4</v>
      </c>
      <c r="AD65" s="171">
        <v>0.9</v>
      </c>
      <c r="AE65" s="171">
        <v>0.3</v>
      </c>
      <c r="AF65" s="171">
        <v>0.9</v>
      </c>
      <c r="AG65" s="171">
        <v>4.5999999999999996</v>
      </c>
      <c r="AH65" s="171">
        <v>0.8</v>
      </c>
      <c r="AI65" s="171">
        <v>0.3</v>
      </c>
      <c r="AJ65" s="171">
        <v>0.4</v>
      </c>
      <c r="AK65" s="171">
        <v>0.4</v>
      </c>
      <c r="AL65" s="172">
        <v>0</v>
      </c>
      <c r="AM65" s="173">
        <v>11.1</v>
      </c>
      <c r="AN65" s="171">
        <v>0</v>
      </c>
      <c r="AO65" s="171">
        <v>1.1000000000000001</v>
      </c>
      <c r="AP65" s="171">
        <v>9.6999999999999993</v>
      </c>
      <c r="AQ65" s="171">
        <v>0.1</v>
      </c>
      <c r="AR65" s="171">
        <v>6.5</v>
      </c>
      <c r="AS65" s="171">
        <v>0</v>
      </c>
      <c r="AT65" s="171">
        <v>0</v>
      </c>
      <c r="AU65" s="171">
        <v>102</v>
      </c>
      <c r="AV65" s="171">
        <v>0</v>
      </c>
    </row>
    <row r="66" spans="1:48" ht="21" x14ac:dyDescent="0.25">
      <c r="A66" s="162" t="s">
        <v>476</v>
      </c>
      <c r="B66" s="163" t="s">
        <v>397</v>
      </c>
      <c r="C66" s="174">
        <v>89.7</v>
      </c>
      <c r="D66" s="168">
        <v>1.7</v>
      </c>
      <c r="E66" s="168">
        <v>2.2999999999999998</v>
      </c>
      <c r="F66" s="168">
        <v>2</v>
      </c>
      <c r="G66" s="168">
        <v>98.4</v>
      </c>
      <c r="H66" s="168">
        <v>98.1</v>
      </c>
      <c r="I66" s="168">
        <v>16.899999999999999</v>
      </c>
      <c r="J66" s="168">
        <v>46.3</v>
      </c>
      <c r="K66" s="168">
        <v>348.8</v>
      </c>
      <c r="L66" s="168">
        <v>94.3</v>
      </c>
      <c r="M66" s="168">
        <v>171.3</v>
      </c>
      <c r="N66" s="168">
        <v>33.1</v>
      </c>
      <c r="O66" s="168">
        <v>94.3</v>
      </c>
      <c r="P66" s="168">
        <v>152.9</v>
      </c>
      <c r="Q66" s="168">
        <v>246.6</v>
      </c>
      <c r="R66" s="168">
        <v>140.9</v>
      </c>
      <c r="S66" s="168">
        <v>128.80000000000001</v>
      </c>
      <c r="T66" s="168">
        <v>846.5</v>
      </c>
      <c r="U66" s="168">
        <v>11.4</v>
      </c>
      <c r="V66" s="168">
        <v>96.8</v>
      </c>
      <c r="W66" s="168">
        <v>328.9</v>
      </c>
      <c r="X66" s="168">
        <v>239.9</v>
      </c>
      <c r="Y66" s="180">
        <v>229.3</v>
      </c>
      <c r="Z66" s="168">
        <v>94.3</v>
      </c>
      <c r="AA66" s="168">
        <v>41</v>
      </c>
      <c r="AB66" s="168">
        <v>11.3</v>
      </c>
      <c r="AC66" s="168">
        <v>15.1</v>
      </c>
      <c r="AD66" s="168">
        <v>22.6</v>
      </c>
      <c r="AE66" s="168">
        <v>9.1999999999999993</v>
      </c>
      <c r="AF66" s="168">
        <v>22.8</v>
      </c>
      <c r="AG66" s="168">
        <v>160.9</v>
      </c>
      <c r="AH66" s="168">
        <v>49.7</v>
      </c>
      <c r="AI66" s="168">
        <v>20.399999999999999</v>
      </c>
      <c r="AJ66" s="168">
        <v>72.2</v>
      </c>
      <c r="AK66" s="168">
        <v>32</v>
      </c>
      <c r="AL66" s="175">
        <v>0</v>
      </c>
      <c r="AM66" s="167">
        <v>1345.7</v>
      </c>
      <c r="AN66" s="168">
        <v>0</v>
      </c>
      <c r="AO66" s="168">
        <v>205.8</v>
      </c>
      <c r="AP66" s="168">
        <v>533.20000000000005</v>
      </c>
      <c r="AQ66" s="168">
        <v>9.5</v>
      </c>
      <c r="AR66" s="168">
        <v>117.5</v>
      </c>
      <c r="AS66" s="168">
        <v>0</v>
      </c>
      <c r="AT66" s="168">
        <v>0</v>
      </c>
      <c r="AU66" s="168">
        <v>6282.1</v>
      </c>
      <c r="AV66" s="168">
        <v>0</v>
      </c>
    </row>
    <row r="67" spans="1:48" x14ac:dyDescent="0.25">
      <c r="A67" s="162" t="s">
        <v>477</v>
      </c>
      <c r="B67" s="163" t="s">
        <v>397</v>
      </c>
      <c r="C67" s="169">
        <v>16.7</v>
      </c>
      <c r="D67" s="171">
        <v>0.7</v>
      </c>
      <c r="E67" s="171">
        <v>2.2999999999999998</v>
      </c>
      <c r="F67" s="171">
        <v>0.7</v>
      </c>
      <c r="G67" s="171">
        <v>20.100000000000001</v>
      </c>
      <c r="H67" s="171">
        <v>18.7</v>
      </c>
      <c r="I67" s="171">
        <v>5.5</v>
      </c>
      <c r="J67" s="171">
        <v>11.4</v>
      </c>
      <c r="K67" s="171">
        <v>31.9</v>
      </c>
      <c r="L67" s="171">
        <v>15.9</v>
      </c>
      <c r="M67" s="171">
        <v>28.9</v>
      </c>
      <c r="N67" s="171">
        <v>14.8</v>
      </c>
      <c r="O67" s="171">
        <v>42.9</v>
      </c>
      <c r="P67" s="171">
        <v>32.799999999999997</v>
      </c>
      <c r="Q67" s="171">
        <v>64.5</v>
      </c>
      <c r="R67" s="171">
        <v>26.3</v>
      </c>
      <c r="S67" s="171">
        <v>30.1</v>
      </c>
      <c r="T67" s="171">
        <v>140.30000000000001</v>
      </c>
      <c r="U67" s="171">
        <v>3.3</v>
      </c>
      <c r="V67" s="171">
        <v>19.899999999999999</v>
      </c>
      <c r="W67" s="171">
        <v>57.5</v>
      </c>
      <c r="X67" s="171">
        <v>60.2</v>
      </c>
      <c r="Y67" s="171">
        <v>131.30000000000001</v>
      </c>
      <c r="Z67" s="270">
        <v>253.2</v>
      </c>
      <c r="AA67" s="171">
        <v>5.9</v>
      </c>
      <c r="AB67" s="171">
        <v>5</v>
      </c>
      <c r="AC67" s="171">
        <v>5.9</v>
      </c>
      <c r="AD67" s="171">
        <v>13.2</v>
      </c>
      <c r="AE67" s="171">
        <v>6.7</v>
      </c>
      <c r="AF67" s="171">
        <v>5.6</v>
      </c>
      <c r="AG67" s="171">
        <v>115.1</v>
      </c>
      <c r="AH67" s="171">
        <v>24.7</v>
      </c>
      <c r="AI67" s="171">
        <v>7.8</v>
      </c>
      <c r="AJ67" s="171">
        <v>12.2</v>
      </c>
      <c r="AK67" s="171">
        <v>9.6</v>
      </c>
      <c r="AL67" s="172">
        <v>0</v>
      </c>
      <c r="AM67" s="173">
        <v>390.2</v>
      </c>
      <c r="AN67" s="171">
        <v>0</v>
      </c>
      <c r="AO67" s="171">
        <v>71.099999999999994</v>
      </c>
      <c r="AP67" s="171">
        <v>83.7</v>
      </c>
      <c r="AQ67" s="171">
        <v>1.5</v>
      </c>
      <c r="AR67" s="171">
        <v>234.1</v>
      </c>
      <c r="AS67" s="171">
        <v>0</v>
      </c>
      <c r="AT67" s="171">
        <v>0</v>
      </c>
      <c r="AU67" s="171">
        <v>2022.1</v>
      </c>
      <c r="AV67" s="171">
        <v>0</v>
      </c>
    </row>
    <row r="68" spans="1:48" x14ac:dyDescent="0.25">
      <c r="A68" s="162" t="s">
        <v>478</v>
      </c>
      <c r="B68" s="163" t="s">
        <v>397</v>
      </c>
      <c r="C68" s="174">
        <v>0.5</v>
      </c>
      <c r="D68" s="168">
        <v>0</v>
      </c>
      <c r="E68" s="168">
        <v>0</v>
      </c>
      <c r="F68" s="168">
        <v>0</v>
      </c>
      <c r="G68" s="168">
        <v>0.6</v>
      </c>
      <c r="H68" s="168">
        <v>0.3</v>
      </c>
      <c r="I68" s="168">
        <v>0</v>
      </c>
      <c r="J68" s="168">
        <v>0.2</v>
      </c>
      <c r="K68" s="168">
        <v>0.2</v>
      </c>
      <c r="L68" s="168">
        <v>0.3</v>
      </c>
      <c r="M68" s="168">
        <v>0.5</v>
      </c>
      <c r="N68" s="168">
        <v>0.1</v>
      </c>
      <c r="O68" s="168">
        <v>0.2</v>
      </c>
      <c r="P68" s="168">
        <v>0.3</v>
      </c>
      <c r="Q68" s="168">
        <v>0.4</v>
      </c>
      <c r="R68" s="168">
        <v>0.3</v>
      </c>
      <c r="S68" s="168">
        <v>0.3</v>
      </c>
      <c r="T68" s="168">
        <v>0.8</v>
      </c>
      <c r="U68" s="168">
        <v>0</v>
      </c>
      <c r="V68" s="168">
        <v>0.3</v>
      </c>
      <c r="W68" s="168">
        <v>0.5</v>
      </c>
      <c r="X68" s="168">
        <v>0.6</v>
      </c>
      <c r="Y68" s="168">
        <v>0.7</v>
      </c>
      <c r="Z68" s="269">
        <v>0.5</v>
      </c>
      <c r="AA68" s="180">
        <v>0.4</v>
      </c>
      <c r="AB68" s="168">
        <v>0.1</v>
      </c>
      <c r="AC68" s="168">
        <v>0.1</v>
      </c>
      <c r="AD68" s="168">
        <v>0.2</v>
      </c>
      <c r="AE68" s="168">
        <v>0.1</v>
      </c>
      <c r="AF68" s="168">
        <v>0.1</v>
      </c>
      <c r="AG68" s="168">
        <v>0.9</v>
      </c>
      <c r="AH68" s="168">
        <v>0.2</v>
      </c>
      <c r="AI68" s="168">
        <v>0.1</v>
      </c>
      <c r="AJ68" s="168">
        <v>0.2</v>
      </c>
      <c r="AK68" s="168">
        <v>0.2</v>
      </c>
      <c r="AL68" s="175">
        <v>0</v>
      </c>
      <c r="AM68" s="167">
        <v>8.3000000000000007</v>
      </c>
      <c r="AN68" s="168">
        <v>0</v>
      </c>
      <c r="AO68" s="168">
        <v>0.5</v>
      </c>
      <c r="AP68" s="168">
        <v>0.9</v>
      </c>
      <c r="AQ68" s="168">
        <v>0</v>
      </c>
      <c r="AR68" s="168">
        <v>940.6</v>
      </c>
      <c r="AS68" s="168">
        <v>0</v>
      </c>
      <c r="AT68" s="168">
        <v>0</v>
      </c>
      <c r="AU68" s="168">
        <v>960.5</v>
      </c>
      <c r="AV68" s="168">
        <v>0</v>
      </c>
    </row>
    <row r="69" spans="1:48" ht="21" x14ac:dyDescent="0.25">
      <c r="A69" s="162" t="s">
        <v>479</v>
      </c>
      <c r="B69" s="163" t="s">
        <v>397</v>
      </c>
      <c r="C69" s="169">
        <v>0.3</v>
      </c>
      <c r="D69" s="171">
        <v>0</v>
      </c>
      <c r="E69" s="171">
        <v>0</v>
      </c>
      <c r="F69" s="171">
        <v>0</v>
      </c>
      <c r="G69" s="171">
        <v>0.5</v>
      </c>
      <c r="H69" s="171">
        <v>0.1</v>
      </c>
      <c r="I69" s="171">
        <v>0.1</v>
      </c>
      <c r="J69" s="171">
        <v>1</v>
      </c>
      <c r="K69" s="171">
        <v>0.1</v>
      </c>
      <c r="L69" s="171">
        <v>0.3</v>
      </c>
      <c r="M69" s="171">
        <v>0.6</v>
      </c>
      <c r="N69" s="171">
        <v>0.2</v>
      </c>
      <c r="O69" s="171">
        <v>0.2</v>
      </c>
      <c r="P69" s="171">
        <v>0.6</v>
      </c>
      <c r="Q69" s="171">
        <v>1.4</v>
      </c>
      <c r="R69" s="171">
        <v>0.5</v>
      </c>
      <c r="S69" s="171">
        <v>0.6</v>
      </c>
      <c r="T69" s="171">
        <v>1.3</v>
      </c>
      <c r="U69" s="171">
        <v>0</v>
      </c>
      <c r="V69" s="171">
        <v>0.4</v>
      </c>
      <c r="W69" s="171">
        <v>0.9</v>
      </c>
      <c r="X69" s="171">
        <v>1.1000000000000001</v>
      </c>
      <c r="Y69" s="171">
        <v>3.5</v>
      </c>
      <c r="Z69" s="171">
        <v>1.5</v>
      </c>
      <c r="AA69" s="171">
        <v>0.2</v>
      </c>
      <c r="AB69" s="180">
        <v>2.2000000000000002</v>
      </c>
      <c r="AC69" s="171">
        <v>0.8</v>
      </c>
      <c r="AD69" s="171">
        <v>3.5</v>
      </c>
      <c r="AE69" s="171">
        <v>1.3</v>
      </c>
      <c r="AF69" s="171">
        <v>0.5</v>
      </c>
      <c r="AG69" s="171">
        <v>9.1</v>
      </c>
      <c r="AH69" s="171">
        <v>1</v>
      </c>
      <c r="AI69" s="171">
        <v>0.8</v>
      </c>
      <c r="AJ69" s="171">
        <v>0.4</v>
      </c>
      <c r="AK69" s="171">
        <v>0.9</v>
      </c>
      <c r="AL69" s="172">
        <v>0</v>
      </c>
      <c r="AM69" s="173">
        <v>16.899999999999999</v>
      </c>
      <c r="AN69" s="171">
        <v>0</v>
      </c>
      <c r="AO69" s="171">
        <v>2.6</v>
      </c>
      <c r="AP69" s="171">
        <v>7.5</v>
      </c>
      <c r="AQ69" s="171">
        <v>0</v>
      </c>
      <c r="AR69" s="171">
        <v>16.2</v>
      </c>
      <c r="AS69" s="171">
        <v>0</v>
      </c>
      <c r="AT69" s="171">
        <v>0</v>
      </c>
      <c r="AU69" s="171">
        <v>79.099999999999994</v>
      </c>
      <c r="AV69" s="171">
        <v>0</v>
      </c>
    </row>
    <row r="70" spans="1:48" x14ac:dyDescent="0.25">
      <c r="A70" s="162" t="s">
        <v>480</v>
      </c>
      <c r="B70" s="163" t="s">
        <v>397</v>
      </c>
      <c r="C70" s="174">
        <v>0.8</v>
      </c>
      <c r="D70" s="168">
        <v>0</v>
      </c>
      <c r="E70" s="168">
        <v>0.1</v>
      </c>
      <c r="F70" s="168">
        <v>0</v>
      </c>
      <c r="G70" s="168">
        <v>0.5</v>
      </c>
      <c r="H70" s="168">
        <v>0.2</v>
      </c>
      <c r="I70" s="168">
        <v>0.2</v>
      </c>
      <c r="J70" s="168">
        <v>0.4</v>
      </c>
      <c r="K70" s="168">
        <v>0.1</v>
      </c>
      <c r="L70" s="168">
        <v>0.5</v>
      </c>
      <c r="M70" s="168">
        <v>0.9</v>
      </c>
      <c r="N70" s="168">
        <v>0.4</v>
      </c>
      <c r="O70" s="168">
        <v>0.5</v>
      </c>
      <c r="P70" s="168">
        <v>1.4</v>
      </c>
      <c r="Q70" s="168">
        <v>3.9</v>
      </c>
      <c r="R70" s="168">
        <v>0.9</v>
      </c>
      <c r="S70" s="168">
        <v>1.4</v>
      </c>
      <c r="T70" s="168">
        <v>2.5</v>
      </c>
      <c r="U70" s="168">
        <v>0.1</v>
      </c>
      <c r="V70" s="168">
        <v>0.8</v>
      </c>
      <c r="W70" s="168">
        <v>3</v>
      </c>
      <c r="X70" s="168">
        <v>2.2000000000000002</v>
      </c>
      <c r="Y70" s="168">
        <v>8.3000000000000007</v>
      </c>
      <c r="Z70" s="168">
        <v>5.4</v>
      </c>
      <c r="AA70" s="168">
        <v>0.6</v>
      </c>
      <c r="AB70" s="168">
        <v>2.1</v>
      </c>
      <c r="AC70" s="180">
        <v>23.5</v>
      </c>
      <c r="AD70" s="168">
        <v>7.1</v>
      </c>
      <c r="AE70" s="168">
        <v>5.0999999999999996</v>
      </c>
      <c r="AF70" s="168">
        <v>2</v>
      </c>
      <c r="AG70" s="168">
        <v>16.8</v>
      </c>
      <c r="AH70" s="168">
        <v>4</v>
      </c>
      <c r="AI70" s="168">
        <v>1.4</v>
      </c>
      <c r="AJ70" s="168">
        <v>1.3</v>
      </c>
      <c r="AK70" s="168">
        <v>1.9</v>
      </c>
      <c r="AL70" s="175">
        <v>0</v>
      </c>
      <c r="AM70" s="167">
        <v>135.69999999999999</v>
      </c>
      <c r="AN70" s="168">
        <v>0</v>
      </c>
      <c r="AO70" s="168">
        <v>0.5</v>
      </c>
      <c r="AP70" s="168">
        <v>5</v>
      </c>
      <c r="AQ70" s="168">
        <v>0</v>
      </c>
      <c r="AR70" s="168">
        <v>47</v>
      </c>
      <c r="AS70" s="168">
        <v>0</v>
      </c>
      <c r="AT70" s="168">
        <v>0</v>
      </c>
      <c r="AU70" s="168">
        <v>288.3</v>
      </c>
      <c r="AV70" s="168">
        <v>0</v>
      </c>
    </row>
    <row r="71" spans="1:48" x14ac:dyDescent="0.25">
      <c r="A71" s="162" t="s">
        <v>481</v>
      </c>
      <c r="B71" s="163" t="s">
        <v>397</v>
      </c>
      <c r="C71" s="169">
        <v>1.6</v>
      </c>
      <c r="D71" s="171">
        <v>0</v>
      </c>
      <c r="E71" s="171">
        <v>0</v>
      </c>
      <c r="F71" s="171">
        <v>0.1</v>
      </c>
      <c r="G71" s="171">
        <v>3.4</v>
      </c>
      <c r="H71" s="171">
        <v>0.5</v>
      </c>
      <c r="I71" s="171">
        <v>0.9</v>
      </c>
      <c r="J71" s="171">
        <v>3.5</v>
      </c>
      <c r="K71" s="171">
        <v>0.7</v>
      </c>
      <c r="L71" s="171">
        <v>3.4</v>
      </c>
      <c r="M71" s="171">
        <v>5.7</v>
      </c>
      <c r="N71" s="171">
        <v>2.2999999999999998</v>
      </c>
      <c r="O71" s="171">
        <v>4.2</v>
      </c>
      <c r="P71" s="171">
        <v>8.5</v>
      </c>
      <c r="Q71" s="171">
        <v>23.5</v>
      </c>
      <c r="R71" s="171">
        <v>6.8</v>
      </c>
      <c r="S71" s="171">
        <v>8.6</v>
      </c>
      <c r="T71" s="171">
        <v>19.5</v>
      </c>
      <c r="U71" s="171">
        <v>0.5</v>
      </c>
      <c r="V71" s="171">
        <v>6.5</v>
      </c>
      <c r="W71" s="171">
        <v>24</v>
      </c>
      <c r="X71" s="171">
        <v>14.2</v>
      </c>
      <c r="Y71" s="171">
        <v>51.4</v>
      </c>
      <c r="Z71" s="171">
        <v>33.700000000000003</v>
      </c>
      <c r="AA71" s="171">
        <v>2.7</v>
      </c>
      <c r="AB71" s="171">
        <v>13.1</v>
      </c>
      <c r="AC71" s="171">
        <v>21.8</v>
      </c>
      <c r="AD71" s="180">
        <v>165.8</v>
      </c>
      <c r="AE71" s="171">
        <v>48.2</v>
      </c>
      <c r="AF71" s="171">
        <v>14.1</v>
      </c>
      <c r="AG71" s="171">
        <v>132.5</v>
      </c>
      <c r="AH71" s="171">
        <v>28</v>
      </c>
      <c r="AI71" s="171">
        <v>9.8000000000000007</v>
      </c>
      <c r="AJ71" s="171">
        <v>8.1</v>
      </c>
      <c r="AK71" s="171">
        <v>11.8</v>
      </c>
      <c r="AL71" s="172">
        <v>0</v>
      </c>
      <c r="AM71" s="173">
        <v>9.8000000000000007</v>
      </c>
      <c r="AN71" s="171">
        <v>0</v>
      </c>
      <c r="AO71" s="171">
        <v>9.1</v>
      </c>
      <c r="AP71" s="171">
        <v>388.4</v>
      </c>
      <c r="AQ71" s="171">
        <v>0.1</v>
      </c>
      <c r="AR71" s="171">
        <v>3</v>
      </c>
      <c r="AS71" s="171">
        <v>0</v>
      </c>
      <c r="AT71" s="171">
        <v>0</v>
      </c>
      <c r="AU71" s="171">
        <v>1089.8</v>
      </c>
      <c r="AV71" s="171">
        <v>0</v>
      </c>
    </row>
    <row r="72" spans="1:48" x14ac:dyDescent="0.25">
      <c r="A72" s="162" t="s">
        <v>482</v>
      </c>
      <c r="B72" s="163" t="s">
        <v>397</v>
      </c>
      <c r="C72" s="174">
        <v>10.7</v>
      </c>
      <c r="D72" s="168">
        <v>0.3</v>
      </c>
      <c r="E72" s="168">
        <v>0.4</v>
      </c>
      <c r="F72" s="168">
        <v>0.2</v>
      </c>
      <c r="G72" s="168">
        <v>5</v>
      </c>
      <c r="H72" s="168">
        <v>0.9</v>
      </c>
      <c r="I72" s="168">
        <v>1.5</v>
      </c>
      <c r="J72" s="168">
        <v>2.7</v>
      </c>
      <c r="K72" s="168">
        <v>2.6</v>
      </c>
      <c r="L72" s="168">
        <v>3.5</v>
      </c>
      <c r="M72" s="168">
        <v>7.2</v>
      </c>
      <c r="N72" s="168">
        <v>4</v>
      </c>
      <c r="O72" s="168">
        <v>18.100000000000001</v>
      </c>
      <c r="P72" s="168">
        <v>10.4</v>
      </c>
      <c r="Q72" s="168">
        <v>7.5</v>
      </c>
      <c r="R72" s="168">
        <v>4</v>
      </c>
      <c r="S72" s="168">
        <v>6.7</v>
      </c>
      <c r="T72" s="168">
        <v>17.7</v>
      </c>
      <c r="U72" s="168">
        <v>1</v>
      </c>
      <c r="V72" s="168">
        <v>4.2</v>
      </c>
      <c r="W72" s="168">
        <v>23.1</v>
      </c>
      <c r="X72" s="168">
        <v>20.5</v>
      </c>
      <c r="Y72" s="168">
        <v>58.5</v>
      </c>
      <c r="Z72" s="168">
        <v>29</v>
      </c>
      <c r="AA72" s="168">
        <v>4.2</v>
      </c>
      <c r="AB72" s="168">
        <v>2.5</v>
      </c>
      <c r="AC72" s="168">
        <v>4</v>
      </c>
      <c r="AD72" s="168">
        <v>11.6</v>
      </c>
      <c r="AE72" s="180">
        <v>267.60000000000002</v>
      </c>
      <c r="AF72" s="168">
        <v>60.5</v>
      </c>
      <c r="AG72" s="168">
        <v>56.7</v>
      </c>
      <c r="AH72" s="168">
        <v>16.3</v>
      </c>
      <c r="AI72" s="168">
        <v>5.6</v>
      </c>
      <c r="AJ72" s="168">
        <v>5.0999999999999996</v>
      </c>
      <c r="AK72" s="168">
        <v>5.3</v>
      </c>
      <c r="AL72" s="175">
        <v>0</v>
      </c>
      <c r="AM72" s="167">
        <v>222.9</v>
      </c>
      <c r="AN72" s="168">
        <v>0</v>
      </c>
      <c r="AO72" s="168">
        <v>8.6999999999999993</v>
      </c>
      <c r="AP72" s="168">
        <v>7.1</v>
      </c>
      <c r="AQ72" s="168">
        <v>0</v>
      </c>
      <c r="AR72" s="168">
        <v>55.1</v>
      </c>
      <c r="AS72" s="168">
        <v>0</v>
      </c>
      <c r="AT72" s="168">
        <v>0</v>
      </c>
      <c r="AU72" s="168">
        <v>972.7</v>
      </c>
      <c r="AV72" s="168">
        <v>0</v>
      </c>
    </row>
    <row r="73" spans="1:48" x14ac:dyDescent="0.25">
      <c r="A73" s="162" t="s">
        <v>483</v>
      </c>
      <c r="B73" s="163" t="s">
        <v>397</v>
      </c>
      <c r="C73" s="169">
        <v>0.2</v>
      </c>
      <c r="D73" s="171">
        <v>0</v>
      </c>
      <c r="E73" s="171">
        <v>0</v>
      </c>
      <c r="F73" s="171">
        <v>0</v>
      </c>
      <c r="G73" s="171">
        <v>0.2</v>
      </c>
      <c r="H73" s="171">
        <v>0.1</v>
      </c>
      <c r="I73" s="171">
        <v>0.5</v>
      </c>
      <c r="J73" s="171">
        <v>0.2</v>
      </c>
      <c r="K73" s="171">
        <v>0.2</v>
      </c>
      <c r="L73" s="171">
        <v>0.2</v>
      </c>
      <c r="M73" s="171">
        <v>0.3</v>
      </c>
      <c r="N73" s="171">
        <v>0.1</v>
      </c>
      <c r="O73" s="171">
        <v>0.3</v>
      </c>
      <c r="P73" s="171">
        <v>0.5</v>
      </c>
      <c r="Q73" s="171">
        <v>0.4</v>
      </c>
      <c r="R73" s="171">
        <v>0.2</v>
      </c>
      <c r="S73" s="171">
        <v>0.3</v>
      </c>
      <c r="T73" s="171">
        <v>1.1000000000000001</v>
      </c>
      <c r="U73" s="171">
        <v>0</v>
      </c>
      <c r="V73" s="171">
        <v>0.5</v>
      </c>
      <c r="W73" s="171">
        <v>0.8</v>
      </c>
      <c r="X73" s="171">
        <v>1.8</v>
      </c>
      <c r="Y73" s="171">
        <v>2</v>
      </c>
      <c r="Z73" s="171">
        <v>0.7</v>
      </c>
      <c r="AA73" s="171">
        <v>0.2</v>
      </c>
      <c r="AB73" s="171">
        <v>0.1</v>
      </c>
      <c r="AC73" s="171">
        <v>0.1</v>
      </c>
      <c r="AD73" s="171">
        <v>0.4</v>
      </c>
      <c r="AE73" s="171">
        <v>0.7</v>
      </c>
      <c r="AF73" s="180">
        <v>0.7</v>
      </c>
      <c r="AG73" s="171">
        <v>2.2000000000000002</v>
      </c>
      <c r="AH73" s="171">
        <v>0.3</v>
      </c>
      <c r="AI73" s="171">
        <v>0.2</v>
      </c>
      <c r="AJ73" s="171">
        <v>0.2</v>
      </c>
      <c r="AK73" s="171">
        <v>0.3</v>
      </c>
      <c r="AL73" s="172">
        <v>0</v>
      </c>
      <c r="AM73" s="173">
        <v>24.9</v>
      </c>
      <c r="AN73" s="171">
        <v>0</v>
      </c>
      <c r="AO73" s="171">
        <v>0.6</v>
      </c>
      <c r="AP73" s="171">
        <v>0.6</v>
      </c>
      <c r="AQ73" s="171">
        <v>0</v>
      </c>
      <c r="AR73" s="171">
        <v>124.7</v>
      </c>
      <c r="AS73" s="171">
        <v>0</v>
      </c>
      <c r="AT73" s="171">
        <v>0</v>
      </c>
      <c r="AU73" s="171">
        <v>166.8</v>
      </c>
      <c r="AV73" s="171">
        <v>0</v>
      </c>
    </row>
    <row r="74" spans="1:48" x14ac:dyDescent="0.25">
      <c r="A74" s="162" t="s">
        <v>484</v>
      </c>
      <c r="B74" s="163" t="s">
        <v>397</v>
      </c>
      <c r="C74" s="174">
        <v>17.399999999999999</v>
      </c>
      <c r="D74" s="168">
        <v>1.9</v>
      </c>
      <c r="E74" s="168">
        <v>2.4</v>
      </c>
      <c r="F74" s="168">
        <v>1.2</v>
      </c>
      <c r="G74" s="168">
        <v>19.2</v>
      </c>
      <c r="H74" s="168">
        <v>4</v>
      </c>
      <c r="I74" s="168">
        <v>4.3</v>
      </c>
      <c r="J74" s="168">
        <v>11.8</v>
      </c>
      <c r="K74" s="168">
        <v>11.2</v>
      </c>
      <c r="L74" s="168">
        <v>21</v>
      </c>
      <c r="M74" s="168">
        <v>30.2</v>
      </c>
      <c r="N74" s="168">
        <v>12</v>
      </c>
      <c r="O74" s="168">
        <v>21.3</v>
      </c>
      <c r="P74" s="168">
        <v>41.5</v>
      </c>
      <c r="Q74" s="168">
        <v>56.9</v>
      </c>
      <c r="R74" s="168">
        <v>22.9</v>
      </c>
      <c r="S74" s="168">
        <v>34.9</v>
      </c>
      <c r="T74" s="168">
        <v>82</v>
      </c>
      <c r="U74" s="168">
        <v>3</v>
      </c>
      <c r="V74" s="168">
        <v>22.2</v>
      </c>
      <c r="W74" s="168">
        <v>82.9</v>
      </c>
      <c r="X74" s="168">
        <v>170.7</v>
      </c>
      <c r="Y74" s="168">
        <v>205.7</v>
      </c>
      <c r="Z74" s="269">
        <v>89.2</v>
      </c>
      <c r="AA74" s="168">
        <v>13.2</v>
      </c>
      <c r="AB74" s="168">
        <v>20.7</v>
      </c>
      <c r="AC74" s="168">
        <v>24.7</v>
      </c>
      <c r="AD74" s="168">
        <v>66.900000000000006</v>
      </c>
      <c r="AE74" s="168">
        <v>56.1</v>
      </c>
      <c r="AF74" s="168">
        <v>56.6</v>
      </c>
      <c r="AG74" s="180">
        <v>544.5</v>
      </c>
      <c r="AH74" s="168">
        <v>47.5</v>
      </c>
      <c r="AI74" s="168">
        <v>19.7</v>
      </c>
      <c r="AJ74" s="168">
        <v>19</v>
      </c>
      <c r="AK74" s="168">
        <v>29.9</v>
      </c>
      <c r="AL74" s="175">
        <v>0</v>
      </c>
      <c r="AM74" s="167">
        <v>115.7</v>
      </c>
      <c r="AN74" s="168">
        <v>0</v>
      </c>
      <c r="AO74" s="168">
        <v>61.8</v>
      </c>
      <c r="AP74" s="168">
        <v>25.6</v>
      </c>
      <c r="AQ74" s="168">
        <v>0.1</v>
      </c>
      <c r="AR74" s="168">
        <v>67.099999999999994</v>
      </c>
      <c r="AS74" s="168">
        <v>0</v>
      </c>
      <c r="AT74" s="168">
        <v>0</v>
      </c>
      <c r="AU74" s="168">
        <v>2139.1</v>
      </c>
      <c r="AV74" s="168">
        <v>0</v>
      </c>
    </row>
    <row r="75" spans="1:48" ht="21" x14ac:dyDescent="0.25">
      <c r="A75" s="162" t="s">
        <v>485</v>
      </c>
      <c r="B75" s="163" t="s">
        <v>397</v>
      </c>
      <c r="C75" s="169">
        <v>0.2</v>
      </c>
      <c r="D75" s="171">
        <v>0</v>
      </c>
      <c r="E75" s="171">
        <v>0</v>
      </c>
      <c r="F75" s="171">
        <v>0</v>
      </c>
      <c r="G75" s="171">
        <v>0.2</v>
      </c>
      <c r="H75" s="171">
        <v>0.1</v>
      </c>
      <c r="I75" s="171">
        <v>0.1</v>
      </c>
      <c r="J75" s="171">
        <v>0.1</v>
      </c>
      <c r="K75" s="171">
        <v>0.8</v>
      </c>
      <c r="L75" s="171">
        <v>0.2</v>
      </c>
      <c r="M75" s="171">
        <v>0.4</v>
      </c>
      <c r="N75" s="171">
        <v>0.1</v>
      </c>
      <c r="O75" s="171">
        <v>0.3</v>
      </c>
      <c r="P75" s="171">
        <v>0.3</v>
      </c>
      <c r="Q75" s="171">
        <v>0.4</v>
      </c>
      <c r="R75" s="171">
        <v>0.3</v>
      </c>
      <c r="S75" s="171">
        <v>0.4</v>
      </c>
      <c r="T75" s="171">
        <v>1.3</v>
      </c>
      <c r="U75" s="171">
        <v>0</v>
      </c>
      <c r="V75" s="171">
        <v>0.2</v>
      </c>
      <c r="W75" s="171">
        <v>1</v>
      </c>
      <c r="X75" s="171">
        <v>1.1000000000000001</v>
      </c>
      <c r="Y75" s="171">
        <v>1.3</v>
      </c>
      <c r="Z75" s="171">
        <v>1.7</v>
      </c>
      <c r="AA75" s="171">
        <v>0.1</v>
      </c>
      <c r="AB75" s="171">
        <v>0.1</v>
      </c>
      <c r="AC75" s="171">
        <v>0.2</v>
      </c>
      <c r="AD75" s="171">
        <v>0.8</v>
      </c>
      <c r="AE75" s="171">
        <v>0.4</v>
      </c>
      <c r="AF75" s="171">
        <v>0.3</v>
      </c>
      <c r="AG75" s="171">
        <v>2</v>
      </c>
      <c r="AH75" s="180">
        <v>0.3</v>
      </c>
      <c r="AI75" s="171">
        <v>0.1</v>
      </c>
      <c r="AJ75" s="171">
        <v>0.2</v>
      </c>
      <c r="AK75" s="171">
        <v>0.2</v>
      </c>
      <c r="AL75" s="172">
        <v>0</v>
      </c>
      <c r="AM75" s="173">
        <v>2.4</v>
      </c>
      <c r="AN75" s="171">
        <v>0</v>
      </c>
      <c r="AO75" s="171">
        <v>2.2000000000000002</v>
      </c>
      <c r="AP75" s="171">
        <v>4.2</v>
      </c>
      <c r="AQ75" s="171">
        <v>0</v>
      </c>
      <c r="AR75" s="171">
        <v>5</v>
      </c>
      <c r="AS75" s="171">
        <v>0</v>
      </c>
      <c r="AT75" s="171">
        <v>0</v>
      </c>
      <c r="AU75" s="171">
        <v>28.9</v>
      </c>
      <c r="AV75" s="171">
        <v>0</v>
      </c>
    </row>
    <row r="76" spans="1:48" x14ac:dyDescent="0.25">
      <c r="A76" s="162" t="s">
        <v>486</v>
      </c>
      <c r="B76" s="163" t="s">
        <v>397</v>
      </c>
      <c r="C76" s="174">
        <v>0.1</v>
      </c>
      <c r="D76" s="168">
        <v>0</v>
      </c>
      <c r="E76" s="168">
        <v>0</v>
      </c>
      <c r="F76" s="168">
        <v>0</v>
      </c>
      <c r="G76" s="168">
        <v>0.1</v>
      </c>
      <c r="H76" s="168">
        <v>0.1</v>
      </c>
      <c r="I76" s="168">
        <v>0</v>
      </c>
      <c r="J76" s="168">
        <v>0.1</v>
      </c>
      <c r="K76" s="168">
        <v>0</v>
      </c>
      <c r="L76" s="168">
        <v>0.1</v>
      </c>
      <c r="M76" s="168">
        <v>0.2</v>
      </c>
      <c r="N76" s="168">
        <v>0.1</v>
      </c>
      <c r="O76" s="168">
        <v>0.1</v>
      </c>
      <c r="P76" s="168">
        <v>0.2</v>
      </c>
      <c r="Q76" s="168">
        <v>0.5</v>
      </c>
      <c r="R76" s="168">
        <v>0.2</v>
      </c>
      <c r="S76" s="168">
        <v>0.3</v>
      </c>
      <c r="T76" s="168">
        <v>1</v>
      </c>
      <c r="U76" s="168">
        <v>0</v>
      </c>
      <c r="V76" s="168">
        <v>0.2</v>
      </c>
      <c r="W76" s="168">
        <v>0.5</v>
      </c>
      <c r="X76" s="168">
        <v>0.4</v>
      </c>
      <c r="Y76" s="168">
        <v>0.9</v>
      </c>
      <c r="Z76" s="168">
        <v>0.5</v>
      </c>
      <c r="AA76" s="168">
        <v>0.1</v>
      </c>
      <c r="AB76" s="168">
        <v>0.1</v>
      </c>
      <c r="AC76" s="168">
        <v>0.2</v>
      </c>
      <c r="AD76" s="168">
        <v>1.4</v>
      </c>
      <c r="AE76" s="168">
        <v>0.5</v>
      </c>
      <c r="AF76" s="168">
        <v>0.2</v>
      </c>
      <c r="AG76" s="168">
        <v>2.2000000000000002</v>
      </c>
      <c r="AH76" s="168">
        <v>0.4</v>
      </c>
      <c r="AI76" s="180">
        <v>0.1</v>
      </c>
      <c r="AJ76" s="168">
        <v>0.1</v>
      </c>
      <c r="AK76" s="168">
        <v>0.2</v>
      </c>
      <c r="AL76" s="175">
        <v>0</v>
      </c>
      <c r="AM76" s="167">
        <v>1.1000000000000001</v>
      </c>
      <c r="AN76" s="168">
        <v>0</v>
      </c>
      <c r="AO76" s="168">
        <v>2.6</v>
      </c>
      <c r="AP76" s="168">
        <v>4.7</v>
      </c>
      <c r="AQ76" s="168">
        <v>0</v>
      </c>
      <c r="AR76" s="168">
        <v>134.69999999999999</v>
      </c>
      <c r="AS76" s="168">
        <v>0</v>
      </c>
      <c r="AT76" s="168">
        <v>0</v>
      </c>
      <c r="AU76" s="168">
        <v>154.6</v>
      </c>
      <c r="AV76" s="168">
        <v>0</v>
      </c>
    </row>
    <row r="77" spans="1:48" x14ac:dyDescent="0.25">
      <c r="A77" s="162" t="s">
        <v>487</v>
      </c>
      <c r="B77" s="163" t="s">
        <v>397</v>
      </c>
      <c r="C77" s="169">
        <v>0.2</v>
      </c>
      <c r="D77" s="171">
        <v>0</v>
      </c>
      <c r="E77" s="171">
        <v>0</v>
      </c>
      <c r="F77" s="171">
        <v>0</v>
      </c>
      <c r="G77" s="171">
        <v>0.2</v>
      </c>
      <c r="H77" s="171">
        <v>0.1</v>
      </c>
      <c r="I77" s="171">
        <v>0</v>
      </c>
      <c r="J77" s="171">
        <v>0.1</v>
      </c>
      <c r="K77" s="171">
        <v>0.1</v>
      </c>
      <c r="L77" s="171">
        <v>0.2</v>
      </c>
      <c r="M77" s="171">
        <v>0.3</v>
      </c>
      <c r="N77" s="171">
        <v>0.1</v>
      </c>
      <c r="O77" s="171">
        <v>0.1</v>
      </c>
      <c r="P77" s="171">
        <v>0.2</v>
      </c>
      <c r="Q77" s="171">
        <v>0.7</v>
      </c>
      <c r="R77" s="171">
        <v>0.3</v>
      </c>
      <c r="S77" s="171">
        <v>0.2</v>
      </c>
      <c r="T77" s="171">
        <v>0.7</v>
      </c>
      <c r="U77" s="171">
        <v>0</v>
      </c>
      <c r="V77" s="171">
        <v>0.2</v>
      </c>
      <c r="W77" s="171">
        <v>0.3</v>
      </c>
      <c r="X77" s="171">
        <v>0.6</v>
      </c>
      <c r="Y77" s="171">
        <v>0.6</v>
      </c>
      <c r="Z77" s="171">
        <v>0.3</v>
      </c>
      <c r="AA77" s="171">
        <v>0.1</v>
      </c>
      <c r="AB77" s="171">
        <v>0.1</v>
      </c>
      <c r="AC77" s="171">
        <v>0.1</v>
      </c>
      <c r="AD77" s="171">
        <v>0.4</v>
      </c>
      <c r="AE77" s="171">
        <v>0.2</v>
      </c>
      <c r="AF77" s="171">
        <v>0.1</v>
      </c>
      <c r="AG77" s="171">
        <v>1.2</v>
      </c>
      <c r="AH77" s="171">
        <v>0.2</v>
      </c>
      <c r="AI77" s="171">
        <v>0.1</v>
      </c>
      <c r="AJ77" s="180">
        <v>0.2</v>
      </c>
      <c r="AK77" s="171">
        <v>0.1</v>
      </c>
      <c r="AL77" s="172">
        <v>0</v>
      </c>
      <c r="AM77" s="173">
        <v>3.8</v>
      </c>
      <c r="AN77" s="171">
        <v>0</v>
      </c>
      <c r="AO77" s="171">
        <v>1</v>
      </c>
      <c r="AP77" s="171">
        <v>1.5</v>
      </c>
      <c r="AQ77" s="171">
        <v>0</v>
      </c>
      <c r="AR77" s="171">
        <v>42.5</v>
      </c>
      <c r="AS77" s="171">
        <v>0</v>
      </c>
      <c r="AT77" s="171">
        <v>0</v>
      </c>
      <c r="AU77" s="171">
        <v>57.5</v>
      </c>
      <c r="AV77" s="171">
        <v>0</v>
      </c>
    </row>
    <row r="78" spans="1:48" ht="21" x14ac:dyDescent="0.25">
      <c r="A78" s="162" t="s">
        <v>488</v>
      </c>
      <c r="B78" s="163" t="s">
        <v>397</v>
      </c>
      <c r="C78" s="174">
        <v>0.4</v>
      </c>
      <c r="D78" s="168">
        <v>0</v>
      </c>
      <c r="E78" s="168">
        <v>0</v>
      </c>
      <c r="F78" s="168">
        <v>0</v>
      </c>
      <c r="G78" s="168">
        <v>0.4</v>
      </c>
      <c r="H78" s="168">
        <v>0.3</v>
      </c>
      <c r="I78" s="168">
        <v>0.3</v>
      </c>
      <c r="J78" s="168">
        <v>0.2</v>
      </c>
      <c r="K78" s="168">
        <v>0.1</v>
      </c>
      <c r="L78" s="168">
        <v>0.3</v>
      </c>
      <c r="M78" s="168">
        <v>0.6</v>
      </c>
      <c r="N78" s="168">
        <v>0.2</v>
      </c>
      <c r="O78" s="168">
        <v>0.2</v>
      </c>
      <c r="P78" s="168">
        <v>0.5</v>
      </c>
      <c r="Q78" s="168">
        <v>1.1000000000000001</v>
      </c>
      <c r="R78" s="168">
        <v>0.4</v>
      </c>
      <c r="S78" s="168">
        <v>0.4</v>
      </c>
      <c r="T78" s="168">
        <v>1.2</v>
      </c>
      <c r="U78" s="168">
        <v>0</v>
      </c>
      <c r="V78" s="168">
        <v>0.5</v>
      </c>
      <c r="W78" s="168">
        <v>0.6</v>
      </c>
      <c r="X78" s="168">
        <v>1.6</v>
      </c>
      <c r="Y78" s="168">
        <v>1.4</v>
      </c>
      <c r="Z78" s="269">
        <v>0.8</v>
      </c>
      <c r="AA78" s="168">
        <v>0.3</v>
      </c>
      <c r="AB78" s="168">
        <v>0.4</v>
      </c>
      <c r="AC78" s="168">
        <v>0.3</v>
      </c>
      <c r="AD78" s="168">
        <v>1.3</v>
      </c>
      <c r="AE78" s="168">
        <v>0.5</v>
      </c>
      <c r="AF78" s="168">
        <v>0.3</v>
      </c>
      <c r="AG78" s="168">
        <v>2.6</v>
      </c>
      <c r="AH78" s="168">
        <v>0.5</v>
      </c>
      <c r="AI78" s="168">
        <v>0.3</v>
      </c>
      <c r="AJ78" s="168">
        <v>0.3</v>
      </c>
      <c r="AK78" s="180">
        <v>1.6</v>
      </c>
      <c r="AL78" s="175">
        <v>0</v>
      </c>
      <c r="AM78" s="167">
        <v>9.6</v>
      </c>
      <c r="AN78" s="168">
        <v>0</v>
      </c>
      <c r="AO78" s="168">
        <v>11.4</v>
      </c>
      <c r="AP78" s="168">
        <v>3.4</v>
      </c>
      <c r="AQ78" s="168">
        <v>0</v>
      </c>
      <c r="AR78" s="168">
        <v>134.9</v>
      </c>
      <c r="AS78" s="168">
        <v>0</v>
      </c>
      <c r="AT78" s="168">
        <v>0</v>
      </c>
      <c r="AU78" s="168">
        <v>179</v>
      </c>
      <c r="AV78" s="168">
        <v>0</v>
      </c>
    </row>
    <row r="79" spans="1:48" ht="21.75" thickBot="1" x14ac:dyDescent="0.3">
      <c r="A79" s="162" t="s">
        <v>489</v>
      </c>
      <c r="B79" s="163" t="s">
        <v>397</v>
      </c>
      <c r="C79" s="176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0</v>
      </c>
      <c r="AG79" s="177">
        <v>0</v>
      </c>
      <c r="AH79" s="177">
        <v>0</v>
      </c>
      <c r="AI79" s="177">
        <v>0</v>
      </c>
      <c r="AJ79" s="177">
        <v>0</v>
      </c>
      <c r="AK79" s="177">
        <v>0</v>
      </c>
      <c r="AL79" s="181">
        <v>0</v>
      </c>
      <c r="AM79" s="173">
        <v>0</v>
      </c>
      <c r="AN79" s="171">
        <v>0</v>
      </c>
      <c r="AO79" s="171">
        <v>0</v>
      </c>
      <c r="AP79" s="171">
        <v>0</v>
      </c>
      <c r="AQ79" s="171">
        <v>0</v>
      </c>
      <c r="AR79" s="171">
        <v>0</v>
      </c>
      <c r="AS79" s="171">
        <v>0</v>
      </c>
      <c r="AT79" s="171">
        <v>0</v>
      </c>
      <c r="AU79" s="171">
        <v>0</v>
      </c>
      <c r="AV79" s="171">
        <v>0</v>
      </c>
    </row>
    <row r="80" spans="1:48" ht="21" x14ac:dyDescent="0.25">
      <c r="A80" s="162" t="s">
        <v>490</v>
      </c>
      <c r="B80" s="160" t="s">
        <v>397</v>
      </c>
      <c r="C80" s="182">
        <v>19.399999999999999</v>
      </c>
      <c r="D80" s="182">
        <v>0.6</v>
      </c>
      <c r="E80" s="182">
        <v>1.3</v>
      </c>
      <c r="F80" s="182">
        <v>0.6</v>
      </c>
      <c r="G80" s="182">
        <v>12.7</v>
      </c>
      <c r="H80" s="182">
        <v>23</v>
      </c>
      <c r="I80" s="182">
        <v>2</v>
      </c>
      <c r="J80" s="182">
        <v>6.3</v>
      </c>
      <c r="K80" s="182">
        <v>114.5</v>
      </c>
      <c r="L80" s="182">
        <v>24.6</v>
      </c>
      <c r="M80" s="182">
        <v>28.1</v>
      </c>
      <c r="N80" s="182">
        <v>7.7</v>
      </c>
      <c r="O80" s="182">
        <v>20.7</v>
      </c>
      <c r="P80" s="182">
        <v>22.4</v>
      </c>
      <c r="Q80" s="182">
        <v>38</v>
      </c>
      <c r="R80" s="182">
        <v>21.9</v>
      </c>
      <c r="S80" s="182">
        <v>21.8</v>
      </c>
      <c r="T80" s="182">
        <v>364.1</v>
      </c>
      <c r="U80" s="182">
        <v>2.5</v>
      </c>
      <c r="V80" s="182">
        <v>17.7</v>
      </c>
      <c r="W80" s="182">
        <v>111.4</v>
      </c>
      <c r="X80" s="182">
        <v>42.3</v>
      </c>
      <c r="Y80" s="182">
        <v>49.1</v>
      </c>
      <c r="Z80" s="182">
        <v>84.6</v>
      </c>
      <c r="AA80" s="182">
        <v>8.6</v>
      </c>
      <c r="AB80" s="182">
        <v>1.8</v>
      </c>
      <c r="AC80" s="182">
        <v>2.9</v>
      </c>
      <c r="AD80" s="182">
        <v>4.3</v>
      </c>
      <c r="AE80" s="182">
        <v>4.0999999999999996</v>
      </c>
      <c r="AF80" s="182">
        <v>5.7</v>
      </c>
      <c r="AG80" s="182">
        <v>36.9</v>
      </c>
      <c r="AH80" s="182">
        <v>14.6</v>
      </c>
      <c r="AI80" s="182">
        <v>4.4000000000000004</v>
      </c>
      <c r="AJ80" s="182">
        <v>14.4</v>
      </c>
      <c r="AK80" s="182">
        <v>7.8</v>
      </c>
      <c r="AL80" s="182">
        <v>0</v>
      </c>
      <c r="AM80" s="168">
        <v>357.9</v>
      </c>
      <c r="AN80" s="168">
        <v>0</v>
      </c>
      <c r="AO80" s="168">
        <v>35.200000000000003</v>
      </c>
      <c r="AP80" s="168">
        <v>103.7</v>
      </c>
      <c r="AQ80" s="168">
        <v>3.1</v>
      </c>
      <c r="AR80" s="168">
        <v>123.5</v>
      </c>
      <c r="AS80" s="168">
        <v>0</v>
      </c>
      <c r="AT80" s="168">
        <v>0</v>
      </c>
      <c r="AU80" s="168">
        <v>1766</v>
      </c>
      <c r="AV80" s="168">
        <v>0</v>
      </c>
    </row>
    <row r="81" spans="1:48" ht="31.5" x14ac:dyDescent="0.25">
      <c r="A81" s="162" t="s">
        <v>491</v>
      </c>
      <c r="B81" s="160" t="s">
        <v>397</v>
      </c>
      <c r="C81" s="171">
        <v>54.7</v>
      </c>
      <c r="D81" s="171">
        <v>1.2</v>
      </c>
      <c r="E81" s="171">
        <v>3.5</v>
      </c>
      <c r="F81" s="171">
        <v>1.6</v>
      </c>
      <c r="G81" s="171">
        <v>49</v>
      </c>
      <c r="H81" s="171">
        <v>93.2</v>
      </c>
      <c r="I81" s="171">
        <v>6</v>
      </c>
      <c r="J81" s="171">
        <v>14.7</v>
      </c>
      <c r="K81" s="171">
        <v>93.6</v>
      </c>
      <c r="L81" s="171">
        <v>52.3</v>
      </c>
      <c r="M81" s="171">
        <v>78.400000000000006</v>
      </c>
      <c r="N81" s="171">
        <v>21.5</v>
      </c>
      <c r="O81" s="171">
        <v>62.1</v>
      </c>
      <c r="P81" s="171">
        <v>91</v>
      </c>
      <c r="Q81" s="171">
        <v>168.9</v>
      </c>
      <c r="R81" s="171">
        <v>80.2</v>
      </c>
      <c r="S81" s="171">
        <v>89.6</v>
      </c>
      <c r="T81" s="171">
        <v>1975</v>
      </c>
      <c r="U81" s="171">
        <v>10.3</v>
      </c>
      <c r="V81" s="171">
        <v>82</v>
      </c>
      <c r="W81" s="171">
        <v>169.9</v>
      </c>
      <c r="X81" s="171">
        <v>176.6</v>
      </c>
      <c r="Y81" s="171">
        <v>250</v>
      </c>
      <c r="Z81" s="171">
        <v>270</v>
      </c>
      <c r="AA81" s="171">
        <v>54.4</v>
      </c>
      <c r="AB81" s="171">
        <v>9.1</v>
      </c>
      <c r="AC81" s="171">
        <v>16.2</v>
      </c>
      <c r="AD81" s="171">
        <v>23.4</v>
      </c>
      <c r="AE81" s="171">
        <v>12.7</v>
      </c>
      <c r="AF81" s="171">
        <v>24.7</v>
      </c>
      <c r="AG81" s="171">
        <v>165.5</v>
      </c>
      <c r="AH81" s="171">
        <v>70.900000000000006</v>
      </c>
      <c r="AI81" s="171">
        <v>20.2</v>
      </c>
      <c r="AJ81" s="171">
        <v>58.5</v>
      </c>
      <c r="AK81" s="171">
        <v>41.2</v>
      </c>
      <c r="AL81" s="171">
        <v>0</v>
      </c>
      <c r="AM81" s="171">
        <v>2090.1</v>
      </c>
      <c r="AN81" s="171">
        <v>0.2</v>
      </c>
      <c r="AO81" s="171">
        <v>53.3</v>
      </c>
      <c r="AP81" s="171">
        <v>673.2</v>
      </c>
      <c r="AQ81" s="171">
        <v>57</v>
      </c>
      <c r="AR81" s="171">
        <v>0</v>
      </c>
      <c r="AS81" s="171">
        <v>912.6</v>
      </c>
      <c r="AT81" s="171">
        <v>1185.0999999999999</v>
      </c>
      <c r="AU81" s="171">
        <v>0</v>
      </c>
      <c r="AV81" s="171">
        <v>9363.4</v>
      </c>
    </row>
    <row r="82" spans="1:48" ht="21" x14ac:dyDescent="0.25">
      <c r="A82" s="162" t="s">
        <v>492</v>
      </c>
      <c r="B82" s="160" t="s">
        <v>397</v>
      </c>
      <c r="C82" s="168">
        <v>3090</v>
      </c>
      <c r="D82" s="168">
        <v>62.4</v>
      </c>
      <c r="E82" s="168">
        <v>141.19999999999999</v>
      </c>
      <c r="F82" s="168">
        <v>53.2</v>
      </c>
      <c r="G82" s="168">
        <v>3067.1</v>
      </c>
      <c r="H82" s="168">
        <v>1059.2</v>
      </c>
      <c r="I82" s="168">
        <v>1294.7</v>
      </c>
      <c r="J82" s="168">
        <v>1378.1</v>
      </c>
      <c r="K82" s="168">
        <v>3125.1</v>
      </c>
      <c r="L82" s="168">
        <v>1667.9</v>
      </c>
      <c r="M82" s="168">
        <v>3254.3</v>
      </c>
      <c r="N82" s="168">
        <v>1183</v>
      </c>
      <c r="O82" s="168">
        <v>3413.1</v>
      </c>
      <c r="P82" s="168">
        <v>4595.2</v>
      </c>
      <c r="Q82" s="168">
        <v>5706.6</v>
      </c>
      <c r="R82" s="168">
        <v>2943.4</v>
      </c>
      <c r="S82" s="168">
        <v>3502.7</v>
      </c>
      <c r="T82" s="168">
        <v>23835.5</v>
      </c>
      <c r="U82" s="168">
        <v>323.39999999999998</v>
      </c>
      <c r="V82" s="168">
        <v>2290.4</v>
      </c>
      <c r="W82" s="168">
        <v>9141.1</v>
      </c>
      <c r="X82" s="168">
        <v>10432.1</v>
      </c>
      <c r="Y82" s="168">
        <v>8726.1</v>
      </c>
      <c r="Z82" s="168">
        <v>7077</v>
      </c>
      <c r="AA82" s="168">
        <v>1132.9000000000001</v>
      </c>
      <c r="AB82" s="168">
        <v>581.6</v>
      </c>
      <c r="AC82" s="168">
        <v>1000.1</v>
      </c>
      <c r="AD82" s="168">
        <v>1857.2</v>
      </c>
      <c r="AE82" s="168">
        <v>2667.9</v>
      </c>
      <c r="AF82" s="168">
        <v>3323</v>
      </c>
      <c r="AG82" s="168">
        <v>9512.2000000000007</v>
      </c>
      <c r="AH82" s="168">
        <v>2506.1</v>
      </c>
      <c r="AI82" s="168">
        <v>1107.5999999999999</v>
      </c>
      <c r="AJ82" s="168">
        <v>1736.8</v>
      </c>
      <c r="AK82" s="168">
        <v>1585.8</v>
      </c>
      <c r="AL82" s="168">
        <v>0</v>
      </c>
      <c r="AM82" s="168">
        <v>44416.3</v>
      </c>
      <c r="AN82" s="168">
        <v>827.1</v>
      </c>
      <c r="AO82" s="168">
        <v>16945.599999999999</v>
      </c>
      <c r="AP82" s="168">
        <v>20908.900000000001</v>
      </c>
      <c r="AQ82" s="168">
        <v>229.7</v>
      </c>
      <c r="AR82" s="168">
        <v>2336.6999999999998</v>
      </c>
      <c r="AS82" s="168">
        <v>3053.4</v>
      </c>
      <c r="AT82" s="168">
        <v>66687</v>
      </c>
      <c r="AU82" s="168">
        <v>67070.899999999994</v>
      </c>
      <c r="AV82" s="168">
        <v>350849.8</v>
      </c>
    </row>
    <row r="83" spans="1:48" x14ac:dyDescent="0.25">
      <c r="A83" s="162" t="s">
        <v>493</v>
      </c>
      <c r="B83" s="160" t="s">
        <v>397</v>
      </c>
      <c r="C83" s="171">
        <v>2963.7</v>
      </c>
      <c r="D83" s="171">
        <v>100</v>
      </c>
      <c r="E83" s="171">
        <v>197.7</v>
      </c>
      <c r="F83" s="171">
        <v>95.9</v>
      </c>
      <c r="G83" s="171">
        <v>1114.9000000000001</v>
      </c>
      <c r="H83" s="171">
        <v>668.6</v>
      </c>
      <c r="I83" s="171">
        <v>885</v>
      </c>
      <c r="J83" s="171">
        <v>565.9</v>
      </c>
      <c r="K83" s="171">
        <v>601.1</v>
      </c>
      <c r="L83" s="171">
        <v>677.5</v>
      </c>
      <c r="M83" s="171">
        <v>1421.2</v>
      </c>
      <c r="N83" s="171">
        <v>609.70000000000005</v>
      </c>
      <c r="O83" s="171">
        <v>984.8</v>
      </c>
      <c r="P83" s="171">
        <v>2422.9</v>
      </c>
      <c r="Q83" s="171">
        <v>636.6</v>
      </c>
      <c r="R83" s="171">
        <v>901.4</v>
      </c>
      <c r="S83" s="171">
        <v>1183.5999999999999</v>
      </c>
      <c r="T83" s="171">
        <v>3258.8</v>
      </c>
      <c r="U83" s="171">
        <v>132.30000000000001</v>
      </c>
      <c r="V83" s="171">
        <v>1219.5999999999999</v>
      </c>
      <c r="W83" s="171">
        <v>3143.1</v>
      </c>
      <c r="X83" s="171">
        <v>6429.7</v>
      </c>
      <c r="Y83" s="171">
        <v>9839.4</v>
      </c>
      <c r="Z83" s="171">
        <v>6347.4</v>
      </c>
      <c r="AA83" s="171">
        <v>1116.7</v>
      </c>
      <c r="AB83" s="171">
        <v>458.6</v>
      </c>
      <c r="AC83" s="171">
        <v>1115.4000000000001</v>
      </c>
      <c r="AD83" s="171">
        <v>1711.1</v>
      </c>
      <c r="AE83" s="171">
        <v>3232.7</v>
      </c>
      <c r="AF83" s="171">
        <v>4963.6000000000004</v>
      </c>
      <c r="AG83" s="171">
        <v>6389.2</v>
      </c>
      <c r="AH83" s="171">
        <v>4730.6000000000004</v>
      </c>
      <c r="AI83" s="171">
        <v>2921.1</v>
      </c>
      <c r="AJ83" s="171">
        <v>2889</v>
      </c>
      <c r="AK83" s="171">
        <v>2892.2</v>
      </c>
      <c r="AL83" s="171">
        <v>149.4</v>
      </c>
      <c r="AM83" s="171">
        <v>0</v>
      </c>
      <c r="AN83" s="171">
        <v>0</v>
      </c>
      <c r="AO83" s="171">
        <v>0</v>
      </c>
      <c r="AP83" s="171">
        <v>0</v>
      </c>
      <c r="AQ83" s="171">
        <v>0</v>
      </c>
      <c r="AR83" s="171">
        <v>0</v>
      </c>
      <c r="AS83" s="171">
        <v>0</v>
      </c>
      <c r="AT83" s="171">
        <v>0</v>
      </c>
      <c r="AU83" s="171">
        <v>0</v>
      </c>
      <c r="AV83" s="171">
        <v>78970.399999999994</v>
      </c>
    </row>
    <row r="84" spans="1:48" x14ac:dyDescent="0.25">
      <c r="A84" s="162" t="s">
        <v>494</v>
      </c>
      <c r="B84" s="160" t="s">
        <v>397</v>
      </c>
      <c r="C84" s="168">
        <v>6053.7</v>
      </c>
      <c r="D84" s="168">
        <v>162.4</v>
      </c>
      <c r="E84" s="168">
        <v>338.9</v>
      </c>
      <c r="F84" s="168">
        <v>149.1</v>
      </c>
      <c r="G84" s="168">
        <v>4182</v>
      </c>
      <c r="H84" s="168">
        <v>1727.8</v>
      </c>
      <c r="I84" s="168">
        <v>2179.6999999999998</v>
      </c>
      <c r="J84" s="168">
        <v>1944</v>
      </c>
      <c r="K84" s="168">
        <v>3726.2</v>
      </c>
      <c r="L84" s="168">
        <v>2345.4</v>
      </c>
      <c r="M84" s="168">
        <v>4675.6000000000004</v>
      </c>
      <c r="N84" s="168">
        <v>1792.7</v>
      </c>
      <c r="O84" s="168">
        <v>4398</v>
      </c>
      <c r="P84" s="168">
        <v>7018</v>
      </c>
      <c r="Q84" s="168">
        <v>6343.2</v>
      </c>
      <c r="R84" s="168">
        <v>3844.8</v>
      </c>
      <c r="S84" s="168">
        <v>4686.3</v>
      </c>
      <c r="T84" s="168">
        <v>27094.3</v>
      </c>
      <c r="U84" s="168">
        <v>455.8</v>
      </c>
      <c r="V84" s="168">
        <v>3510</v>
      </c>
      <c r="W84" s="168">
        <v>12284.3</v>
      </c>
      <c r="X84" s="168">
        <v>16861.7</v>
      </c>
      <c r="Y84" s="168">
        <v>18565.5</v>
      </c>
      <c r="Z84" s="168">
        <v>13424.4</v>
      </c>
      <c r="AA84" s="168">
        <v>2249.6</v>
      </c>
      <c r="AB84" s="168">
        <v>1040.2</v>
      </c>
      <c r="AC84" s="168">
        <v>2115.5</v>
      </c>
      <c r="AD84" s="168">
        <v>3568.3</v>
      </c>
      <c r="AE84" s="168">
        <v>5900.5</v>
      </c>
      <c r="AF84" s="168">
        <v>8286.7000000000007</v>
      </c>
      <c r="AG84" s="168">
        <v>15901.4</v>
      </c>
      <c r="AH84" s="168">
        <v>7236.7</v>
      </c>
      <c r="AI84" s="168">
        <v>4028.7</v>
      </c>
      <c r="AJ84" s="168">
        <v>4625.8</v>
      </c>
      <c r="AK84" s="168">
        <v>4478</v>
      </c>
      <c r="AL84" s="168">
        <v>149.4</v>
      </c>
      <c r="AM84" s="168">
        <v>0</v>
      </c>
      <c r="AN84" s="168">
        <v>0</v>
      </c>
      <c r="AO84" s="168">
        <v>0</v>
      </c>
      <c r="AP84" s="168">
        <v>0</v>
      </c>
      <c r="AQ84" s="168">
        <v>0</v>
      </c>
      <c r="AR84" s="168">
        <v>0</v>
      </c>
      <c r="AS84" s="168">
        <v>0</v>
      </c>
      <c r="AT84" s="168">
        <v>0</v>
      </c>
      <c r="AU84" s="168">
        <v>0</v>
      </c>
      <c r="AV84" s="168">
        <v>207344.5</v>
      </c>
    </row>
    <row r="86" spans="1:48" x14ac:dyDescent="0.25">
      <c r="A86" s="162" t="s">
        <v>495</v>
      </c>
      <c r="B86" s="160"/>
      <c r="C86" s="171">
        <f>C83+C81+C80</f>
        <v>3037.7999999999997</v>
      </c>
      <c r="D86" s="171">
        <f t="shared" ref="D86:AU86" si="1">D83+D81+D80</f>
        <v>101.8</v>
      </c>
      <c r="E86" s="171">
        <f t="shared" si="1"/>
        <v>202.5</v>
      </c>
      <c r="F86" s="171">
        <f t="shared" si="1"/>
        <v>98.1</v>
      </c>
      <c r="G86" s="171">
        <f t="shared" si="1"/>
        <v>1176.6000000000001</v>
      </c>
      <c r="H86" s="171">
        <f t="shared" si="1"/>
        <v>784.80000000000007</v>
      </c>
      <c r="I86" s="171">
        <f t="shared" si="1"/>
        <v>893</v>
      </c>
      <c r="J86" s="171">
        <f t="shared" si="1"/>
        <v>586.9</v>
      </c>
      <c r="K86" s="171">
        <f t="shared" si="1"/>
        <v>809.2</v>
      </c>
      <c r="L86" s="171">
        <f t="shared" si="1"/>
        <v>754.4</v>
      </c>
      <c r="M86" s="171">
        <f t="shared" si="1"/>
        <v>1527.7</v>
      </c>
      <c r="N86" s="171">
        <f t="shared" si="1"/>
        <v>638.90000000000009</v>
      </c>
      <c r="O86" s="171">
        <f t="shared" si="1"/>
        <v>1067.5999999999999</v>
      </c>
      <c r="P86" s="171">
        <f t="shared" si="1"/>
        <v>2536.3000000000002</v>
      </c>
      <c r="Q86" s="171">
        <f t="shared" si="1"/>
        <v>843.5</v>
      </c>
      <c r="R86" s="171">
        <f t="shared" si="1"/>
        <v>1003.5</v>
      </c>
      <c r="S86" s="171">
        <f t="shared" si="1"/>
        <v>1294.9999999999998</v>
      </c>
      <c r="T86" s="171">
        <f t="shared" si="1"/>
        <v>5597.9000000000005</v>
      </c>
      <c r="U86" s="171">
        <f t="shared" si="1"/>
        <v>145.10000000000002</v>
      </c>
      <c r="V86" s="171">
        <f t="shared" si="1"/>
        <v>1319.3</v>
      </c>
      <c r="W86" s="171">
        <f t="shared" si="1"/>
        <v>3424.4</v>
      </c>
      <c r="X86" s="171">
        <f t="shared" si="1"/>
        <v>6648.6</v>
      </c>
      <c r="Y86" s="171">
        <f t="shared" si="1"/>
        <v>10138.5</v>
      </c>
      <c r="Z86" s="171">
        <f t="shared" si="1"/>
        <v>6702</v>
      </c>
      <c r="AA86" s="171">
        <f t="shared" si="1"/>
        <v>1179.7</v>
      </c>
      <c r="AB86" s="171">
        <f t="shared" si="1"/>
        <v>469.50000000000006</v>
      </c>
      <c r="AC86" s="171">
        <f t="shared" si="1"/>
        <v>1134.5000000000002</v>
      </c>
      <c r="AD86" s="171">
        <f t="shared" si="1"/>
        <v>1738.8</v>
      </c>
      <c r="AE86" s="171">
        <f t="shared" si="1"/>
        <v>3249.4999999999995</v>
      </c>
      <c r="AF86" s="171">
        <f t="shared" si="1"/>
        <v>4994</v>
      </c>
      <c r="AG86" s="171">
        <f t="shared" si="1"/>
        <v>6591.5999999999995</v>
      </c>
      <c r="AH86" s="171">
        <f t="shared" si="1"/>
        <v>4816.1000000000004</v>
      </c>
      <c r="AI86" s="171">
        <f t="shared" si="1"/>
        <v>2945.7</v>
      </c>
      <c r="AJ86" s="171">
        <f t="shared" si="1"/>
        <v>2961.9</v>
      </c>
      <c r="AK86" s="171">
        <f t="shared" si="1"/>
        <v>2941.2</v>
      </c>
      <c r="AL86" s="171">
        <f t="shared" si="1"/>
        <v>149.4</v>
      </c>
      <c r="AM86" s="171">
        <f>AM83+AM81+AM80</f>
        <v>2448</v>
      </c>
      <c r="AN86" s="171">
        <f t="shared" si="1"/>
        <v>0.2</v>
      </c>
      <c r="AO86" s="171">
        <f t="shared" si="1"/>
        <v>88.5</v>
      </c>
      <c r="AP86" s="171">
        <f t="shared" si="1"/>
        <v>776.90000000000009</v>
      </c>
      <c r="AQ86" s="171">
        <f t="shared" si="1"/>
        <v>60.1</v>
      </c>
      <c r="AR86" s="171">
        <f t="shared" si="1"/>
        <v>123.5</v>
      </c>
      <c r="AS86" s="171">
        <f t="shared" si="1"/>
        <v>912.6</v>
      </c>
      <c r="AT86" s="171">
        <f t="shared" si="1"/>
        <v>1185.0999999999999</v>
      </c>
      <c r="AU86" s="171">
        <f t="shared" si="1"/>
        <v>1766</v>
      </c>
      <c r="AV86" s="171">
        <f>AV83+AV81+AV80</f>
        <v>88333.799999999988</v>
      </c>
    </row>
    <row r="87" spans="1:48" x14ac:dyDescent="0.25">
      <c r="A87" s="252" t="s">
        <v>496</v>
      </c>
      <c r="B87" s="253"/>
      <c r="C87" s="254">
        <f t="shared" ref="C87:AL87" si="2">C83/C84</f>
        <v>0.48956836314980917</v>
      </c>
      <c r="D87" s="254">
        <f t="shared" si="2"/>
        <v>0.61576354679802958</v>
      </c>
      <c r="E87" s="254">
        <f t="shared" si="2"/>
        <v>0.58335792269105935</v>
      </c>
      <c r="F87" s="254">
        <f t="shared" si="2"/>
        <v>0.64319248826291087</v>
      </c>
      <c r="G87" s="254">
        <f t="shared" si="2"/>
        <v>0.26659493065518891</v>
      </c>
      <c r="H87" s="254">
        <f t="shared" si="2"/>
        <v>0.38696608403750438</v>
      </c>
      <c r="I87" s="254">
        <f t="shared" si="2"/>
        <v>0.40601917695095657</v>
      </c>
      <c r="J87" s="254">
        <f t="shared" si="2"/>
        <v>0.29110082304526746</v>
      </c>
      <c r="K87" s="254">
        <f t="shared" si="2"/>
        <v>0.16131715957275511</v>
      </c>
      <c r="L87" s="254">
        <f t="shared" si="2"/>
        <v>0.28886330689861006</v>
      </c>
      <c r="M87" s="254">
        <f t="shared" si="2"/>
        <v>0.30396098896398321</v>
      </c>
      <c r="N87" s="254">
        <f t="shared" si="2"/>
        <v>0.34010152284263961</v>
      </c>
      <c r="O87" s="254">
        <f t="shared" si="2"/>
        <v>0.22391996361982719</v>
      </c>
      <c r="P87" s="254">
        <f t="shared" si="2"/>
        <v>0.34524080934739243</v>
      </c>
      <c r="Q87" s="254">
        <f t="shared" si="2"/>
        <v>0.10035944003026864</v>
      </c>
      <c r="R87" s="254">
        <f t="shared" si="2"/>
        <v>0.23444652517686224</v>
      </c>
      <c r="S87" s="254">
        <f t="shared" si="2"/>
        <v>0.25256599022683135</v>
      </c>
      <c r="T87" s="254">
        <f t="shared" si="2"/>
        <v>0.12027622045965389</v>
      </c>
      <c r="U87" s="254">
        <f t="shared" si="2"/>
        <v>0.29025888547608603</v>
      </c>
      <c r="V87" s="254">
        <f t="shared" si="2"/>
        <v>0.34746438746438746</v>
      </c>
      <c r="W87" s="254">
        <f t="shared" si="2"/>
        <v>0.25586317494688343</v>
      </c>
      <c r="X87" s="254">
        <f t="shared" si="2"/>
        <v>0.38131979575013192</v>
      </c>
      <c r="Y87" s="254">
        <f t="shared" si="2"/>
        <v>0.52998303304516436</v>
      </c>
      <c r="Z87" s="254">
        <f t="shared" si="2"/>
        <v>0.4728256011441852</v>
      </c>
      <c r="AA87" s="254">
        <f t="shared" si="2"/>
        <v>0.49639935988620204</v>
      </c>
      <c r="AB87" s="254">
        <f t="shared" si="2"/>
        <v>0.44087675447029417</v>
      </c>
      <c r="AC87" s="254">
        <f t="shared" si="2"/>
        <v>0.52725124084140873</v>
      </c>
      <c r="AD87" s="254">
        <f t="shared" si="2"/>
        <v>0.47952806658632957</v>
      </c>
      <c r="AE87" s="254">
        <f t="shared" si="2"/>
        <v>0.54786882467587494</v>
      </c>
      <c r="AF87" s="254">
        <f t="shared" si="2"/>
        <v>0.59898391398264683</v>
      </c>
      <c r="AG87" s="254">
        <f t="shared" si="2"/>
        <v>0.40180109927427771</v>
      </c>
      <c r="AH87" s="254">
        <f t="shared" si="2"/>
        <v>0.65369574529827135</v>
      </c>
      <c r="AI87" s="254">
        <f t="shared" si="2"/>
        <v>0.72507260406582774</v>
      </c>
      <c r="AJ87" s="254">
        <f t="shared" si="2"/>
        <v>0.62454062000086474</v>
      </c>
      <c r="AK87" s="254">
        <f t="shared" si="2"/>
        <v>0.64586869138008041</v>
      </c>
      <c r="AL87" s="254">
        <f t="shared" si="2"/>
        <v>1</v>
      </c>
      <c r="AM87" s="254"/>
      <c r="AN87" s="254"/>
      <c r="AO87" s="254"/>
      <c r="AP87" s="254"/>
      <c r="AQ87" s="254"/>
      <c r="AR87" s="254"/>
      <c r="AS87" s="254"/>
      <c r="AT87" s="254"/>
      <c r="AU87" s="254"/>
      <c r="AV87" s="254">
        <f>AV83/AV84</f>
        <v>0.38086566077228956</v>
      </c>
    </row>
    <row r="88" spans="1:48" x14ac:dyDescent="0.25">
      <c r="A88" s="252" t="s">
        <v>497</v>
      </c>
      <c r="B88" s="253"/>
      <c r="C88" s="254">
        <f t="shared" ref="C88:AL88" si="3">(C83+C81+C80)/C84</f>
        <v>0.5018088111402943</v>
      </c>
      <c r="D88" s="254">
        <f t="shared" si="3"/>
        <v>0.62684729064039402</v>
      </c>
      <c r="E88" s="254">
        <f t="shared" si="3"/>
        <v>0.59752139274122162</v>
      </c>
      <c r="F88" s="254">
        <f t="shared" si="3"/>
        <v>0.65794768611670018</v>
      </c>
      <c r="G88" s="254">
        <f t="shared" si="3"/>
        <v>0.28134863701578194</v>
      </c>
      <c r="H88" s="254">
        <f t="shared" si="3"/>
        <v>0.45421923833777061</v>
      </c>
      <c r="I88" s="254">
        <f t="shared" si="3"/>
        <v>0.40968940679910082</v>
      </c>
      <c r="J88" s="254">
        <f t="shared" si="3"/>
        <v>0.30190329218106993</v>
      </c>
      <c r="K88" s="254">
        <f t="shared" si="3"/>
        <v>0.21716494015350762</v>
      </c>
      <c r="L88" s="254">
        <f t="shared" si="3"/>
        <v>0.32165089110599471</v>
      </c>
      <c r="M88" s="254">
        <f t="shared" si="3"/>
        <v>0.32673881426982632</v>
      </c>
      <c r="N88" s="254">
        <f t="shared" si="3"/>
        <v>0.35638980309031076</v>
      </c>
      <c r="O88" s="254">
        <f t="shared" si="3"/>
        <v>0.24274670304683946</v>
      </c>
      <c r="P88" s="254">
        <f t="shared" si="3"/>
        <v>0.36139925904816189</v>
      </c>
      <c r="Q88" s="254">
        <f t="shared" si="3"/>
        <v>0.13297704628578635</v>
      </c>
      <c r="R88" s="254">
        <f t="shared" si="3"/>
        <v>0.26100187265917602</v>
      </c>
      <c r="S88" s="254">
        <f t="shared" si="3"/>
        <v>0.27633740904338172</v>
      </c>
      <c r="T88" s="254">
        <f t="shared" si="3"/>
        <v>0.20660803194767907</v>
      </c>
      <c r="U88" s="254">
        <f t="shared" si="3"/>
        <v>0.31834137779727956</v>
      </c>
      <c r="V88" s="254">
        <f t="shared" si="3"/>
        <v>0.37586894586894587</v>
      </c>
      <c r="W88" s="254">
        <f t="shared" si="3"/>
        <v>0.27876232263946665</v>
      </c>
      <c r="X88" s="254">
        <f t="shared" si="3"/>
        <v>0.3943018794071772</v>
      </c>
      <c r="Y88" s="254">
        <f t="shared" si="3"/>
        <v>0.54609356063666481</v>
      </c>
      <c r="Z88" s="254">
        <f t="shared" si="3"/>
        <v>0.49924018950567622</v>
      </c>
      <c r="AA88" s="254">
        <f t="shared" si="3"/>
        <v>0.52440433854907542</v>
      </c>
      <c r="AB88" s="254">
        <f t="shared" si="3"/>
        <v>0.45135550855604695</v>
      </c>
      <c r="AC88" s="254">
        <f t="shared" si="3"/>
        <v>0.53627983928149381</v>
      </c>
      <c r="AD88" s="254">
        <f t="shared" si="3"/>
        <v>0.48729086679931616</v>
      </c>
      <c r="AE88" s="254">
        <f t="shared" si="3"/>
        <v>0.55071604101347338</v>
      </c>
      <c r="AF88" s="254">
        <f t="shared" si="3"/>
        <v>0.60265244307142762</v>
      </c>
      <c r="AG88" s="254">
        <f t="shared" si="3"/>
        <v>0.41452953827964834</v>
      </c>
      <c r="AH88" s="254">
        <f t="shared" si="3"/>
        <v>0.66551052275208322</v>
      </c>
      <c r="AI88" s="254">
        <f t="shared" si="3"/>
        <v>0.7311787921662074</v>
      </c>
      <c r="AJ88" s="254">
        <f t="shared" si="3"/>
        <v>0.64030005620649399</v>
      </c>
      <c r="AK88" s="254">
        <f t="shared" si="3"/>
        <v>0.65681107637338099</v>
      </c>
      <c r="AL88" s="254">
        <f t="shared" si="3"/>
        <v>1</v>
      </c>
      <c r="AM88" s="254"/>
      <c r="AN88" s="254"/>
      <c r="AO88" s="254"/>
      <c r="AP88" s="254"/>
      <c r="AQ88" s="254"/>
      <c r="AR88" s="254"/>
      <c r="AS88" s="254"/>
      <c r="AT88" s="254"/>
      <c r="AU88" s="254"/>
      <c r="AV88" s="254">
        <f>(AV83+AV81+AV80)/AV84</f>
        <v>0.42602432184118694</v>
      </c>
    </row>
    <row r="89" spans="1:48" x14ac:dyDescent="0.25"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</row>
    <row r="90" spans="1:48" x14ac:dyDescent="0.25"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4">
        <f>AA83/AV83</f>
        <v>1.4140741341059436E-2</v>
      </c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9" t="s">
        <v>51</v>
      </c>
      <c r="AO90" s="183"/>
      <c r="AP90" s="183"/>
      <c r="AQ90" s="183"/>
      <c r="AR90" s="183"/>
      <c r="AS90" s="183"/>
      <c r="AT90" s="183"/>
      <c r="AU90" s="183"/>
      <c r="AV90" s="183"/>
    </row>
    <row r="91" spans="1:48" x14ac:dyDescent="0.25"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4">
        <f>Z84/$AV$84</f>
        <v>6.4744422928990158E-2</v>
      </c>
      <c r="AA91" s="4">
        <f>AA84/$AV$84</f>
        <v>1.0849576429565288E-2</v>
      </c>
      <c r="AB91" s="183"/>
      <c r="AC91" s="183"/>
      <c r="AD91" s="183"/>
      <c r="AE91" s="183"/>
      <c r="AF91" s="183"/>
      <c r="AG91" s="4">
        <f>AG84/$AV$84</f>
        <v>7.6690724856458697E-2</v>
      </c>
      <c r="AH91" s="183"/>
      <c r="AI91" s="183"/>
      <c r="AJ91" s="183"/>
      <c r="AK91" s="4">
        <f>AK84/$AV$84</f>
        <v>2.1596907562052525E-2</v>
      </c>
      <c r="AL91" s="183"/>
      <c r="AM91" s="183" t="s">
        <v>498</v>
      </c>
      <c r="AN91" s="188">
        <f>Z83+AA83+AG83+AK83</f>
        <v>16745.5</v>
      </c>
      <c r="AO91" s="183"/>
      <c r="AP91" s="183"/>
      <c r="AQ91" s="183"/>
      <c r="AR91" s="183"/>
      <c r="AS91" s="183"/>
      <c r="AT91" s="183"/>
      <c r="AU91" s="183"/>
      <c r="AV91" s="183"/>
    </row>
    <row r="92" spans="1:48" x14ac:dyDescent="0.25"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39">
        <f>Z31+Z32+Z38+Z42+Z67+Z68+Z74+Z78</f>
        <v>3137.5</v>
      </c>
      <c r="AA92" s="39">
        <f>AA31+AA32+AA38+AA42+AA67+AA68+AA74+AA78</f>
        <v>174.00000000000003</v>
      </c>
      <c r="AB92" s="183"/>
      <c r="AC92" s="183"/>
      <c r="AD92" s="183"/>
      <c r="AE92" s="183"/>
      <c r="AF92" s="183"/>
      <c r="AG92" s="39">
        <f>AG31+AG32+AG38+AG42+AG67+AG68+AG74+AG78</f>
        <v>4462.7000000000007</v>
      </c>
      <c r="AH92" s="183"/>
      <c r="AI92" s="183"/>
      <c r="AJ92" s="183"/>
      <c r="AK92" s="39">
        <f>AK31+AK32+AK38+AK42+AK67+AK68+AK74+AK78</f>
        <v>589.6</v>
      </c>
      <c r="AL92" s="183"/>
      <c r="AM92" s="183" t="s">
        <v>499</v>
      </c>
      <c r="AN92" s="188">
        <f>Z82+AA82+AG82+AK82</f>
        <v>19307.899999999998</v>
      </c>
      <c r="AO92" s="183"/>
      <c r="AP92" s="39">
        <f>Z92+AA92+AG92+AK92</f>
        <v>8363.8000000000011</v>
      </c>
      <c r="AQ92" s="183"/>
      <c r="AR92" s="183"/>
      <c r="AS92" s="183"/>
      <c r="AT92" s="183"/>
      <c r="AU92" s="183"/>
      <c r="AV92" s="183"/>
    </row>
    <row r="93" spans="1:48" x14ac:dyDescent="0.25"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 t="s">
        <v>500</v>
      </c>
      <c r="AN93" s="188">
        <f>Z84+AA84+AG84+AK84</f>
        <v>36053.4</v>
      </c>
      <c r="AO93" s="183"/>
      <c r="AP93" s="4">
        <f>AP92/AV84</f>
        <v>4.0337698853839872E-2</v>
      </c>
      <c r="AQ93" s="183"/>
      <c r="AR93" s="183"/>
      <c r="AS93" s="183"/>
      <c r="AT93" s="183"/>
      <c r="AU93" s="183"/>
      <c r="AV93" s="183"/>
    </row>
    <row r="94" spans="1:48" x14ac:dyDescent="0.25"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8"/>
      <c r="AO94" s="183"/>
      <c r="AP94" s="183"/>
      <c r="AQ94" s="183"/>
      <c r="AR94" s="183"/>
      <c r="AS94" s="183"/>
      <c r="AT94" s="183"/>
      <c r="AU94" s="183"/>
      <c r="AV94" s="183"/>
    </row>
    <row r="95" spans="1:48" x14ac:dyDescent="0.25">
      <c r="A95" s="162" t="s">
        <v>501</v>
      </c>
      <c r="B95" s="160" t="s">
        <v>397</v>
      </c>
      <c r="C95" s="168">
        <v>596.38099999999997</v>
      </c>
      <c r="D95" s="168">
        <v>31.294</v>
      </c>
      <c r="E95" s="168">
        <v>112.99</v>
      </c>
      <c r="F95" s="168">
        <v>45.402999999999999</v>
      </c>
      <c r="G95" s="168">
        <v>530.07399999999996</v>
      </c>
      <c r="H95" s="168">
        <v>371.87099999999998</v>
      </c>
      <c r="I95" s="168">
        <v>213.99799999999999</v>
      </c>
      <c r="J95" s="168">
        <v>254.12700000000001</v>
      </c>
      <c r="K95" s="168">
        <v>245.61199999999999</v>
      </c>
      <c r="L95" s="168">
        <v>289.11700000000002</v>
      </c>
      <c r="M95" s="168">
        <v>530.40499999999997</v>
      </c>
      <c r="N95" s="168">
        <v>307.09699999999998</v>
      </c>
      <c r="O95" s="168">
        <v>631.60900000000004</v>
      </c>
      <c r="P95" s="168">
        <v>766.50199999999995</v>
      </c>
      <c r="Q95" s="168">
        <v>221.20099999999999</v>
      </c>
      <c r="R95" s="168">
        <v>628.95699999999999</v>
      </c>
      <c r="S95" s="168">
        <v>678.34199999999998</v>
      </c>
      <c r="T95" s="168">
        <v>1394.5630000000001</v>
      </c>
      <c r="U95" s="168">
        <v>78.114999999999995</v>
      </c>
      <c r="V95" s="168">
        <v>643.23</v>
      </c>
      <c r="W95" s="168">
        <v>851.72699999999998</v>
      </c>
      <c r="X95" s="168">
        <v>1577.6949999999999</v>
      </c>
      <c r="Y95" s="168">
        <v>4889.2389999999996</v>
      </c>
      <c r="Z95" s="168">
        <v>2204.3000000000002</v>
      </c>
      <c r="AA95" s="168">
        <v>680.40099999999995</v>
      </c>
      <c r="AB95" s="168">
        <v>211.02799999999999</v>
      </c>
      <c r="AC95" s="168">
        <v>369.45100000000002</v>
      </c>
      <c r="AD95" s="168">
        <v>884.91300000000001</v>
      </c>
      <c r="AE95" s="168">
        <v>1058.992</v>
      </c>
      <c r="AF95" s="168">
        <v>320.697</v>
      </c>
      <c r="AG95" s="168">
        <v>2869.01</v>
      </c>
      <c r="AH95" s="168">
        <v>3348.308</v>
      </c>
      <c r="AI95" s="168">
        <v>2510.5010000000002</v>
      </c>
      <c r="AJ95" s="168">
        <v>2169.9160000000002</v>
      </c>
      <c r="AK95" s="168">
        <v>621.29499999999996</v>
      </c>
      <c r="AL95" s="168">
        <v>149.4</v>
      </c>
      <c r="AM95" s="183"/>
      <c r="AN95" s="188">
        <f>Z95+AA95+AG95+AK95</f>
        <v>6375.0060000000003</v>
      </c>
      <c r="AO95" s="183"/>
      <c r="AP95" s="183"/>
      <c r="AQ95" s="183"/>
      <c r="AR95" s="183"/>
      <c r="AS95" s="183"/>
      <c r="AT95" s="183"/>
      <c r="AU95" s="183"/>
      <c r="AV95" s="183">
        <f>SUM(C95:AL95)</f>
        <v>33287.761000000006</v>
      </c>
    </row>
    <row r="96" spans="1:48" x14ac:dyDescent="0.25">
      <c r="A96" s="162" t="s">
        <v>502</v>
      </c>
      <c r="B96" s="160" t="s">
        <v>397</v>
      </c>
      <c r="C96" s="171">
        <v>-290.72500000000002</v>
      </c>
      <c r="D96" s="171">
        <v>0.34699999999999998</v>
      </c>
      <c r="E96" s="171">
        <v>4.5270000000000001</v>
      </c>
      <c r="F96" s="171">
        <v>5.6369999999999996</v>
      </c>
      <c r="G96" s="171">
        <v>11.755000000000001</v>
      </c>
      <c r="H96" s="171">
        <v>3.1419999999999999</v>
      </c>
      <c r="I96" s="171">
        <v>4.7009999999999996</v>
      </c>
      <c r="J96" s="171">
        <v>4.952</v>
      </c>
      <c r="K96" s="171">
        <v>17.792000000000002</v>
      </c>
      <c r="L96" s="171">
        <v>7.2510000000000003</v>
      </c>
      <c r="M96" s="171">
        <v>8.6920000000000002</v>
      </c>
      <c r="N96" s="171">
        <v>11.657</v>
      </c>
      <c r="O96" s="171">
        <v>16.440000000000001</v>
      </c>
      <c r="P96" s="171">
        <v>14.707000000000001</v>
      </c>
      <c r="Q96" s="171">
        <v>3.895</v>
      </c>
      <c r="R96" s="171">
        <v>3.5739999999999998</v>
      </c>
      <c r="S96" s="171">
        <v>7.0910000000000002</v>
      </c>
      <c r="T96" s="171">
        <v>6.61</v>
      </c>
      <c r="U96" s="171">
        <v>1.89</v>
      </c>
      <c r="V96" s="171">
        <v>9.718</v>
      </c>
      <c r="W96" s="171">
        <v>76.230999999999995</v>
      </c>
      <c r="X96" s="171">
        <v>41.133000000000003</v>
      </c>
      <c r="Y96" s="171">
        <v>72.457999999999998</v>
      </c>
      <c r="Z96" s="171">
        <v>-428.23099999999999</v>
      </c>
      <c r="AA96" s="171">
        <v>7.8239999999999998</v>
      </c>
      <c r="AB96" s="171">
        <v>2.08</v>
      </c>
      <c r="AC96" s="171">
        <v>12.504</v>
      </c>
      <c r="AD96" s="171">
        <v>3.992</v>
      </c>
      <c r="AE96" s="171">
        <v>262.79000000000002</v>
      </c>
      <c r="AF96" s="171">
        <v>31.591000000000001</v>
      </c>
      <c r="AG96" s="171">
        <v>23.364000000000001</v>
      </c>
      <c r="AH96" s="171">
        <v>3.5619999999999998</v>
      </c>
      <c r="AI96" s="171">
        <v>-0.30399999999999999</v>
      </c>
      <c r="AJ96" s="171">
        <v>8.2240000000000002</v>
      </c>
      <c r="AK96" s="171">
        <v>62.893999999999998</v>
      </c>
      <c r="AL96" s="171">
        <v>0</v>
      </c>
      <c r="AM96" s="183"/>
      <c r="AN96" s="188">
        <f>Z96+AA96+AG96+AK96</f>
        <v>-334.149</v>
      </c>
      <c r="AO96" s="183"/>
      <c r="AP96" s="183"/>
      <c r="AQ96" s="183"/>
      <c r="AR96" s="183"/>
      <c r="AS96" s="183"/>
      <c r="AT96" s="183"/>
      <c r="AU96" s="183"/>
      <c r="AV96" s="183">
        <f t="shared" ref="AV96:AV97" si="4">SUM(C96:AL96)</f>
        <v>33.765000000000015</v>
      </c>
    </row>
    <row r="97" spans="1:48" x14ac:dyDescent="0.25">
      <c r="A97" s="162" t="s">
        <v>503</v>
      </c>
      <c r="B97" s="160" t="s">
        <v>397</v>
      </c>
      <c r="C97" s="168">
        <v>2658.0439999999999</v>
      </c>
      <c r="D97" s="168">
        <v>68.358999999999995</v>
      </c>
      <c r="E97" s="168">
        <v>80.183000000000007</v>
      </c>
      <c r="F97" s="168">
        <v>44.86</v>
      </c>
      <c r="G97" s="168">
        <v>573.072</v>
      </c>
      <c r="H97" s="168">
        <v>293.58699999999999</v>
      </c>
      <c r="I97" s="168">
        <v>666.30200000000002</v>
      </c>
      <c r="J97" s="168">
        <v>306.82100000000003</v>
      </c>
      <c r="K97" s="168">
        <v>337.69600000000003</v>
      </c>
      <c r="L97" s="168">
        <v>381.13099999999997</v>
      </c>
      <c r="M97" s="168">
        <v>882.10299999999995</v>
      </c>
      <c r="N97" s="168">
        <v>290.94600000000003</v>
      </c>
      <c r="O97" s="168">
        <v>336.75099999999998</v>
      </c>
      <c r="P97" s="168">
        <v>1641.692</v>
      </c>
      <c r="Q97" s="168">
        <v>411.50400000000002</v>
      </c>
      <c r="R97" s="168">
        <v>268.86900000000003</v>
      </c>
      <c r="S97" s="168">
        <v>498.16699999999997</v>
      </c>
      <c r="T97" s="168">
        <v>1857.6279999999999</v>
      </c>
      <c r="U97" s="168">
        <v>52.295000000000002</v>
      </c>
      <c r="V97" s="168">
        <v>566.65200000000004</v>
      </c>
      <c r="W97" s="168">
        <v>2215.1419999999998</v>
      </c>
      <c r="X97" s="168">
        <v>4810.8720000000003</v>
      </c>
      <c r="Y97" s="168">
        <v>4877.7030000000004</v>
      </c>
      <c r="Z97" s="168">
        <v>4571.3320000000003</v>
      </c>
      <c r="AA97" s="168">
        <v>428.47500000000002</v>
      </c>
      <c r="AB97" s="168">
        <v>245.49199999999999</v>
      </c>
      <c r="AC97" s="168">
        <v>733.44500000000005</v>
      </c>
      <c r="AD97" s="168">
        <v>822.19500000000005</v>
      </c>
      <c r="AE97" s="168">
        <v>1910.9179999999999</v>
      </c>
      <c r="AF97" s="168">
        <v>4611.3119999999999</v>
      </c>
      <c r="AG97" s="168">
        <v>3496.8249999999998</v>
      </c>
      <c r="AH97" s="168">
        <v>1378.731</v>
      </c>
      <c r="AI97" s="168">
        <v>410.90300000000002</v>
      </c>
      <c r="AJ97" s="168">
        <v>710.86</v>
      </c>
      <c r="AK97" s="168">
        <v>2208.011</v>
      </c>
      <c r="AL97" s="168">
        <v>0</v>
      </c>
      <c r="AM97" s="183"/>
      <c r="AN97" s="188">
        <f>Z97+AA97+AG97+AK97</f>
        <v>10704.643000000002</v>
      </c>
      <c r="AO97" s="183"/>
      <c r="AP97" s="183"/>
      <c r="AQ97" s="183"/>
      <c r="AR97" s="183"/>
      <c r="AS97" s="183"/>
      <c r="AT97" s="183"/>
      <c r="AU97" s="183"/>
      <c r="AV97" s="184">
        <f t="shared" si="4"/>
        <v>45648.87799999999</v>
      </c>
    </row>
    <row r="98" spans="1:48" x14ac:dyDescent="0.25">
      <c r="C98" s="188">
        <f>C97+C95+C96</f>
        <v>2963.7</v>
      </c>
      <c r="D98" s="188">
        <f t="shared" ref="D98:AN98" si="5">D97+D95+D96</f>
        <v>99.999999999999986</v>
      </c>
      <c r="E98" s="188">
        <f t="shared" si="5"/>
        <v>197.7</v>
      </c>
      <c r="F98" s="188">
        <f t="shared" si="5"/>
        <v>95.9</v>
      </c>
      <c r="G98" s="188">
        <f t="shared" si="5"/>
        <v>1114.9010000000001</v>
      </c>
      <c r="H98" s="188">
        <f t="shared" si="5"/>
        <v>668.6</v>
      </c>
      <c r="I98" s="188">
        <f t="shared" si="5"/>
        <v>885.00099999999998</v>
      </c>
      <c r="J98" s="188">
        <f t="shared" si="5"/>
        <v>565.90000000000009</v>
      </c>
      <c r="K98" s="188">
        <f t="shared" si="5"/>
        <v>601.1</v>
      </c>
      <c r="L98" s="188">
        <f t="shared" si="5"/>
        <v>677.49900000000002</v>
      </c>
      <c r="M98" s="188">
        <f t="shared" si="5"/>
        <v>1421.1999999999998</v>
      </c>
      <c r="N98" s="188">
        <f t="shared" si="5"/>
        <v>609.70000000000005</v>
      </c>
      <c r="O98" s="188">
        <f t="shared" si="5"/>
        <v>984.80000000000007</v>
      </c>
      <c r="P98" s="188">
        <f t="shared" si="5"/>
        <v>2422.9009999999998</v>
      </c>
      <c r="Q98" s="188">
        <f t="shared" si="5"/>
        <v>636.6</v>
      </c>
      <c r="R98" s="188">
        <f t="shared" si="5"/>
        <v>901.4</v>
      </c>
      <c r="S98" s="188">
        <f t="shared" si="5"/>
        <v>1183.5999999999999</v>
      </c>
      <c r="T98" s="188">
        <f t="shared" si="5"/>
        <v>3258.8009999999999</v>
      </c>
      <c r="U98" s="188">
        <f t="shared" si="5"/>
        <v>132.29999999999998</v>
      </c>
      <c r="V98" s="188">
        <f t="shared" si="5"/>
        <v>1219.6000000000001</v>
      </c>
      <c r="W98" s="188">
        <f t="shared" si="5"/>
        <v>3143.0999999999995</v>
      </c>
      <c r="X98" s="188">
        <f t="shared" si="5"/>
        <v>6429.7</v>
      </c>
      <c r="Y98" s="188">
        <f t="shared" si="5"/>
        <v>9839.4</v>
      </c>
      <c r="Z98" s="188">
        <f t="shared" si="5"/>
        <v>6347.4010000000007</v>
      </c>
      <c r="AA98" s="188">
        <f t="shared" si="5"/>
        <v>1116.7</v>
      </c>
      <c r="AB98" s="188">
        <f t="shared" si="5"/>
        <v>458.59999999999997</v>
      </c>
      <c r="AC98" s="188">
        <f t="shared" si="5"/>
        <v>1115.4000000000001</v>
      </c>
      <c r="AD98" s="188">
        <f t="shared" si="5"/>
        <v>1711.1000000000001</v>
      </c>
      <c r="AE98" s="188">
        <f t="shared" si="5"/>
        <v>3232.7</v>
      </c>
      <c r="AF98" s="188">
        <f t="shared" si="5"/>
        <v>4963.6000000000004</v>
      </c>
      <c r="AG98" s="188">
        <f t="shared" si="5"/>
        <v>6389.1989999999996</v>
      </c>
      <c r="AH98" s="188">
        <f t="shared" si="5"/>
        <v>4730.6009999999997</v>
      </c>
      <c r="AI98" s="188">
        <f t="shared" si="5"/>
        <v>2921.1000000000004</v>
      </c>
      <c r="AJ98" s="188">
        <f t="shared" si="5"/>
        <v>2889.0000000000005</v>
      </c>
      <c r="AK98" s="188">
        <f t="shared" si="5"/>
        <v>2892.2</v>
      </c>
      <c r="AL98" s="188">
        <f t="shared" si="5"/>
        <v>149.4</v>
      </c>
      <c r="AM98" s="183"/>
      <c r="AN98" s="188">
        <f t="shared" si="5"/>
        <v>16745.5</v>
      </c>
      <c r="AO98" s="183"/>
      <c r="AP98" s="183"/>
      <c r="AQ98" s="183"/>
      <c r="AR98" s="183"/>
      <c r="AS98" s="183"/>
      <c r="AT98" s="183"/>
      <c r="AU98" s="183"/>
      <c r="AV98" s="192">
        <f>SUM(AV95:AV97)</f>
        <v>78970.403999999995</v>
      </c>
    </row>
    <row r="99" spans="1:48" x14ac:dyDescent="0.25"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</row>
    <row r="100" spans="1:48" x14ac:dyDescent="0.25"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4"/>
      <c r="AO100" s="183"/>
      <c r="AP100" s="183"/>
      <c r="AQ100" s="183"/>
      <c r="AR100" s="183"/>
      <c r="AS100" s="183"/>
      <c r="AT100" s="183"/>
      <c r="AU100" s="183"/>
      <c r="AV100" s="183"/>
    </row>
    <row r="101" spans="1:48" x14ac:dyDescent="0.25">
      <c r="A101" s="162" t="s">
        <v>504</v>
      </c>
      <c r="B101" s="160"/>
      <c r="C101" s="183">
        <f>C95/C84</f>
        <v>9.8515122982638717E-2</v>
      </c>
      <c r="D101" s="183">
        <f t="shared" ref="D101:AL101" si="6">D95/D84</f>
        <v>0.19269704433497536</v>
      </c>
      <c r="E101" s="183">
        <f t="shared" si="6"/>
        <v>0.33340218353496609</v>
      </c>
      <c r="F101" s="183">
        <f t="shared" si="6"/>
        <v>0.30451374916163648</v>
      </c>
      <c r="G101" s="183">
        <f t="shared" si="6"/>
        <v>0.1267513151602104</v>
      </c>
      <c r="H101" s="183">
        <f t="shared" si="6"/>
        <v>0.21522803565227455</v>
      </c>
      <c r="I101" s="183">
        <f t="shared" si="6"/>
        <v>9.8177730880396386E-2</v>
      </c>
      <c r="J101" s="183">
        <f t="shared" si="6"/>
        <v>0.13072376543209877</v>
      </c>
      <c r="K101" s="183">
        <f t="shared" si="6"/>
        <v>6.5914873061027321E-2</v>
      </c>
      <c r="L101" s="183">
        <f t="shared" si="6"/>
        <v>0.12326980472414087</v>
      </c>
      <c r="M101" s="183">
        <f t="shared" si="6"/>
        <v>0.11344105569338693</v>
      </c>
      <c r="N101" s="183">
        <f t="shared" si="6"/>
        <v>0.17130417805544706</v>
      </c>
      <c r="O101" s="183">
        <f t="shared" si="6"/>
        <v>0.14361277853569807</v>
      </c>
      <c r="P101" s="183">
        <f t="shared" si="6"/>
        <v>0.10921943573667711</v>
      </c>
      <c r="Q101" s="183">
        <f t="shared" si="6"/>
        <v>3.4872146550636904E-2</v>
      </c>
      <c r="R101" s="183">
        <f t="shared" si="6"/>
        <v>0.16358640241364961</v>
      </c>
      <c r="S101" s="183">
        <f t="shared" si="6"/>
        <v>0.14475001600409704</v>
      </c>
      <c r="T101" s="183">
        <f t="shared" si="6"/>
        <v>5.1470715242689424E-2</v>
      </c>
      <c r="U101" s="183">
        <f t="shared" si="6"/>
        <v>0.17137999122422112</v>
      </c>
      <c r="V101" s="183">
        <f t="shared" si="6"/>
        <v>0.18325641025641026</v>
      </c>
      <c r="W101" s="183">
        <f t="shared" si="6"/>
        <v>6.9334597819981608E-2</v>
      </c>
      <c r="X101" s="183">
        <f t="shared" si="6"/>
        <v>9.3566781522622267E-2</v>
      </c>
      <c r="Y101" s="183">
        <f t="shared" si="6"/>
        <v>0.26335078505830706</v>
      </c>
      <c r="Z101" s="183">
        <f t="shared" si="6"/>
        <v>0.16420100712136113</v>
      </c>
      <c r="AA101" s="183">
        <f t="shared" si="6"/>
        <v>0.30245421408250356</v>
      </c>
      <c r="AB101" s="183">
        <f t="shared" si="6"/>
        <v>0.20287252451451643</v>
      </c>
      <c r="AC101" s="183">
        <f t="shared" si="6"/>
        <v>0.17464003781611914</v>
      </c>
      <c r="AD101" s="183">
        <f t="shared" si="6"/>
        <v>0.24799288176442563</v>
      </c>
      <c r="AE101" s="183">
        <f t="shared" si="6"/>
        <v>0.1794749597491738</v>
      </c>
      <c r="AF101" s="183">
        <f t="shared" si="6"/>
        <v>3.8700206354761242E-2</v>
      </c>
      <c r="AG101" s="183">
        <f t="shared" si="6"/>
        <v>0.18042499402568329</v>
      </c>
      <c r="AH101" s="183">
        <f t="shared" si="6"/>
        <v>0.46268437271131868</v>
      </c>
      <c r="AI101" s="183">
        <f t="shared" si="6"/>
        <v>0.62315411919477759</v>
      </c>
      <c r="AJ101" s="183">
        <f t="shared" si="6"/>
        <v>0.46908988715465433</v>
      </c>
      <c r="AK101" s="183">
        <f t="shared" si="6"/>
        <v>0.13874385886556498</v>
      </c>
      <c r="AL101" s="183">
        <f t="shared" si="6"/>
        <v>1</v>
      </c>
      <c r="AM101" s="183"/>
      <c r="AN101" s="141">
        <f>AN95/AN93</f>
        <v>0.17682121519745711</v>
      </c>
      <c r="AO101" s="183"/>
      <c r="AP101" s="183"/>
      <c r="AQ101" s="183"/>
      <c r="AR101" s="183"/>
      <c r="AS101" s="183"/>
      <c r="AT101" s="183"/>
      <c r="AU101" s="183"/>
      <c r="AV101" s="183">
        <f>AV95/AV84</f>
        <v>0.16054325530698912</v>
      </c>
    </row>
    <row r="102" spans="1:48" x14ac:dyDescent="0.25">
      <c r="A102" s="162" t="s">
        <v>505</v>
      </c>
      <c r="B102" s="160"/>
      <c r="C102" s="183">
        <f>C97/C84</f>
        <v>0.43907758891256587</v>
      </c>
      <c r="D102" s="183">
        <f t="shared" ref="D102:AV102" si="7">D97/D84</f>
        <v>0.42092980295566496</v>
      </c>
      <c r="E102" s="183">
        <f t="shared" si="7"/>
        <v>0.23659781646503397</v>
      </c>
      <c r="F102" s="183">
        <f t="shared" si="7"/>
        <v>0.30087189805499664</v>
      </c>
      <c r="G102" s="183">
        <f t="shared" si="7"/>
        <v>0.13703299856527978</v>
      </c>
      <c r="H102" s="183">
        <f t="shared" si="7"/>
        <v>0.16991955087394375</v>
      </c>
      <c r="I102" s="183">
        <f t="shared" si="7"/>
        <v>0.30568518603477546</v>
      </c>
      <c r="J102" s="183">
        <f t="shared" si="7"/>
        <v>0.15782973251028809</v>
      </c>
      <c r="K102" s="183">
        <f t="shared" si="7"/>
        <v>9.0627448875530037E-2</v>
      </c>
      <c r="L102" s="183">
        <f t="shared" si="7"/>
        <v>0.16250149228276625</v>
      </c>
      <c r="M102" s="183">
        <f t="shared" si="7"/>
        <v>0.18866092052356914</v>
      </c>
      <c r="N102" s="183">
        <f t="shared" si="7"/>
        <v>0.1622948624979082</v>
      </c>
      <c r="O102" s="183">
        <f t="shared" si="7"/>
        <v>7.656912232833106E-2</v>
      </c>
      <c r="P102" s="183">
        <f t="shared" si="7"/>
        <v>0.23392590481618694</v>
      </c>
      <c r="Q102" s="183">
        <f t="shared" si="7"/>
        <v>6.4873250094589482E-2</v>
      </c>
      <c r="R102" s="183">
        <f t="shared" si="7"/>
        <v>6.9930555555555565E-2</v>
      </c>
      <c r="S102" s="183">
        <f t="shared" si="7"/>
        <v>0.10630284019375626</v>
      </c>
      <c r="T102" s="183">
        <f t="shared" si="7"/>
        <v>6.8561579372783205E-2</v>
      </c>
      <c r="U102" s="183">
        <f t="shared" si="7"/>
        <v>0.11473233874506363</v>
      </c>
      <c r="V102" s="183">
        <f t="shared" si="7"/>
        <v>0.16143931623931626</v>
      </c>
      <c r="W102" s="183">
        <f t="shared" si="7"/>
        <v>0.18032301392834757</v>
      </c>
      <c r="X102" s="183">
        <f t="shared" si="7"/>
        <v>0.28531358048120892</v>
      </c>
      <c r="Y102" s="183">
        <f t="shared" si="7"/>
        <v>0.26272941746788397</v>
      </c>
      <c r="Z102" s="183">
        <f t="shared" si="7"/>
        <v>0.34052412025863354</v>
      </c>
      <c r="AA102" s="183">
        <f t="shared" si="7"/>
        <v>0.19046719416785207</v>
      </c>
      <c r="AB102" s="183">
        <f t="shared" si="7"/>
        <v>0.23600461449721205</v>
      </c>
      <c r="AC102" s="183">
        <f t="shared" si="7"/>
        <v>0.34670054360671237</v>
      </c>
      <c r="AD102" s="183">
        <f t="shared" si="7"/>
        <v>0.23041644480564974</v>
      </c>
      <c r="AE102" s="183">
        <f t="shared" si="7"/>
        <v>0.32385696127446822</v>
      </c>
      <c r="AF102" s="183">
        <f t="shared" si="7"/>
        <v>0.55647145425802791</v>
      </c>
      <c r="AG102" s="183">
        <f t="shared" si="7"/>
        <v>0.21990673777151698</v>
      </c>
      <c r="AH102" s="183">
        <f t="shared" si="7"/>
        <v>0.19051929746984123</v>
      </c>
      <c r="AI102" s="183">
        <f t="shared" si="7"/>
        <v>0.10199394345570532</v>
      </c>
      <c r="AJ102" s="183">
        <f t="shared" si="7"/>
        <v>0.15367287820485104</v>
      </c>
      <c r="AK102" s="183">
        <f t="shared" si="7"/>
        <v>0.49307972309066544</v>
      </c>
      <c r="AL102" s="183">
        <f t="shared" si="7"/>
        <v>0</v>
      </c>
      <c r="AM102" s="183"/>
      <c r="AN102" s="141">
        <f>AN97/AN93</f>
        <v>0.29691077679220274</v>
      </c>
      <c r="AO102" s="183"/>
      <c r="AP102" s="183"/>
      <c r="AQ102" s="183"/>
      <c r="AR102" s="183"/>
      <c r="AS102" s="183"/>
      <c r="AT102" s="183"/>
      <c r="AU102" s="183"/>
      <c r="AV102" s="183">
        <f t="shared" si="7"/>
        <v>0.22015957982970366</v>
      </c>
    </row>
    <row r="103" spans="1:48" x14ac:dyDescent="0.25"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4"/>
      <c r="AO103" s="183"/>
      <c r="AP103" s="183"/>
      <c r="AQ103" s="183"/>
      <c r="AR103" s="183"/>
      <c r="AS103" s="183"/>
      <c r="AT103" s="183"/>
      <c r="AU103" s="183"/>
      <c r="AV103" s="183"/>
    </row>
    <row r="104" spans="1:48" x14ac:dyDescent="0.25"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4"/>
      <c r="AO104" s="183"/>
      <c r="AP104" s="183"/>
      <c r="AQ104" s="183"/>
      <c r="AR104" s="183"/>
      <c r="AS104" s="183"/>
      <c r="AT104" s="183"/>
      <c r="AU104" s="183"/>
      <c r="AV104" s="183"/>
    </row>
    <row r="105" spans="1:48" x14ac:dyDescent="0.25">
      <c r="A105" s="162" t="s">
        <v>506</v>
      </c>
      <c r="B105" s="160"/>
      <c r="C105" s="183">
        <f>C95/C98</f>
        <v>0.20122853190268922</v>
      </c>
      <c r="D105" s="183">
        <f t="shared" ref="D105:AV105" si="8">D95/D98</f>
        <v>0.31294000000000005</v>
      </c>
      <c r="E105" s="183">
        <f t="shared" si="8"/>
        <v>0.57152250885179567</v>
      </c>
      <c r="F105" s="183">
        <f t="shared" si="8"/>
        <v>0.47344108446298222</v>
      </c>
      <c r="G105" s="183">
        <f t="shared" si="8"/>
        <v>0.4754449049736254</v>
      </c>
      <c r="H105" s="183">
        <f t="shared" si="8"/>
        <v>0.55619353873766075</v>
      </c>
      <c r="I105" s="183">
        <f t="shared" si="8"/>
        <v>0.24180537649110001</v>
      </c>
      <c r="J105" s="183">
        <f t="shared" si="8"/>
        <v>0.44906697296342102</v>
      </c>
      <c r="K105" s="183">
        <f t="shared" si="8"/>
        <v>0.40860422558642484</v>
      </c>
      <c r="L105" s="183">
        <f t="shared" si="8"/>
        <v>0.42674158928647865</v>
      </c>
      <c r="M105" s="183">
        <f t="shared" si="8"/>
        <v>0.37320925978046726</v>
      </c>
      <c r="N105" s="183">
        <f t="shared" si="8"/>
        <v>0.50368541905855335</v>
      </c>
      <c r="O105" s="183">
        <f t="shared" si="8"/>
        <v>0.64135763606823715</v>
      </c>
      <c r="P105" s="183">
        <f t="shared" si="8"/>
        <v>0.31635712726190629</v>
      </c>
      <c r="Q105" s="183">
        <f t="shared" si="8"/>
        <v>0.34747251021049325</v>
      </c>
      <c r="R105" s="183">
        <f t="shared" si="8"/>
        <v>0.69775571333481257</v>
      </c>
      <c r="S105" s="183">
        <f t="shared" si="8"/>
        <v>0.57311760729976347</v>
      </c>
      <c r="T105" s="183">
        <f t="shared" si="8"/>
        <v>0.42793745306939579</v>
      </c>
      <c r="U105" s="183">
        <f t="shared" si="8"/>
        <v>0.59043839758125471</v>
      </c>
      <c r="V105" s="183">
        <f t="shared" si="8"/>
        <v>0.52741062643489667</v>
      </c>
      <c r="W105" s="183">
        <f t="shared" si="8"/>
        <v>0.27098310585091157</v>
      </c>
      <c r="X105" s="183">
        <f t="shared" si="8"/>
        <v>0.24537614507675318</v>
      </c>
      <c r="Y105" s="183">
        <f t="shared" si="8"/>
        <v>0.49690418114925705</v>
      </c>
      <c r="Z105" s="188">
        <f t="shared" si="8"/>
        <v>0.3472759953247006</v>
      </c>
      <c r="AA105" s="188">
        <f t="shared" si="8"/>
        <v>0.60929614041371893</v>
      </c>
      <c r="AB105" s="183">
        <f t="shared" si="8"/>
        <v>0.46015699956389011</v>
      </c>
      <c r="AC105" s="183">
        <f t="shared" si="8"/>
        <v>0.33122736238120853</v>
      </c>
      <c r="AD105" s="183">
        <f t="shared" si="8"/>
        <v>0.51716030623575471</v>
      </c>
      <c r="AE105" s="183">
        <f t="shared" si="8"/>
        <v>0.32758746558604263</v>
      </c>
      <c r="AF105" s="183">
        <f t="shared" si="8"/>
        <v>6.460975904585381E-2</v>
      </c>
      <c r="AG105" s="188">
        <f t="shared" si="8"/>
        <v>0.4490406387404744</v>
      </c>
      <c r="AH105" s="183">
        <f t="shared" si="8"/>
        <v>0.7077975927371597</v>
      </c>
      <c r="AI105" s="183">
        <f t="shared" si="8"/>
        <v>0.85943685597891206</v>
      </c>
      <c r="AJ105" s="183">
        <f t="shared" si="8"/>
        <v>0.75109588092765656</v>
      </c>
      <c r="AK105" s="188">
        <f t="shared" si="8"/>
        <v>0.21481744001106423</v>
      </c>
      <c r="AL105" s="183">
        <f t="shared" si="8"/>
        <v>1</v>
      </c>
      <c r="AM105" s="183"/>
      <c r="AN105" s="141">
        <f t="shared" ref="AN105" si="9">AN95/AN98</f>
        <v>0.38069965065241412</v>
      </c>
      <c r="AO105" s="183"/>
      <c r="AP105" s="183"/>
      <c r="AQ105" s="183"/>
      <c r="AR105" s="183"/>
      <c r="AS105" s="183"/>
      <c r="AT105" s="183"/>
      <c r="AU105" s="183"/>
      <c r="AV105" s="183">
        <f t="shared" si="8"/>
        <v>0.42152197929745944</v>
      </c>
    </row>
    <row r="106" spans="1:48" x14ac:dyDescent="0.25">
      <c r="A106" s="162" t="s">
        <v>507</v>
      </c>
      <c r="B106" s="160"/>
      <c r="C106" s="183">
        <f>C97/C98</f>
        <v>0.89686675439484431</v>
      </c>
      <c r="D106" s="183">
        <f t="shared" ref="D106:AL106" si="10">D97/D98</f>
        <v>0.68359000000000003</v>
      </c>
      <c r="E106" s="183">
        <f t="shared" si="10"/>
        <v>0.40557916034395552</v>
      </c>
      <c r="F106" s="183">
        <f t="shared" si="10"/>
        <v>0.46777893639207502</v>
      </c>
      <c r="G106" s="183">
        <f t="shared" si="10"/>
        <v>0.51401155797689657</v>
      </c>
      <c r="H106" s="183">
        <f t="shared" si="10"/>
        <v>0.43910708944062216</v>
      </c>
      <c r="I106" s="183">
        <f t="shared" si="10"/>
        <v>0.75288276510422025</v>
      </c>
      <c r="J106" s="183">
        <f t="shared" si="10"/>
        <v>0.54218236437533129</v>
      </c>
      <c r="K106" s="183">
        <f t="shared" si="10"/>
        <v>0.56179670603892862</v>
      </c>
      <c r="L106" s="183">
        <f t="shared" si="10"/>
        <v>0.56255581189049719</v>
      </c>
      <c r="M106" s="183">
        <f t="shared" si="10"/>
        <v>0.62067478187447234</v>
      </c>
      <c r="N106" s="183">
        <f t="shared" si="10"/>
        <v>0.47719534197146141</v>
      </c>
      <c r="O106" s="183">
        <f t="shared" si="10"/>
        <v>0.34194861900893575</v>
      </c>
      <c r="P106" s="183">
        <f t="shared" si="10"/>
        <v>0.67757287648154019</v>
      </c>
      <c r="Q106" s="183">
        <f t="shared" si="10"/>
        <v>0.64640904806786048</v>
      </c>
      <c r="R106" s="183">
        <f t="shared" si="10"/>
        <v>0.29827934324384298</v>
      </c>
      <c r="S106" s="183">
        <f t="shared" si="10"/>
        <v>0.42089134842852316</v>
      </c>
      <c r="T106" s="183">
        <f t="shared" si="10"/>
        <v>0.57003419355769192</v>
      </c>
      <c r="U106" s="183">
        <f t="shared" si="10"/>
        <v>0.39527588813303105</v>
      </c>
      <c r="V106" s="183">
        <f t="shared" si="10"/>
        <v>0.46462118727451623</v>
      </c>
      <c r="W106" s="183">
        <f t="shared" si="10"/>
        <v>0.704763450097038</v>
      </c>
      <c r="X106" s="183">
        <f t="shared" si="10"/>
        <v>0.74822651134578599</v>
      </c>
      <c r="Y106" s="183">
        <f t="shared" si="10"/>
        <v>0.4957317519360937</v>
      </c>
      <c r="Z106" s="188">
        <f t="shared" si="10"/>
        <v>0.72018957050295074</v>
      </c>
      <c r="AA106" s="188">
        <f t="shared" si="10"/>
        <v>0.3836975015671174</v>
      </c>
      <c r="AB106" s="183">
        <f t="shared" si="10"/>
        <v>0.53530745747928477</v>
      </c>
      <c r="AC106" s="183">
        <f t="shared" si="10"/>
        <v>0.65756230948538641</v>
      </c>
      <c r="AD106" s="183">
        <f t="shared" si="10"/>
        <v>0.48050669160189352</v>
      </c>
      <c r="AE106" s="183">
        <f t="shared" si="10"/>
        <v>0.59112135366721319</v>
      </c>
      <c r="AF106" s="183">
        <f t="shared" si="10"/>
        <v>0.92902570714803767</v>
      </c>
      <c r="AG106" s="188">
        <f t="shared" si="10"/>
        <v>0.54730256484420037</v>
      </c>
      <c r="AH106" s="183">
        <f t="shared" si="10"/>
        <v>0.29144943739706647</v>
      </c>
      <c r="AI106" s="183">
        <f t="shared" si="10"/>
        <v>0.14066721440553215</v>
      </c>
      <c r="AJ106" s="183">
        <f t="shared" si="10"/>
        <v>0.24605745932848733</v>
      </c>
      <c r="AK106" s="188">
        <f t="shared" si="10"/>
        <v>0.76343648433718281</v>
      </c>
      <c r="AL106" s="183">
        <f t="shared" si="10"/>
        <v>0</v>
      </c>
      <c r="AM106" s="183"/>
      <c r="AN106" s="141">
        <f t="shared" ref="AN106" si="11">AN97/AN98</f>
        <v>0.63925490430264853</v>
      </c>
      <c r="AO106" s="183"/>
      <c r="AP106" s="183"/>
      <c r="AQ106" s="183"/>
      <c r="AR106" s="183"/>
      <c r="AS106" s="183"/>
      <c r="AT106" s="183"/>
      <c r="AU106" s="183"/>
      <c r="AV106" s="183">
        <f>AV97/AV98</f>
        <v>0.5780504554592375</v>
      </c>
    </row>
    <row r="107" spans="1:48" x14ac:dyDescent="0.25">
      <c r="A107" s="185" t="s">
        <v>508</v>
      </c>
      <c r="B107" s="160"/>
      <c r="C107" s="183">
        <f>C96/C98</f>
        <v>-9.8095286297533502E-2</v>
      </c>
      <c r="D107" s="183">
        <f t="shared" ref="D107:AL107" si="12">D96/D98</f>
        <v>3.4700000000000004E-3</v>
      </c>
      <c r="E107" s="183">
        <f t="shared" si="12"/>
        <v>2.2898330804248863E-2</v>
      </c>
      <c r="F107" s="183">
        <f t="shared" si="12"/>
        <v>5.8779979144942637E-2</v>
      </c>
      <c r="G107" s="183">
        <f t="shared" si="12"/>
        <v>1.0543537049477936E-2</v>
      </c>
      <c r="H107" s="183">
        <f t="shared" si="12"/>
        <v>4.6993718217170207E-3</v>
      </c>
      <c r="I107" s="183">
        <f t="shared" si="12"/>
        <v>5.311858404679768E-3</v>
      </c>
      <c r="J107" s="183">
        <f t="shared" si="12"/>
        <v>8.7506626612475682E-3</v>
      </c>
      <c r="K107" s="183">
        <f t="shared" si="12"/>
        <v>2.9599068374646483E-2</v>
      </c>
      <c r="L107" s="183">
        <f t="shared" si="12"/>
        <v>1.0702598823024094E-2</v>
      </c>
      <c r="M107" s="183">
        <f t="shared" si="12"/>
        <v>6.1159583450605135E-3</v>
      </c>
      <c r="N107" s="183">
        <f t="shared" si="12"/>
        <v>1.9119238969985238E-2</v>
      </c>
      <c r="O107" s="183">
        <f t="shared" si="12"/>
        <v>1.6693744922826971E-2</v>
      </c>
      <c r="P107" s="183">
        <f t="shared" si="12"/>
        <v>6.0699962565536111E-3</v>
      </c>
      <c r="Q107" s="183">
        <f t="shared" si="12"/>
        <v>6.1184417216462459E-3</v>
      </c>
      <c r="R107" s="183">
        <f t="shared" si="12"/>
        <v>3.964943421344575E-3</v>
      </c>
      <c r="S107" s="183">
        <f t="shared" si="12"/>
        <v>5.9910442717134174E-3</v>
      </c>
      <c r="T107" s="183">
        <f t="shared" si="12"/>
        <v>2.0283533729123075E-3</v>
      </c>
      <c r="U107" s="183">
        <f t="shared" si="12"/>
        <v>1.4285714285714287E-2</v>
      </c>
      <c r="V107" s="183">
        <f t="shared" si="12"/>
        <v>7.9681862905870773E-3</v>
      </c>
      <c r="W107" s="183">
        <f t="shared" si="12"/>
        <v>2.4253444052050526E-2</v>
      </c>
      <c r="X107" s="183">
        <f t="shared" si="12"/>
        <v>6.3973435774608463E-3</v>
      </c>
      <c r="Y107" s="183">
        <f t="shared" si="12"/>
        <v>7.3640669146492676E-3</v>
      </c>
      <c r="Z107" s="188">
        <f t="shared" si="12"/>
        <v>-6.7465565827651341E-2</v>
      </c>
      <c r="AA107" s="188">
        <f t="shared" si="12"/>
        <v>7.0063580191636063E-3</v>
      </c>
      <c r="AB107" s="183">
        <f t="shared" si="12"/>
        <v>4.53554295682512E-3</v>
      </c>
      <c r="AC107" s="183">
        <f t="shared" si="12"/>
        <v>1.1210328133405055E-2</v>
      </c>
      <c r="AD107" s="183">
        <f t="shared" si="12"/>
        <v>2.3330021623517035E-3</v>
      </c>
      <c r="AE107" s="183">
        <f t="shared" si="12"/>
        <v>8.1291180746744213E-2</v>
      </c>
      <c r="AF107" s="183">
        <f t="shared" si="12"/>
        <v>6.3645338061084694E-3</v>
      </c>
      <c r="AG107" s="188">
        <f t="shared" si="12"/>
        <v>3.6567964153253018E-3</v>
      </c>
      <c r="AH107" s="183">
        <f t="shared" si="12"/>
        <v>7.52969865773926E-4</v>
      </c>
      <c r="AI107" s="183">
        <f t="shared" si="12"/>
        <v>-1.0407038444421621E-4</v>
      </c>
      <c r="AJ107" s="183">
        <f t="shared" si="12"/>
        <v>2.8466597438560051E-3</v>
      </c>
      <c r="AK107" s="188">
        <f t="shared" si="12"/>
        <v>2.1746075651752992E-2</v>
      </c>
      <c r="AL107" s="183">
        <f t="shared" si="12"/>
        <v>0</v>
      </c>
      <c r="AM107" s="183"/>
      <c r="AN107" s="141">
        <f t="shared" ref="AN107" si="13">AN96/AN98</f>
        <v>-1.9954554955062553E-2</v>
      </c>
      <c r="AO107" s="183"/>
      <c r="AP107" s="183"/>
      <c r="AQ107" s="183"/>
      <c r="AR107" s="183"/>
      <c r="AS107" s="183"/>
      <c r="AT107" s="183"/>
      <c r="AU107" s="183"/>
      <c r="AV107" s="183">
        <f>AV96/AV98</f>
        <v>4.2756524330304826E-4</v>
      </c>
    </row>
    <row r="108" spans="1:48" x14ac:dyDescent="0.25"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4"/>
      <c r="AO108" s="183"/>
      <c r="AP108" s="183"/>
      <c r="AQ108" s="183"/>
      <c r="AR108" s="183"/>
      <c r="AS108" s="183"/>
      <c r="AT108" s="183"/>
      <c r="AU108" s="183"/>
      <c r="AV108" s="183"/>
    </row>
    <row r="110" spans="1:48" x14ac:dyDescent="0.25">
      <c r="A110" s="185" t="s">
        <v>675</v>
      </c>
      <c r="B110" s="160"/>
      <c r="C110" s="183">
        <f>C87</f>
        <v>0.48956836314980917</v>
      </c>
      <c r="D110" s="183">
        <f t="shared" ref="D110:AL110" si="14">D87</f>
        <v>0.61576354679802958</v>
      </c>
      <c r="E110" s="183">
        <f t="shared" si="14"/>
        <v>0.58335792269105935</v>
      </c>
      <c r="F110" s="183">
        <f t="shared" si="14"/>
        <v>0.64319248826291087</v>
      </c>
      <c r="G110" s="183">
        <f t="shared" si="14"/>
        <v>0.26659493065518891</v>
      </c>
      <c r="H110" s="183">
        <f t="shared" si="14"/>
        <v>0.38696608403750438</v>
      </c>
      <c r="I110" s="183">
        <f t="shared" si="14"/>
        <v>0.40601917695095657</v>
      </c>
      <c r="J110" s="183">
        <f t="shared" si="14"/>
        <v>0.29110082304526746</v>
      </c>
      <c r="K110" s="183">
        <f t="shared" si="14"/>
        <v>0.16131715957275511</v>
      </c>
      <c r="L110" s="183">
        <f t="shared" si="14"/>
        <v>0.28886330689861006</v>
      </c>
      <c r="M110" s="183">
        <f t="shared" si="14"/>
        <v>0.30396098896398321</v>
      </c>
      <c r="N110" s="183">
        <f t="shared" si="14"/>
        <v>0.34010152284263961</v>
      </c>
      <c r="O110" s="183">
        <f t="shared" si="14"/>
        <v>0.22391996361982719</v>
      </c>
      <c r="P110" s="183">
        <f t="shared" si="14"/>
        <v>0.34524080934739243</v>
      </c>
      <c r="Q110" s="183">
        <f t="shared" si="14"/>
        <v>0.10035944003026864</v>
      </c>
      <c r="R110" s="183">
        <f t="shared" si="14"/>
        <v>0.23444652517686224</v>
      </c>
      <c r="S110" s="183">
        <f t="shared" si="14"/>
        <v>0.25256599022683135</v>
      </c>
      <c r="T110" s="183">
        <f t="shared" si="14"/>
        <v>0.12027622045965389</v>
      </c>
      <c r="U110" s="183">
        <f t="shared" si="14"/>
        <v>0.29025888547608603</v>
      </c>
      <c r="V110" s="183">
        <f t="shared" si="14"/>
        <v>0.34746438746438746</v>
      </c>
      <c r="W110" s="183">
        <f t="shared" si="14"/>
        <v>0.25586317494688343</v>
      </c>
      <c r="X110" s="183">
        <f t="shared" si="14"/>
        <v>0.38131979575013192</v>
      </c>
      <c r="Y110" s="183">
        <f t="shared" si="14"/>
        <v>0.52998303304516436</v>
      </c>
      <c r="Z110" s="183">
        <f t="shared" si="14"/>
        <v>0.4728256011441852</v>
      </c>
      <c r="AA110" s="183">
        <f t="shared" si="14"/>
        <v>0.49639935988620204</v>
      </c>
      <c r="AB110" s="183">
        <f t="shared" si="14"/>
        <v>0.44087675447029417</v>
      </c>
      <c r="AC110" s="183">
        <f t="shared" si="14"/>
        <v>0.52725124084140873</v>
      </c>
      <c r="AD110" s="183">
        <f t="shared" si="14"/>
        <v>0.47952806658632957</v>
      </c>
      <c r="AE110" s="183">
        <f t="shared" si="14"/>
        <v>0.54786882467587494</v>
      </c>
      <c r="AF110" s="183">
        <f t="shared" si="14"/>
        <v>0.59898391398264683</v>
      </c>
      <c r="AG110" s="183">
        <f t="shared" si="14"/>
        <v>0.40180109927427771</v>
      </c>
      <c r="AH110" s="183">
        <f t="shared" si="14"/>
        <v>0.65369574529827135</v>
      </c>
      <c r="AI110" s="183">
        <f t="shared" si="14"/>
        <v>0.72507260406582774</v>
      </c>
      <c r="AJ110" s="183">
        <f t="shared" si="14"/>
        <v>0.62454062000086474</v>
      </c>
      <c r="AK110" s="183">
        <f t="shared" si="14"/>
        <v>0.64586869138008041</v>
      </c>
      <c r="AL110" s="183">
        <f t="shared" si="14"/>
        <v>1</v>
      </c>
      <c r="AM110" s="183"/>
    </row>
    <row r="111" spans="1:48" x14ac:dyDescent="0.25">
      <c r="A111" s="274" t="s">
        <v>674</v>
      </c>
      <c r="B111" s="160"/>
      <c r="C111" s="42">
        <f t="array" ref="C111:AL111">MMULT(C110:AL110,'LIM (B)_D+I'!D9:AM44)</f>
        <v>0.76151954952799761</v>
      </c>
      <c r="D111" s="42">
        <v>0.79462569758268631</v>
      </c>
      <c r="E111" s="42">
        <v>0.79385217074509695</v>
      </c>
      <c r="F111" s="42">
        <v>0.79662934447565781</v>
      </c>
      <c r="G111" s="42">
        <v>0.66420721698677943</v>
      </c>
      <c r="H111" s="42">
        <v>0.53174265727757641</v>
      </c>
      <c r="I111" s="42">
        <v>0.78802255656049003</v>
      </c>
      <c r="J111" s="42">
        <v>0.61928365415637265</v>
      </c>
      <c r="K111" s="42">
        <v>0.24763804567088385</v>
      </c>
      <c r="L111" s="42">
        <v>0.52016591299308401</v>
      </c>
      <c r="M111" s="42">
        <v>0.51509019386103061</v>
      </c>
      <c r="N111" s="42">
        <v>0.64092947018960844</v>
      </c>
      <c r="O111" s="42">
        <v>0.50454532408168273</v>
      </c>
      <c r="P111" s="42">
        <v>0.56514032850277762</v>
      </c>
      <c r="Q111" s="42">
        <v>0.29783213837510686</v>
      </c>
      <c r="R111" s="42">
        <v>0.40892218811739689</v>
      </c>
      <c r="S111" s="42">
        <v>0.4842970679240175</v>
      </c>
      <c r="T111" s="42">
        <v>0.28399343445527214</v>
      </c>
      <c r="U111" s="42">
        <v>0.47636157329968004</v>
      </c>
      <c r="V111" s="42">
        <v>0.59552644160841761</v>
      </c>
      <c r="W111" s="42">
        <v>0.56490594308230901</v>
      </c>
      <c r="X111" s="42">
        <v>0.68211669477872638</v>
      </c>
      <c r="Y111" s="42">
        <v>0.78337257012554862</v>
      </c>
      <c r="Z111" s="271">
        <v>0.74579929994637562</v>
      </c>
      <c r="AA111" s="271">
        <v>0.74948998860713978</v>
      </c>
      <c r="AB111" s="42">
        <v>0.74734424760916063</v>
      </c>
      <c r="AC111" s="42">
        <v>0.77151065634998128</v>
      </c>
      <c r="AD111" s="42">
        <v>0.75320517995886127</v>
      </c>
      <c r="AE111" s="42">
        <v>0.84255474129034558</v>
      </c>
      <c r="AF111" s="42">
        <v>0.85104059121792219</v>
      </c>
      <c r="AG111" s="271">
        <v>0.73439866614499494</v>
      </c>
      <c r="AH111" s="42">
        <v>0.83665157999009632</v>
      </c>
      <c r="AI111" s="42">
        <v>0.87554426013246045</v>
      </c>
      <c r="AJ111" s="42">
        <v>0.81348034270617064</v>
      </c>
      <c r="AK111" s="271">
        <v>0.85556591900271983</v>
      </c>
      <c r="AL111" s="42">
        <v>1</v>
      </c>
    </row>
    <row r="112" spans="1:48" ht="21" x14ac:dyDescent="0.25">
      <c r="A112" s="185" t="s">
        <v>695</v>
      </c>
      <c r="C112" s="42">
        <f>C111/C110</f>
        <v>1.5554917491573503</v>
      </c>
      <c r="D112" s="42">
        <f t="shared" ref="D112:AL112" si="15">D111/D110</f>
        <v>1.2904721328742825</v>
      </c>
      <c r="E112" s="42">
        <f t="shared" si="15"/>
        <v>1.3608320721573766</v>
      </c>
      <c r="F112" s="42">
        <f t="shared" si="15"/>
        <v>1.2385551122139788</v>
      </c>
      <c r="G112" s="42">
        <f t="shared" si="15"/>
        <v>2.4914472880426151</v>
      </c>
      <c r="H112" s="42">
        <f t="shared" si="15"/>
        <v>1.3741324607301773</v>
      </c>
      <c r="I112" s="42">
        <f t="shared" si="15"/>
        <v>1.9408505836552543</v>
      </c>
      <c r="J112" s="42">
        <f t="shared" si="15"/>
        <v>2.1273854456264156</v>
      </c>
      <c r="K112" s="42">
        <f t="shared" si="15"/>
        <v>1.5351004587902966</v>
      </c>
      <c r="L112" s="42">
        <f t="shared" si="15"/>
        <v>1.8007337746626999</v>
      </c>
      <c r="M112" s="42">
        <f t="shared" si="15"/>
        <v>1.6945930976756507</v>
      </c>
      <c r="N112" s="42">
        <f t="shared" si="15"/>
        <v>1.8845239645873562</v>
      </c>
      <c r="O112" s="42">
        <f t="shared" si="15"/>
        <v>2.2532395768798139</v>
      </c>
      <c r="P112" s="42">
        <f t="shared" si="15"/>
        <v>1.6369453239640486</v>
      </c>
      <c r="Q112" s="42">
        <f t="shared" si="15"/>
        <v>2.9676544457131286</v>
      </c>
      <c r="R112" s="42">
        <f t="shared" si="15"/>
        <v>1.7442023839291854</v>
      </c>
      <c r="S112" s="42">
        <f t="shared" si="15"/>
        <v>1.9175070542517099</v>
      </c>
      <c r="T112" s="42">
        <f t="shared" si="15"/>
        <v>2.3611769090344543</v>
      </c>
      <c r="U112" s="42">
        <f t="shared" si="15"/>
        <v>1.6411610363567206</v>
      </c>
      <c r="V112" s="42">
        <f t="shared" si="15"/>
        <v>1.7139208019396079</v>
      </c>
      <c r="W112" s="42">
        <f t="shared" si="15"/>
        <v>2.2078438728026497</v>
      </c>
      <c r="X112" s="42">
        <f t="shared" si="15"/>
        <v>1.78883106091271</v>
      </c>
      <c r="Y112" s="42">
        <f t="shared" si="15"/>
        <v>1.4781087719440082</v>
      </c>
      <c r="Z112" s="271">
        <f t="shared" si="15"/>
        <v>1.5773242780036116</v>
      </c>
      <c r="AA112" s="271">
        <f t="shared" si="15"/>
        <v>1.5098528506945657</v>
      </c>
      <c r="AB112" s="42">
        <f t="shared" si="15"/>
        <v>1.6951318935086108</v>
      </c>
      <c r="AC112" s="42">
        <f t="shared" si="15"/>
        <v>1.46326949391105</v>
      </c>
      <c r="AD112" s="42">
        <f t="shared" si="15"/>
        <v>1.5707217834417655</v>
      </c>
      <c r="AE112" s="42">
        <f t="shared" si="15"/>
        <v>1.5378767751364755</v>
      </c>
      <c r="AF112" s="42">
        <f t="shared" si="15"/>
        <v>1.4208070890574496</v>
      </c>
      <c r="AG112" s="271">
        <f t="shared" si="15"/>
        <v>1.8277666922052875</v>
      </c>
      <c r="AH112" s="42">
        <f t="shared" si="15"/>
        <v>1.2798791884569252</v>
      </c>
      <c r="AI112" s="42">
        <f t="shared" si="15"/>
        <v>1.2075263293949687</v>
      </c>
      <c r="AJ112" s="42">
        <f t="shared" si="15"/>
        <v>1.3025259152960207</v>
      </c>
      <c r="AK112" s="271">
        <f t="shared" si="15"/>
        <v>1.324674706207793</v>
      </c>
      <c r="AL112" s="42">
        <f t="shared" si="15"/>
        <v>1</v>
      </c>
    </row>
    <row r="114" spans="1:40" x14ac:dyDescent="0.25">
      <c r="A114" s="185" t="s">
        <v>676</v>
      </c>
      <c r="B114" s="160"/>
      <c r="C114" s="183">
        <f>SUM(C44:C79)/C84</f>
        <v>0.11759750235393235</v>
      </c>
      <c r="D114" s="183">
        <f t="shared" ref="D114:AL114" si="16">SUM(D44:D79)/D84</f>
        <v>0.10529556650246301</v>
      </c>
      <c r="E114" s="183">
        <f t="shared" si="16"/>
        <v>8.321038654470346E-2</v>
      </c>
      <c r="F114" s="183">
        <f t="shared" si="16"/>
        <v>0.11938296445338697</v>
      </c>
      <c r="G114" s="183">
        <f t="shared" si="16"/>
        <v>0.17776183644189383</v>
      </c>
      <c r="H114" s="183">
        <f t="shared" si="16"/>
        <v>0.33730755874522517</v>
      </c>
      <c r="I114" s="183">
        <f t="shared" si="16"/>
        <v>7.9322842593017404E-2</v>
      </c>
      <c r="J114" s="183">
        <f t="shared" si="16"/>
        <v>0.22335390946502054</v>
      </c>
      <c r="K114" s="183">
        <f t="shared" si="16"/>
        <v>0.63829102034243979</v>
      </c>
      <c r="L114" s="183">
        <f t="shared" si="16"/>
        <v>0.32088343139762932</v>
      </c>
      <c r="M114" s="183">
        <f t="shared" si="16"/>
        <v>0.34526050132603303</v>
      </c>
      <c r="N114" s="183">
        <f t="shared" si="16"/>
        <v>0.1906621297484242</v>
      </c>
      <c r="O114" s="183">
        <f t="shared" si="16"/>
        <v>0.32608003638017274</v>
      </c>
      <c r="P114" s="183">
        <f t="shared" si="16"/>
        <v>0.29068110572812772</v>
      </c>
      <c r="Q114" s="183">
        <f t="shared" si="16"/>
        <v>0.54470929499306353</v>
      </c>
      <c r="R114" s="183">
        <f t="shared" si="16"/>
        <v>0.45874947981689551</v>
      </c>
      <c r="S114" s="183">
        <f t="shared" si="16"/>
        <v>0.35258092738407698</v>
      </c>
      <c r="T114" s="183">
        <f t="shared" si="16"/>
        <v>0.42111809494986024</v>
      </c>
      <c r="U114" s="183">
        <f t="shared" si="16"/>
        <v>0.38437911364633609</v>
      </c>
      <c r="V114" s="183">
        <f t="shared" si="16"/>
        <v>0.25746438746438743</v>
      </c>
      <c r="W114" s="183">
        <f t="shared" si="16"/>
        <v>0.22369202966387997</v>
      </c>
      <c r="X114" s="183">
        <f t="shared" si="16"/>
        <v>0.16475800186220838</v>
      </c>
      <c r="Y114" s="183">
        <f t="shared" si="16"/>
        <v>9.8742290808219543E-2</v>
      </c>
      <c r="Z114" s="183">
        <f t="shared" si="16"/>
        <v>9.6093680164476641E-2</v>
      </c>
      <c r="AA114" s="183">
        <f t="shared" si="16"/>
        <v>0.12286628733997157</v>
      </c>
      <c r="AB114" s="183">
        <f t="shared" si="16"/>
        <v>0.12478369544318398</v>
      </c>
      <c r="AC114" s="183">
        <f t="shared" si="16"/>
        <v>0.12380051997163792</v>
      </c>
      <c r="AD114" s="183">
        <f t="shared" si="16"/>
        <v>0.13765658717036122</v>
      </c>
      <c r="AE114" s="183">
        <f t="shared" si="16"/>
        <v>7.5586814676722305E-2</v>
      </c>
      <c r="AF114" s="183">
        <f t="shared" si="16"/>
        <v>3.970217336213451E-2</v>
      </c>
      <c r="AG114" s="183">
        <f t="shared" si="16"/>
        <v>0.12567446891468675</v>
      </c>
      <c r="AH114" s="183">
        <f t="shared" si="16"/>
        <v>7.4177456575510947E-2</v>
      </c>
      <c r="AI114" s="183">
        <f t="shared" si="16"/>
        <v>4.9867202819768162E-2</v>
      </c>
      <c r="AJ114" s="183">
        <f t="shared" si="16"/>
        <v>0.10523585109602662</v>
      </c>
      <c r="AK114" s="183">
        <f t="shared" si="16"/>
        <v>6.2259937472085768E-2</v>
      </c>
      <c r="AL114" s="183">
        <f t="shared" si="16"/>
        <v>0</v>
      </c>
    </row>
    <row r="115" spans="1:40" x14ac:dyDescent="0.25">
      <c r="A115" s="274" t="s">
        <v>677</v>
      </c>
      <c r="B115" s="160"/>
      <c r="C115" s="42">
        <f t="array" ref="C115:AL115">MMULT(C114:AL114,'LIM (B)_D+I'!D9:AM44)</f>
        <v>0.21646180230725648</v>
      </c>
      <c r="D115" s="42">
        <v>0.1837381197854642</v>
      </c>
      <c r="E115" s="42">
        <v>0.18011433666401508</v>
      </c>
      <c r="F115" s="42">
        <v>0.18030008835246428</v>
      </c>
      <c r="G115" s="42">
        <v>0.30519106697852877</v>
      </c>
      <c r="H115" s="42">
        <v>0.3911876514928237</v>
      </c>
      <c r="I115" s="42">
        <v>0.19569526821123231</v>
      </c>
      <c r="J115" s="42">
        <v>0.35797593509371695</v>
      </c>
      <c r="K115" s="42">
        <v>0.68993200602914451</v>
      </c>
      <c r="L115" s="42">
        <v>0.43492245550507352</v>
      </c>
      <c r="M115" s="42">
        <v>0.45013851924092996</v>
      </c>
      <c r="N115" s="42">
        <v>0.32724060945093214</v>
      </c>
      <c r="O115" s="42">
        <v>0.46503907135316369</v>
      </c>
      <c r="P115" s="42">
        <v>0.40781698080141426</v>
      </c>
      <c r="Q115" s="42">
        <v>0.65960473325701352</v>
      </c>
      <c r="R115" s="42">
        <v>0.55283876992674963</v>
      </c>
      <c r="S115" s="42">
        <v>0.48026327880755332</v>
      </c>
      <c r="T115" s="42">
        <v>0.59941298897082718</v>
      </c>
      <c r="U115" s="42">
        <v>0.48637555989278369</v>
      </c>
      <c r="V115" s="42">
        <v>0.36581687181221906</v>
      </c>
      <c r="W115" s="42">
        <v>0.39545059519262504</v>
      </c>
      <c r="X115" s="42">
        <v>0.29305370101099631</v>
      </c>
      <c r="Y115" s="42">
        <v>0.18872134017685949</v>
      </c>
      <c r="Z115" s="271">
        <v>0.21250517739222999</v>
      </c>
      <c r="AA115" s="271">
        <v>0.21288889851036036</v>
      </c>
      <c r="AB115" s="42">
        <v>0.22995571732107861</v>
      </c>
      <c r="AC115" s="42">
        <v>0.20983668627268318</v>
      </c>
      <c r="AD115" s="42">
        <v>0.23033685443019372</v>
      </c>
      <c r="AE115" s="42">
        <v>0.14750638181980755</v>
      </c>
      <c r="AF115" s="42">
        <v>0.13540615919096891</v>
      </c>
      <c r="AG115" s="271">
        <v>0.24173636303223378</v>
      </c>
      <c r="AH115" s="42">
        <v>0.14439182451192453</v>
      </c>
      <c r="AI115" s="42">
        <v>0.10983253063836623</v>
      </c>
      <c r="AJ115" s="42">
        <v>0.16458948907302615</v>
      </c>
      <c r="AK115" s="271">
        <v>0.12598642644124924</v>
      </c>
      <c r="AL115" s="42">
        <v>0</v>
      </c>
    </row>
    <row r="116" spans="1:40" x14ac:dyDescent="0.25">
      <c r="A116" s="185" t="s">
        <v>696</v>
      </c>
      <c r="B116" s="160"/>
      <c r="C116" s="42">
        <f>C115/C114</f>
        <v>1.8407006779427422</v>
      </c>
      <c r="D116" s="42">
        <f t="shared" ref="D116:AK116" si="17">D115/D114</f>
        <v>1.7449748919976256</v>
      </c>
      <c r="E116" s="42">
        <f t="shared" si="17"/>
        <v>2.1645655565756989</v>
      </c>
      <c r="F116" s="42">
        <f t="shared" si="17"/>
        <v>1.5102664704130577</v>
      </c>
      <c r="G116" s="42">
        <f t="shared" si="17"/>
        <v>1.7168537020503192</v>
      </c>
      <c r="H116" s="42">
        <f t="shared" si="17"/>
        <v>1.1597358000159588</v>
      </c>
      <c r="I116" s="42">
        <f t="shared" si="17"/>
        <v>2.4670733147485424</v>
      </c>
      <c r="J116" s="42">
        <f t="shared" si="17"/>
        <v>1.6027296587337307</v>
      </c>
      <c r="K116" s="42">
        <f t="shared" si="17"/>
        <v>1.0809050794087618</v>
      </c>
      <c r="L116" s="42">
        <f t="shared" si="17"/>
        <v>1.3553908146978471</v>
      </c>
      <c r="M116" s="42">
        <f t="shared" si="17"/>
        <v>1.3037648891549849</v>
      </c>
      <c r="N116" s="42">
        <f t="shared" si="17"/>
        <v>1.7163377430154649</v>
      </c>
      <c r="O116" s="42">
        <f t="shared" si="17"/>
        <v>1.4261500842418342</v>
      </c>
      <c r="P116" s="42">
        <f t="shared" si="17"/>
        <v>1.4029703780707474</v>
      </c>
      <c r="Q116" s="42">
        <f t="shared" si="17"/>
        <v>1.2109298286628523</v>
      </c>
      <c r="R116" s="42">
        <f t="shared" si="17"/>
        <v>1.2050995025594553</v>
      </c>
      <c r="S116" s="42">
        <f t="shared" si="17"/>
        <v>1.3621362969653437</v>
      </c>
      <c r="T116" s="42">
        <f t="shared" si="17"/>
        <v>1.4233845473730957</v>
      </c>
      <c r="U116" s="42">
        <f t="shared" si="17"/>
        <v>1.2653537682598792</v>
      </c>
      <c r="V116" s="42">
        <f t="shared" si="17"/>
        <v>1.4208445502499603</v>
      </c>
      <c r="W116" s="42">
        <f t="shared" si="17"/>
        <v>1.7678349818132983</v>
      </c>
      <c r="X116" s="42">
        <f t="shared" si="17"/>
        <v>1.7786917642767066</v>
      </c>
      <c r="Y116" s="42">
        <f t="shared" si="17"/>
        <v>1.9112513861299831</v>
      </c>
      <c r="Z116" s="271">
        <f t="shared" si="17"/>
        <v>2.2114375995226756</v>
      </c>
      <c r="AA116" s="271">
        <f t="shared" si="17"/>
        <v>1.7326876486574045</v>
      </c>
      <c r="AB116" s="42">
        <f t="shared" si="17"/>
        <v>1.8428346468211558</v>
      </c>
      <c r="AC116" s="42">
        <f t="shared" si="17"/>
        <v>1.6949580366928645</v>
      </c>
      <c r="AD116" s="42">
        <f t="shared" si="17"/>
        <v>1.6732715750473541</v>
      </c>
      <c r="AE116" s="42">
        <f t="shared" si="17"/>
        <v>1.9514829729322298</v>
      </c>
      <c r="AF116" s="42">
        <f t="shared" si="17"/>
        <v>3.4105477792334402</v>
      </c>
      <c r="AG116" s="271">
        <f t="shared" si="17"/>
        <v>1.9235121112493807</v>
      </c>
      <c r="AH116" s="42">
        <f t="shared" si="17"/>
        <v>1.9465728696822731</v>
      </c>
      <c r="AI116" s="42">
        <f t="shared" si="17"/>
        <v>2.2025003294314884</v>
      </c>
      <c r="AJ116" s="42">
        <f t="shared" si="17"/>
        <v>1.5640058721323016</v>
      </c>
      <c r="AK116" s="271">
        <f t="shared" si="17"/>
        <v>2.0235552998705666</v>
      </c>
      <c r="AL116" s="42">
        <v>0</v>
      </c>
    </row>
    <row r="117" spans="1:40" x14ac:dyDescent="0.25">
      <c r="C117" s="272"/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  <c r="AF117" s="272"/>
      <c r="AG117" s="272"/>
      <c r="AH117" s="272"/>
      <c r="AI117" s="272"/>
      <c r="AJ117" s="272"/>
      <c r="AK117" s="272"/>
      <c r="AL117" s="272"/>
    </row>
    <row r="118" spans="1:40" x14ac:dyDescent="0.25">
      <c r="A118" s="185" t="s">
        <v>679</v>
      </c>
      <c r="B118" s="160"/>
      <c r="C118" s="183">
        <f>(C80+C81)/C84</f>
        <v>1.2240447990485157E-2</v>
      </c>
      <c r="D118" s="183">
        <f t="shared" ref="D118:AL118" si="18">(D80+D81)/D84</f>
        <v>1.1083743842364531E-2</v>
      </c>
      <c r="E118" s="183">
        <f t="shared" si="18"/>
        <v>1.416347005016229E-2</v>
      </c>
      <c r="F118" s="183">
        <f t="shared" si="18"/>
        <v>1.4755197853789405E-2</v>
      </c>
      <c r="G118" s="183">
        <f t="shared" si="18"/>
        <v>1.4753706360593019E-2</v>
      </c>
      <c r="H118" s="183">
        <f t="shared" si="18"/>
        <v>6.7253154300266238E-2</v>
      </c>
      <c r="I118" s="183">
        <f t="shared" si="18"/>
        <v>3.6702298481442403E-3</v>
      </c>
      <c r="J118" s="183">
        <f t="shared" si="18"/>
        <v>1.0802469135802469E-2</v>
      </c>
      <c r="K118" s="183">
        <f t="shared" si="18"/>
        <v>5.5847780580752508E-2</v>
      </c>
      <c r="L118" s="183">
        <f t="shared" si="18"/>
        <v>3.2787584207384667E-2</v>
      </c>
      <c r="M118" s="183">
        <f t="shared" si="18"/>
        <v>2.2777825305843099E-2</v>
      </c>
      <c r="N118" s="183">
        <f t="shared" si="18"/>
        <v>1.6288280247671112E-2</v>
      </c>
      <c r="O118" s="183">
        <f t="shared" si="18"/>
        <v>1.8826739427012278E-2</v>
      </c>
      <c r="P118" s="183">
        <f t="shared" si="18"/>
        <v>1.6158449700769451E-2</v>
      </c>
      <c r="Q118" s="183">
        <f t="shared" si="18"/>
        <v>3.2617606255517718E-2</v>
      </c>
      <c r="R118" s="183">
        <f t="shared" si="18"/>
        <v>2.6555347482313772E-2</v>
      </c>
      <c r="S118" s="183">
        <f t="shared" si="18"/>
        <v>2.3771418816550368E-2</v>
      </c>
      <c r="T118" s="183">
        <f t="shared" si="18"/>
        <v>8.6331811488025156E-2</v>
      </c>
      <c r="U118" s="183">
        <f t="shared" si="18"/>
        <v>2.8082492321193506E-2</v>
      </c>
      <c r="V118" s="183">
        <f t="shared" si="18"/>
        <v>2.8404558404558404E-2</v>
      </c>
      <c r="W118" s="183">
        <f t="shared" si="18"/>
        <v>2.2899147692583218E-2</v>
      </c>
      <c r="X118" s="183">
        <f t="shared" si="18"/>
        <v>1.2982083657045255E-2</v>
      </c>
      <c r="Y118" s="183">
        <f t="shared" si="18"/>
        <v>1.6110527591500366E-2</v>
      </c>
      <c r="Z118" s="183">
        <f t="shared" si="18"/>
        <v>2.641458836149102E-2</v>
      </c>
      <c r="AA118" s="183">
        <f t="shared" si="18"/>
        <v>2.8004978662873402E-2</v>
      </c>
      <c r="AB118" s="183">
        <f t="shared" si="18"/>
        <v>1.047875408575274E-2</v>
      </c>
      <c r="AC118" s="183">
        <f t="shared" si="18"/>
        <v>9.0285984400850852E-3</v>
      </c>
      <c r="AD118" s="183">
        <f t="shared" si="18"/>
        <v>7.7628002129865757E-3</v>
      </c>
      <c r="AE118" s="183">
        <f t="shared" si="18"/>
        <v>2.8472163375985082E-3</v>
      </c>
      <c r="AF118" s="183">
        <f t="shared" si="18"/>
        <v>3.6685290887808171E-3</v>
      </c>
      <c r="AG118" s="183">
        <f t="shared" si="18"/>
        <v>1.2728439005370597E-2</v>
      </c>
      <c r="AH118" s="183">
        <f t="shared" si="18"/>
        <v>1.181477745381182E-2</v>
      </c>
      <c r="AI118" s="183">
        <f t="shared" si="18"/>
        <v>6.1061881003797759E-3</v>
      </c>
      <c r="AJ118" s="183">
        <f t="shared" si="18"/>
        <v>1.5759436205629297E-2</v>
      </c>
      <c r="AK118" s="183">
        <f t="shared" si="18"/>
        <v>1.094238499330058E-2</v>
      </c>
      <c r="AL118" s="183">
        <f t="shared" si="18"/>
        <v>0</v>
      </c>
    </row>
    <row r="119" spans="1:40" x14ac:dyDescent="0.25">
      <c r="A119" s="274" t="s">
        <v>680</v>
      </c>
      <c r="B119" s="160"/>
      <c r="C119" s="42">
        <f t="array" ref="C119:AL119">MMULT(C118:AL118,'LIM (B)_D+I'!D9:AM44)</f>
        <v>2.2903329040153481E-2</v>
      </c>
      <c r="D119" s="42">
        <v>1.9519653517529535E-2</v>
      </c>
      <c r="E119" s="42">
        <v>2.5134450925413526E-2</v>
      </c>
      <c r="F119" s="42">
        <v>2.162221974343493E-2</v>
      </c>
      <c r="G119" s="42">
        <v>2.8930945297657613E-2</v>
      </c>
      <c r="H119" s="42">
        <v>7.4875928388209237E-2</v>
      </c>
      <c r="I119" s="42">
        <v>1.5701924524176441E-2</v>
      </c>
      <c r="J119" s="42">
        <v>2.478832678592444E-2</v>
      </c>
      <c r="K119" s="42">
        <v>6.140076438035031E-2</v>
      </c>
      <c r="L119" s="42">
        <v>4.5154343569025659E-2</v>
      </c>
      <c r="M119" s="42">
        <v>3.3718265172194894E-2</v>
      </c>
      <c r="N119" s="42">
        <v>3.1401523456973439E-2</v>
      </c>
      <c r="O119" s="42">
        <v>3.3194178668716136E-2</v>
      </c>
      <c r="P119" s="42">
        <v>2.6919162578316863E-2</v>
      </c>
      <c r="Q119" s="42">
        <v>4.3075406952392641E-2</v>
      </c>
      <c r="R119" s="42">
        <v>3.6063444005961544E-2</v>
      </c>
      <c r="S119" s="42">
        <v>3.6909663595608155E-2</v>
      </c>
      <c r="T119" s="42">
        <v>0.11663332127987562</v>
      </c>
      <c r="U119" s="42">
        <v>3.888317963122534E-2</v>
      </c>
      <c r="V119" s="42">
        <v>3.983131248467682E-2</v>
      </c>
      <c r="W119" s="42">
        <v>4.0775285297744192E-2</v>
      </c>
      <c r="X119" s="42">
        <v>2.5010164804869488E-2</v>
      </c>
      <c r="Y119" s="42">
        <v>2.7301806333426569E-2</v>
      </c>
      <c r="Z119" s="271">
        <v>4.2198753503923249E-2</v>
      </c>
      <c r="AA119" s="271">
        <v>3.7806835219341986E-2</v>
      </c>
      <c r="AB119" s="42">
        <v>2.1552634565020861E-2</v>
      </c>
      <c r="AC119" s="42">
        <v>1.7464595967011453E-2</v>
      </c>
      <c r="AD119" s="42">
        <v>1.6598281324535516E-2</v>
      </c>
      <c r="AE119" s="42">
        <v>9.1539804724985897E-3</v>
      </c>
      <c r="AF119" s="42">
        <v>1.266354574277574E-2</v>
      </c>
      <c r="AG119" s="271">
        <v>2.5296970763725748E-2</v>
      </c>
      <c r="AH119" s="42">
        <v>1.9229070428753877E-2</v>
      </c>
      <c r="AI119" s="42">
        <v>1.2405559852604919E-2</v>
      </c>
      <c r="AJ119" s="42">
        <v>2.2664569550523865E-2</v>
      </c>
      <c r="AK119" s="271">
        <v>1.8199478975964023E-2</v>
      </c>
      <c r="AL119" s="42">
        <v>0</v>
      </c>
    </row>
    <row r="120" spans="1:40" ht="21" x14ac:dyDescent="0.25">
      <c r="A120" s="185" t="s">
        <v>697</v>
      </c>
      <c r="B120" s="273"/>
      <c r="C120" s="42">
        <f>C119/C118</f>
        <v>1.8711185291548871</v>
      </c>
      <c r="D120" s="42">
        <f t="shared" ref="D120:AK120" si="19">D119/D118</f>
        <v>1.7611065173593317</v>
      </c>
      <c r="E120" s="42">
        <f t="shared" si="19"/>
        <v>1.7745969622130509</v>
      </c>
      <c r="F120" s="42">
        <f t="shared" si="19"/>
        <v>1.4653968017027943</v>
      </c>
      <c r="G120" s="42">
        <f t="shared" si="19"/>
        <v>1.9609272809530653</v>
      </c>
      <c r="H120" s="42">
        <f t="shared" si="19"/>
        <v>1.1133444842439579</v>
      </c>
      <c r="I120" s="42">
        <f t="shared" si="19"/>
        <v>4.2781856106684231</v>
      </c>
      <c r="J120" s="42">
        <f t="shared" si="19"/>
        <v>2.2946908224684339</v>
      </c>
      <c r="K120" s="42">
        <f t="shared" si="19"/>
        <v>1.0994306979051482</v>
      </c>
      <c r="L120" s="42">
        <f t="shared" si="19"/>
        <v>1.3771781197242234</v>
      </c>
      <c r="M120" s="42">
        <f t="shared" si="19"/>
        <v>1.4803109919165678</v>
      </c>
      <c r="N120" s="42">
        <f t="shared" si="19"/>
        <v>1.9278599692231604</v>
      </c>
      <c r="O120" s="42">
        <f t="shared" si="19"/>
        <v>1.7631400698673136</v>
      </c>
      <c r="P120" s="42">
        <f t="shared" si="19"/>
        <v>1.6659495853141775</v>
      </c>
      <c r="Q120" s="42">
        <f t="shared" si="19"/>
        <v>1.3206182763674095</v>
      </c>
      <c r="R120" s="42">
        <f t="shared" si="19"/>
        <v>1.358048281235269</v>
      </c>
      <c r="S120" s="42">
        <f t="shared" si="19"/>
        <v>1.5526908124604895</v>
      </c>
      <c r="T120" s="42">
        <f t="shared" si="19"/>
        <v>1.3509889259772281</v>
      </c>
      <c r="U120" s="42">
        <f t="shared" si="19"/>
        <v>1.3846057246806649</v>
      </c>
      <c r="V120" s="42">
        <f t="shared" si="19"/>
        <v>1.4022859259901268</v>
      </c>
      <c r="W120" s="42">
        <f t="shared" si="19"/>
        <v>1.780646417287874</v>
      </c>
      <c r="X120" s="42">
        <f t="shared" si="19"/>
        <v>1.9265139145284051</v>
      </c>
      <c r="Y120" s="42">
        <f t="shared" si="19"/>
        <v>1.6946562537052188</v>
      </c>
      <c r="Z120" s="271">
        <f t="shared" si="19"/>
        <v>1.597554840772891</v>
      </c>
      <c r="AA120" s="271">
        <f t="shared" si="19"/>
        <v>1.3500040715782813</v>
      </c>
      <c r="AB120" s="42">
        <f t="shared" si="19"/>
        <v>2.0567936215169449</v>
      </c>
      <c r="AC120" s="42">
        <f t="shared" si="19"/>
        <v>1.9343640192781535</v>
      </c>
      <c r="AD120" s="42">
        <f t="shared" si="19"/>
        <v>2.1381822112036133</v>
      </c>
      <c r="AE120" s="42">
        <f t="shared" si="19"/>
        <v>3.215063201070115</v>
      </c>
      <c r="AF120" s="42">
        <f t="shared" si="19"/>
        <v>3.4519409377190704</v>
      </c>
      <c r="AG120" s="271">
        <f t="shared" si="19"/>
        <v>1.9874370103869001</v>
      </c>
      <c r="AH120" s="42">
        <f t="shared" si="19"/>
        <v>1.6275440230615577</v>
      </c>
      <c r="AI120" s="42">
        <f t="shared" si="19"/>
        <v>2.0316373568369688</v>
      </c>
      <c r="AJ120" s="42">
        <f t="shared" si="19"/>
        <v>1.4381586533170547</v>
      </c>
      <c r="AK120" s="271">
        <f t="shared" si="19"/>
        <v>1.6632095276401409</v>
      </c>
      <c r="AL120" s="42">
        <v>0</v>
      </c>
    </row>
    <row r="121" spans="1:40" x14ac:dyDescent="0.25">
      <c r="C121" s="183"/>
    </row>
    <row r="122" spans="1:40" x14ac:dyDescent="0.25">
      <c r="A122" t="s">
        <v>678</v>
      </c>
      <c r="B122" s="273"/>
      <c r="C122" s="183">
        <f>C111+C115+C119</f>
        <v>1.0008846808754075</v>
      </c>
      <c r="D122" s="183">
        <f t="shared" ref="D122:AL122" si="20">D111+D115+D119</f>
        <v>0.99788347088567997</v>
      </c>
      <c r="E122" s="183">
        <f t="shared" si="20"/>
        <v>0.99910095833452561</v>
      </c>
      <c r="F122" s="183">
        <f t="shared" si="20"/>
        <v>0.99855165257155698</v>
      </c>
      <c r="G122" s="183">
        <f t="shared" si="20"/>
        <v>0.99832922926296574</v>
      </c>
      <c r="H122" s="183">
        <f t="shared" si="20"/>
        <v>0.99780623715860939</v>
      </c>
      <c r="I122" s="183">
        <f t="shared" si="20"/>
        <v>0.99941974929589872</v>
      </c>
      <c r="J122" s="183">
        <f t="shared" si="20"/>
        <v>1.0020479160360141</v>
      </c>
      <c r="K122" s="183">
        <f t="shared" si="20"/>
        <v>0.99897081608037874</v>
      </c>
      <c r="L122" s="183">
        <f t="shared" si="20"/>
        <v>1.0002427120671831</v>
      </c>
      <c r="M122" s="183">
        <f t="shared" si="20"/>
        <v>0.99894697827415546</v>
      </c>
      <c r="N122" s="183">
        <f t="shared" si="20"/>
        <v>0.99957160309751403</v>
      </c>
      <c r="O122" s="183">
        <f t="shared" si="20"/>
        <v>1.0027785741035626</v>
      </c>
      <c r="P122" s="183">
        <f t="shared" si="20"/>
        <v>0.99987647188250872</v>
      </c>
      <c r="Q122" s="183">
        <f t="shared" si="20"/>
        <v>1.0005122785845131</v>
      </c>
      <c r="R122" s="183">
        <f t="shared" si="20"/>
        <v>0.99782440205010803</v>
      </c>
      <c r="S122" s="183">
        <f t="shared" si="20"/>
        <v>1.001470010327179</v>
      </c>
      <c r="T122" s="183">
        <f t="shared" si="20"/>
        <v>1.000039744705975</v>
      </c>
      <c r="U122" s="183">
        <f t="shared" si="20"/>
        <v>1.0016203128236891</v>
      </c>
      <c r="V122" s="183">
        <f t="shared" si="20"/>
        <v>1.0011746259053134</v>
      </c>
      <c r="W122" s="183">
        <f t="shared" si="20"/>
        <v>1.0011318235726783</v>
      </c>
      <c r="X122" s="183">
        <f t="shared" si="20"/>
        <v>1.0001805605945921</v>
      </c>
      <c r="Y122" s="183">
        <f t="shared" si="20"/>
        <v>0.99939571663583471</v>
      </c>
      <c r="Z122" s="183">
        <f t="shared" si="20"/>
        <v>1.0005032308425288</v>
      </c>
      <c r="AA122" s="183">
        <f t="shared" si="20"/>
        <v>1.000185722336842</v>
      </c>
      <c r="AB122" s="183">
        <f t="shared" si="20"/>
        <v>0.99885259949526006</v>
      </c>
      <c r="AC122" s="183">
        <f t="shared" si="20"/>
        <v>0.99881193858967587</v>
      </c>
      <c r="AD122" s="183">
        <f t="shared" si="20"/>
        <v>1.0001403157135904</v>
      </c>
      <c r="AE122" s="183">
        <f t="shared" si="20"/>
        <v>0.99921510358265175</v>
      </c>
      <c r="AF122" s="183">
        <f t="shared" si="20"/>
        <v>0.9991102961516668</v>
      </c>
      <c r="AG122" s="183">
        <f t="shared" si="20"/>
        <v>1.0014319999409544</v>
      </c>
      <c r="AH122" s="183">
        <f t="shared" si="20"/>
        <v>1.0002724749307748</v>
      </c>
      <c r="AI122" s="183">
        <f t="shared" si="20"/>
        <v>0.99778235062343157</v>
      </c>
      <c r="AJ122" s="183">
        <f t="shared" si="20"/>
        <v>1.0007344013297206</v>
      </c>
      <c r="AK122" s="183">
        <f t="shared" si="20"/>
        <v>0.99975182441993304</v>
      </c>
      <c r="AL122" s="183">
        <f t="shared" si="20"/>
        <v>1</v>
      </c>
    </row>
    <row r="123" spans="1:40" x14ac:dyDescent="0.25"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</row>
    <row r="124" spans="1:40" x14ac:dyDescent="0.25">
      <c r="A124" s="185" t="s">
        <v>692</v>
      </c>
      <c r="B124" s="273"/>
      <c r="C124" s="12">
        <v>73400</v>
      </c>
      <c r="D124" s="12">
        <v>3700</v>
      </c>
      <c r="E124" s="12">
        <v>2100</v>
      </c>
      <c r="F124" s="12">
        <v>1000</v>
      </c>
      <c r="G124" s="12">
        <v>43400</v>
      </c>
      <c r="H124" s="12">
        <v>38600</v>
      </c>
      <c r="I124" s="12">
        <v>26700</v>
      </c>
      <c r="J124" s="12">
        <v>14100</v>
      </c>
      <c r="K124" s="12">
        <v>2500</v>
      </c>
      <c r="L124" s="12">
        <v>10800</v>
      </c>
      <c r="M124" s="12">
        <v>33100</v>
      </c>
      <c r="N124" s="12">
        <v>17900</v>
      </c>
      <c r="O124" s="12">
        <v>22800</v>
      </c>
      <c r="P124" s="12">
        <v>75400</v>
      </c>
      <c r="Q124" s="12">
        <v>14700</v>
      </c>
      <c r="R124" s="12">
        <v>31500</v>
      </c>
      <c r="S124" s="12">
        <v>42900</v>
      </c>
      <c r="T124" s="12">
        <v>67900</v>
      </c>
      <c r="U124" s="12">
        <v>4200</v>
      </c>
      <c r="V124" s="12">
        <v>44300</v>
      </c>
      <c r="W124" s="12">
        <v>40500</v>
      </c>
      <c r="X124" s="12">
        <v>163100</v>
      </c>
      <c r="Y124" s="12">
        <v>377600</v>
      </c>
      <c r="Z124" s="12">
        <v>137000</v>
      </c>
      <c r="AA124" s="12">
        <v>94300</v>
      </c>
      <c r="AB124" s="12">
        <v>12100</v>
      </c>
      <c r="AC124" s="12">
        <v>11400</v>
      </c>
      <c r="AD124" s="12">
        <v>37400</v>
      </c>
      <c r="AE124" s="12">
        <v>45700</v>
      </c>
      <c r="AF124" s="12">
        <v>22600</v>
      </c>
      <c r="AG124" s="12">
        <v>228500</v>
      </c>
      <c r="AH124" s="12">
        <v>160800</v>
      </c>
      <c r="AI124" s="12">
        <v>171500</v>
      </c>
      <c r="AJ124" s="12">
        <v>130900</v>
      </c>
      <c r="AK124" s="12">
        <v>62700</v>
      </c>
      <c r="AL124" s="12">
        <v>0</v>
      </c>
      <c r="AN124" s="12">
        <f>SUM(C124:AL124)</f>
        <v>2267100</v>
      </c>
    </row>
    <row r="125" spans="1:40" x14ac:dyDescent="0.25">
      <c r="A125" s="185" t="s">
        <v>693</v>
      </c>
      <c r="B125" s="273"/>
      <c r="C125" s="183">
        <f>C124/C84</f>
        <v>12.124816228091911</v>
      </c>
      <c r="D125" s="183">
        <f t="shared" ref="D125:AL125" si="21">D124/D84</f>
        <v>22.783251231527093</v>
      </c>
      <c r="E125" s="183">
        <f t="shared" si="21"/>
        <v>6.1965181469460022</v>
      </c>
      <c r="F125" s="183">
        <f t="shared" si="21"/>
        <v>6.7069081153588197</v>
      </c>
      <c r="G125" s="183">
        <f t="shared" si="21"/>
        <v>10.377809660449545</v>
      </c>
      <c r="H125" s="183">
        <f t="shared" si="21"/>
        <v>22.340548674615118</v>
      </c>
      <c r="I125" s="183">
        <f t="shared" si="21"/>
        <v>12.249392118181403</v>
      </c>
      <c r="J125" s="183">
        <f t="shared" si="21"/>
        <v>7.2530864197530862</v>
      </c>
      <c r="K125" s="183">
        <f t="shared" si="21"/>
        <v>0.67092480274810806</v>
      </c>
      <c r="L125" s="183">
        <f t="shared" si="21"/>
        <v>4.6047582501918649</v>
      </c>
      <c r="M125" s="183">
        <f t="shared" si="21"/>
        <v>7.0793053297972444</v>
      </c>
      <c r="N125" s="183">
        <f t="shared" si="21"/>
        <v>9.9849389189490712</v>
      </c>
      <c r="O125" s="183">
        <f t="shared" si="21"/>
        <v>5.1841746248294678</v>
      </c>
      <c r="P125" s="183">
        <f t="shared" si="21"/>
        <v>10.743801652892563</v>
      </c>
      <c r="Q125" s="183">
        <f t="shared" si="21"/>
        <v>2.3174423004161939</v>
      </c>
      <c r="R125" s="183">
        <f t="shared" si="21"/>
        <v>8.1928838951310858</v>
      </c>
      <c r="S125" s="183">
        <f t="shared" si="21"/>
        <v>9.1543435119390555</v>
      </c>
      <c r="T125" s="183">
        <f t="shared" si="21"/>
        <v>2.506062160675862</v>
      </c>
      <c r="U125" s="183">
        <f t="shared" si="21"/>
        <v>9.2145677928916196</v>
      </c>
      <c r="V125" s="183">
        <f t="shared" si="21"/>
        <v>12.621082621082621</v>
      </c>
      <c r="W125" s="183">
        <f t="shared" si="21"/>
        <v>3.2968911537490944</v>
      </c>
      <c r="X125" s="183">
        <f t="shared" si="21"/>
        <v>9.6728087915216143</v>
      </c>
      <c r="Y125" s="183">
        <f t="shared" si="21"/>
        <v>20.3388004632248</v>
      </c>
      <c r="Z125" s="183">
        <f t="shared" si="21"/>
        <v>10.205297815917286</v>
      </c>
      <c r="AA125" s="183">
        <f t="shared" si="21"/>
        <v>41.918563300142246</v>
      </c>
      <c r="AB125" s="183">
        <f t="shared" si="21"/>
        <v>11.632378388771389</v>
      </c>
      <c r="AC125" s="183">
        <f t="shared" si="21"/>
        <v>5.3887969747104707</v>
      </c>
      <c r="AD125" s="183">
        <f t="shared" si="21"/>
        <v>10.481181515007146</v>
      </c>
      <c r="AE125" s="183">
        <f t="shared" si="21"/>
        <v>7.7451063469197523</v>
      </c>
      <c r="AF125" s="183">
        <f t="shared" si="21"/>
        <v>2.7272617567910022</v>
      </c>
      <c r="AG125" s="183">
        <f t="shared" si="21"/>
        <v>14.369803916636272</v>
      </c>
      <c r="AH125" s="183">
        <f t="shared" si="21"/>
        <v>22.220072685063634</v>
      </c>
      <c r="AI125" s="183">
        <f t="shared" si="21"/>
        <v>42.569563382728923</v>
      </c>
      <c r="AJ125" s="183">
        <f t="shared" si="21"/>
        <v>28.297807946733538</v>
      </c>
      <c r="AK125" s="183">
        <f t="shared" si="21"/>
        <v>14.001786511835641</v>
      </c>
      <c r="AL125" s="183">
        <f t="shared" si="21"/>
        <v>0</v>
      </c>
    </row>
    <row r="126" spans="1:40" x14ac:dyDescent="0.25">
      <c r="A126" s="274" t="s">
        <v>694</v>
      </c>
      <c r="B126" s="273"/>
      <c r="C126" s="42">
        <f t="array" ref="C126:AL126">MMULT(C125:AL125,'LIM (B)_D+I'!D9:AM44)</f>
        <v>19.472602530043488</v>
      </c>
      <c r="D126" s="42">
        <v>27.153006549376524</v>
      </c>
      <c r="E126" s="42">
        <v>11.190699156702788</v>
      </c>
      <c r="F126" s="42">
        <v>10.471172395379586</v>
      </c>
      <c r="G126" s="42">
        <v>21.775607441862999</v>
      </c>
      <c r="H126" s="42">
        <v>27.214090970434775</v>
      </c>
      <c r="I126" s="42">
        <v>22.821822241310421</v>
      </c>
      <c r="J126" s="42">
        <v>16.019763474952523</v>
      </c>
      <c r="K126" s="42">
        <v>2.873368325858987</v>
      </c>
      <c r="L126" s="42">
        <v>10.767758768615076</v>
      </c>
      <c r="M126" s="42">
        <v>12.841062973185675</v>
      </c>
      <c r="N126" s="42">
        <v>17.709096520250778</v>
      </c>
      <c r="O126" s="42">
        <v>12.401979911607759</v>
      </c>
      <c r="P126" s="42">
        <v>17.038920240132672</v>
      </c>
      <c r="Q126" s="42">
        <v>8.208600071254649</v>
      </c>
      <c r="R126" s="42">
        <v>13.337662493173193</v>
      </c>
      <c r="S126" s="42">
        <v>15.870044470415575</v>
      </c>
      <c r="T126" s="42">
        <v>7.0212756594317947</v>
      </c>
      <c r="U126" s="42">
        <v>14.898931395881489</v>
      </c>
      <c r="V126" s="42">
        <v>19.994338653832315</v>
      </c>
      <c r="W126" s="42">
        <v>10.532292954429956</v>
      </c>
      <c r="X126" s="42">
        <v>18.088096474440185</v>
      </c>
      <c r="Y126" s="42">
        <v>27.472339461350675</v>
      </c>
      <c r="Z126" s="271">
        <v>17.262307291792787</v>
      </c>
      <c r="AA126" s="271">
        <v>49.486070054673803</v>
      </c>
      <c r="AB126" s="42">
        <v>20.067499085709628</v>
      </c>
      <c r="AC126" s="42">
        <v>11.308689584945615</v>
      </c>
      <c r="AD126" s="42">
        <v>17.886020632465573</v>
      </c>
      <c r="AE126" s="42">
        <v>14.080377438780117</v>
      </c>
      <c r="AF126" s="42">
        <v>9.1016957588610108</v>
      </c>
      <c r="AG126" s="271">
        <v>24.103224506588258</v>
      </c>
      <c r="AH126" s="42">
        <v>27.396653493363281</v>
      </c>
      <c r="AI126" s="42">
        <v>46.676115172999516</v>
      </c>
      <c r="AJ126" s="42">
        <v>34.730345839923238</v>
      </c>
      <c r="AK126" s="271">
        <v>20.079326549629172</v>
      </c>
      <c r="AL126" s="42">
        <v>0</v>
      </c>
    </row>
    <row r="127" spans="1:40" x14ac:dyDescent="0.25">
      <c r="A127" s="185" t="s">
        <v>698</v>
      </c>
      <c r="B127" s="273"/>
      <c r="C127" s="42">
        <f>C126/C125</f>
        <v>1.6060121789662707</v>
      </c>
      <c r="D127" s="42">
        <f t="shared" ref="D127:AK127" si="22">D126/D125</f>
        <v>1.191796828005067</v>
      </c>
      <c r="E127" s="42">
        <f t="shared" si="22"/>
        <v>1.8059656877174164</v>
      </c>
      <c r="F127" s="42">
        <f t="shared" si="22"/>
        <v>1.5612518041510963</v>
      </c>
      <c r="G127" s="42">
        <f t="shared" si="22"/>
        <v>2.0982854912873519</v>
      </c>
      <c r="H127" s="42">
        <f t="shared" si="22"/>
        <v>1.2181478336455234</v>
      </c>
      <c r="I127" s="42">
        <f t="shared" si="22"/>
        <v>1.8630983497896749</v>
      </c>
      <c r="J127" s="42">
        <f t="shared" si="22"/>
        <v>2.2086822833551563</v>
      </c>
      <c r="K127" s="42">
        <f t="shared" si="22"/>
        <v>4.2826980223263025</v>
      </c>
      <c r="L127" s="42">
        <f t="shared" si="22"/>
        <v>2.3383982792509075</v>
      </c>
      <c r="M127" s="42">
        <f t="shared" si="22"/>
        <v>1.8138874331548929</v>
      </c>
      <c r="N127" s="42">
        <f t="shared" si="22"/>
        <v>1.7735808565281324</v>
      </c>
      <c r="O127" s="42">
        <f t="shared" si="22"/>
        <v>2.3922766513706546</v>
      </c>
      <c r="P127" s="42">
        <f t="shared" si="22"/>
        <v>1.5859302685046563</v>
      </c>
      <c r="Q127" s="42">
        <f t="shared" si="22"/>
        <v>3.5420946919715974</v>
      </c>
      <c r="R127" s="42">
        <f t="shared" si="22"/>
        <v>1.6279569763095967</v>
      </c>
      <c r="S127" s="42">
        <f t="shared" si="22"/>
        <v>1.73360814456197</v>
      </c>
      <c r="T127" s="42">
        <f t="shared" si="22"/>
        <v>2.8017164815808964</v>
      </c>
      <c r="U127" s="42">
        <f t="shared" si="22"/>
        <v>1.616888792914948</v>
      </c>
      <c r="V127" s="42">
        <f t="shared" si="22"/>
        <v>1.5842015502246372</v>
      </c>
      <c r="W127" s="42">
        <f t="shared" si="22"/>
        <v>3.1946134898791088</v>
      </c>
      <c r="X127" s="42">
        <f t="shared" si="22"/>
        <v>1.869994214120589</v>
      </c>
      <c r="Y127" s="42">
        <f t="shared" si="22"/>
        <v>1.3507354827057889</v>
      </c>
      <c r="Z127" s="271">
        <f t="shared" si="22"/>
        <v>1.6915045110068838</v>
      </c>
      <c r="AA127" s="271">
        <f t="shared" si="22"/>
        <v>1.1805287719511579</v>
      </c>
      <c r="AB127" s="42">
        <f t="shared" si="22"/>
        <v>1.7251415329715005</v>
      </c>
      <c r="AC127" s="42">
        <f t="shared" si="22"/>
        <v>2.0985555102589863</v>
      </c>
      <c r="AD127" s="42">
        <f t="shared" si="22"/>
        <v>1.7064889685247837</v>
      </c>
      <c r="AE127" s="42">
        <f t="shared" si="22"/>
        <v>1.8179708332061724</v>
      </c>
      <c r="AF127" s="42">
        <f t="shared" si="22"/>
        <v>3.3373018692457319</v>
      </c>
      <c r="AG127" s="271">
        <f t="shared" si="22"/>
        <v>1.6773523596020241</v>
      </c>
      <c r="AH127" s="42">
        <f t="shared" si="22"/>
        <v>1.2329686712401868</v>
      </c>
      <c r="AI127" s="42">
        <f t="shared" si="22"/>
        <v>1.0964668524633419</v>
      </c>
      <c r="AJ127" s="42">
        <f t="shared" si="22"/>
        <v>1.2273157661292353</v>
      </c>
      <c r="AK127" s="271">
        <f t="shared" si="22"/>
        <v>1.4340546138634678</v>
      </c>
      <c r="AL127" s="42">
        <v>0</v>
      </c>
    </row>
    <row r="128" spans="1:40" x14ac:dyDescent="0.25"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</row>
    <row r="129" spans="1:28" x14ac:dyDescent="0.25">
      <c r="C129" s="183"/>
      <c r="AB129" s="4"/>
    </row>
    <row r="130" spans="1:28" x14ac:dyDescent="0.25">
      <c r="A130" s="117" t="s">
        <v>296</v>
      </c>
      <c r="C130" s="117" t="s">
        <v>328</v>
      </c>
      <c r="AA130" s="186"/>
      <c r="AB130" s="4"/>
    </row>
    <row r="131" spans="1:28" x14ac:dyDescent="0.25">
      <c r="A131" s="117" t="s">
        <v>294</v>
      </c>
      <c r="C131" s="118" t="s">
        <v>325</v>
      </c>
      <c r="AA131" s="186"/>
      <c r="AB131" s="4"/>
    </row>
    <row r="132" spans="1:28" x14ac:dyDescent="0.25">
      <c r="A132" s="117"/>
      <c r="C132" s="119" t="s">
        <v>327</v>
      </c>
      <c r="AA132" s="186"/>
      <c r="AB132" s="4"/>
    </row>
    <row r="133" spans="1:28" x14ac:dyDescent="0.25">
      <c r="A133" s="117"/>
      <c r="C133" s="119" t="s">
        <v>326</v>
      </c>
    </row>
  </sheetData>
  <mergeCells count="9">
    <mergeCell ref="A5:B5"/>
    <mergeCell ref="C5:AV5"/>
    <mergeCell ref="A6:B6"/>
    <mergeCell ref="A2:B2"/>
    <mergeCell ref="C2:AV2"/>
    <mergeCell ref="A3:B3"/>
    <mergeCell ref="C3:AV3"/>
    <mergeCell ref="A4:B4"/>
    <mergeCell ref="C4:AV4"/>
  </mergeCells>
  <hyperlinks>
    <hyperlink ref="A1" r:id="rId1" display="http://localhost/OECDStat_Metadata/ShowMetadata.ashx?Dataset=IOTSI4_2018&amp;ShowOnWeb=true&amp;Lang=en"/>
    <hyperlink ref="C2" r:id="rId2" display="http://localhost/OECDStat_Metadata/ShowMetadata.ashx?Dataset=IOTSI4_2018&amp;Coords=[VAR].[DOMIMP]&amp;ShowOnWeb=true&amp;Lang=en"/>
    <hyperlink ref="C131" r:id="rId3"/>
    <hyperlink ref="C133" r:id="rId4"/>
    <hyperlink ref="C132" r:id="rId5"/>
  </hyperlink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B36" activeCellId="3" sqref="B25 B26 B32 B36"/>
    </sheetView>
  </sheetViews>
  <sheetFormatPr defaultRowHeight="15" x14ac:dyDescent="0.25"/>
  <cols>
    <col min="1" max="1" width="37" customWidth="1"/>
    <col min="2" max="4" width="13.85546875" customWidth="1"/>
    <col min="5" max="5" width="14.28515625" customWidth="1"/>
    <col min="6" max="7" width="15" customWidth="1"/>
    <col min="8" max="9" width="13.85546875" customWidth="1"/>
    <col min="10" max="11" width="18.28515625" customWidth="1"/>
    <col min="12" max="14" width="13.85546875" customWidth="1"/>
    <col min="15" max="15" width="17" customWidth="1"/>
    <col min="16" max="20" width="13.85546875" customWidth="1"/>
    <col min="21" max="22" width="18.28515625" customWidth="1"/>
    <col min="23" max="23" width="13.85546875" customWidth="1"/>
    <col min="24" max="25" width="18.28515625" customWidth="1"/>
    <col min="26" max="26" width="22.7109375" customWidth="1"/>
    <col min="27" max="27" width="13.5703125" customWidth="1"/>
    <col min="28" max="28" width="22.7109375" customWidth="1"/>
    <col min="29" max="29" width="13.5703125" customWidth="1"/>
    <col min="30" max="34" width="13.85546875" customWidth="1"/>
  </cols>
  <sheetData>
    <row r="1" spans="1:39" ht="150" x14ac:dyDescent="0.25">
      <c r="A1" s="3"/>
      <c r="B1" s="6" t="s">
        <v>37</v>
      </c>
      <c r="C1" s="6" t="s">
        <v>43</v>
      </c>
      <c r="D1" s="14" t="s">
        <v>331</v>
      </c>
      <c r="E1" s="6" t="s">
        <v>45</v>
      </c>
      <c r="F1" s="6" t="s">
        <v>46</v>
      </c>
      <c r="G1" s="6" t="s">
        <v>217</v>
      </c>
      <c r="H1" s="7" t="s">
        <v>38</v>
      </c>
      <c r="I1" s="7" t="s">
        <v>44</v>
      </c>
      <c r="J1" s="7" t="s">
        <v>42</v>
      </c>
      <c r="K1" s="15" t="s">
        <v>56</v>
      </c>
      <c r="L1" s="8" t="s">
        <v>39</v>
      </c>
      <c r="M1" s="8" t="s">
        <v>40</v>
      </c>
      <c r="N1" s="8" t="s">
        <v>216</v>
      </c>
      <c r="O1" s="8" t="s">
        <v>332</v>
      </c>
      <c r="P1" s="13" t="s">
        <v>52</v>
      </c>
      <c r="Q1" s="13" t="s">
        <v>262</v>
      </c>
      <c r="R1" s="9" t="s">
        <v>49</v>
      </c>
      <c r="S1" s="9" t="s">
        <v>50</v>
      </c>
      <c r="T1" s="9" t="s">
        <v>36</v>
      </c>
      <c r="U1" s="9" t="s">
        <v>333</v>
      </c>
      <c r="V1" s="16" t="s">
        <v>55</v>
      </c>
      <c r="W1" s="5" t="s">
        <v>334</v>
      </c>
      <c r="X1" s="5" t="s">
        <v>335</v>
      </c>
      <c r="Y1" s="23" t="s">
        <v>213</v>
      </c>
      <c r="Z1" s="10" t="s">
        <v>336</v>
      </c>
      <c r="AA1" s="10" t="s">
        <v>47</v>
      </c>
      <c r="AB1" s="10" t="s">
        <v>337</v>
      </c>
      <c r="AC1" s="10" t="s">
        <v>48</v>
      </c>
      <c r="AD1" s="17" t="s">
        <v>41</v>
      </c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t="s">
        <v>0</v>
      </c>
      <c r="B2" s="2">
        <v>6053.7</v>
      </c>
      <c r="C2" s="4">
        <v>2.9196323415222769E-2</v>
      </c>
      <c r="D2" s="2">
        <v>1.6279627883716088</v>
      </c>
      <c r="E2" s="2">
        <v>9855.1983319652081</v>
      </c>
      <c r="F2" s="4">
        <v>2.916516813900915E-2</v>
      </c>
      <c r="G2" s="2">
        <v>82475.476839237061</v>
      </c>
      <c r="H2" s="2">
        <v>2963.7</v>
      </c>
      <c r="I2" s="4">
        <v>3.7529251466372218E-2</v>
      </c>
      <c r="J2" s="2">
        <v>0.76131907557389711</v>
      </c>
      <c r="K2" s="2">
        <v>1.5550822579214163</v>
      </c>
      <c r="L2" s="2">
        <v>0.51043163685019077</v>
      </c>
      <c r="M2" s="2">
        <v>0.3896129639724466</v>
      </c>
      <c r="N2" s="2">
        <v>0.76330097087378646</v>
      </c>
      <c r="O2" s="4">
        <v>3.8629089615931728E-2</v>
      </c>
      <c r="P2" s="2">
        <v>40377.384196185289</v>
      </c>
      <c r="Q2" s="2">
        <v>0.48956836314980917</v>
      </c>
      <c r="R2" s="12">
        <v>73400</v>
      </c>
      <c r="S2" s="4">
        <v>3.237616338053019E-2</v>
      </c>
      <c r="T2" s="2">
        <v>12.124816228091911</v>
      </c>
      <c r="U2" s="2">
        <v>19.442719847708112</v>
      </c>
      <c r="V2" s="2">
        <v>1.6035475904914251</v>
      </c>
      <c r="W2" s="2">
        <v>0.11759750235393235</v>
      </c>
      <c r="X2" s="2">
        <v>0.21581593346307795</v>
      </c>
      <c r="Y2" s="2">
        <v>1.8352084792884318</v>
      </c>
      <c r="Z2" s="2">
        <v>39.799999999999997</v>
      </c>
      <c r="AA2" s="4">
        <v>1.8594655204634644E-2</v>
      </c>
      <c r="AB2" s="2">
        <v>140.54737160636034</v>
      </c>
      <c r="AC2" s="4">
        <v>4.1157578224770862E-2</v>
      </c>
      <c r="AD2" s="2">
        <v>3.5313409951346824</v>
      </c>
      <c r="AE2" s="2"/>
      <c r="AF2" s="2"/>
      <c r="AG2" s="2"/>
      <c r="AH2" s="2"/>
      <c r="AI2" s="2"/>
      <c r="AJ2" s="2"/>
      <c r="AK2" s="2"/>
      <c r="AL2" s="2"/>
    </row>
    <row r="3" spans="1:39" x14ac:dyDescent="0.25">
      <c r="A3" t="s">
        <v>1</v>
      </c>
      <c r="B3" s="2">
        <v>162.4</v>
      </c>
      <c r="C3" s="4">
        <v>7.8323718100206121E-4</v>
      </c>
      <c r="D3" s="2">
        <v>1.4442239395923775</v>
      </c>
      <c r="E3" s="2">
        <v>234.5419677898021</v>
      </c>
      <c r="F3" s="4">
        <v>6.940962216921314E-4</v>
      </c>
      <c r="G3" s="2">
        <v>43891.891891891893</v>
      </c>
      <c r="H3" s="2">
        <v>100</v>
      </c>
      <c r="I3" s="4">
        <v>1.2662972455502318E-3</v>
      </c>
      <c r="J3" s="2">
        <v>0.79617475025310813</v>
      </c>
      <c r="K3" s="2">
        <v>1.2929877944110475</v>
      </c>
      <c r="L3" s="2">
        <v>0.38423645320197042</v>
      </c>
      <c r="M3" s="2">
        <v>0.27524630541871919</v>
      </c>
      <c r="N3" s="2">
        <v>0.71634615384615385</v>
      </c>
      <c r="O3" s="4">
        <v>2.7560455192034141E-3</v>
      </c>
      <c r="P3" s="2">
        <v>27027.027027027027</v>
      </c>
      <c r="Q3" s="2">
        <v>0.61576354679802958</v>
      </c>
      <c r="R3" s="12">
        <v>3700</v>
      </c>
      <c r="S3" s="4">
        <v>1.632040933350977E-3</v>
      </c>
      <c r="T3" s="2">
        <v>22.783251231527093</v>
      </c>
      <c r="U3" s="2">
        <v>27.21328927768468</v>
      </c>
      <c r="V3" s="2">
        <v>1.1944427509989168</v>
      </c>
      <c r="W3" s="2">
        <v>0.10529556650246301</v>
      </c>
      <c r="X3" s="2">
        <v>0.18414169055716034</v>
      </c>
      <c r="Y3" s="2">
        <v>1.7488076342972427</v>
      </c>
      <c r="Z3" s="2">
        <v>0.7</v>
      </c>
      <c r="AA3" s="4">
        <v>3.2704167445337317E-4</v>
      </c>
      <c r="AB3" s="2">
        <v>1.2465148003245474</v>
      </c>
      <c r="AC3" s="4">
        <v>3.6502660858277121E-4</v>
      </c>
      <c r="AD3" s="2">
        <v>1.7807354290350679</v>
      </c>
      <c r="AE3" s="2"/>
      <c r="AF3" s="2"/>
      <c r="AG3" s="2"/>
      <c r="AH3" s="2"/>
      <c r="AI3" s="2"/>
      <c r="AJ3" s="2"/>
      <c r="AK3" s="2"/>
      <c r="AL3" s="2"/>
    </row>
    <row r="4" spans="1:39" x14ac:dyDescent="0.25">
      <c r="A4" t="s">
        <v>2</v>
      </c>
      <c r="B4" s="2">
        <v>338.9</v>
      </c>
      <c r="C4" s="4">
        <v>1.6344770975467889E-3</v>
      </c>
      <c r="D4" s="2">
        <v>1.5307113497286933</v>
      </c>
      <c r="E4" s="2">
        <v>518.75807642305415</v>
      </c>
      <c r="F4" s="4">
        <v>1.5351965544188448E-3</v>
      </c>
      <c r="G4" s="2">
        <v>161380.95238095237</v>
      </c>
      <c r="H4" s="2">
        <v>197.7</v>
      </c>
      <c r="I4" s="4">
        <v>2.5034696544528083E-3</v>
      </c>
      <c r="J4" s="2">
        <v>0.79397865558224145</v>
      </c>
      <c r="K4" s="2">
        <v>1.3610488941670289</v>
      </c>
      <c r="L4" s="2">
        <v>0.41664207730894071</v>
      </c>
      <c r="M4" s="2">
        <v>0.32900560637356158</v>
      </c>
      <c r="N4" s="2">
        <v>0.78966005665722394</v>
      </c>
      <c r="O4" s="4">
        <v>8.8904694167852067E-5</v>
      </c>
      <c r="P4" s="2">
        <v>94142.857142857145</v>
      </c>
      <c r="Q4" s="2">
        <v>0.58335792269105935</v>
      </c>
      <c r="R4" s="12">
        <v>2100</v>
      </c>
      <c r="S4" s="4">
        <v>9.2629350271271674E-4</v>
      </c>
      <c r="T4" s="2">
        <v>6.1965181469460022</v>
      </c>
      <c r="U4" s="2">
        <v>11.20799598941888</v>
      </c>
      <c r="V4" s="2">
        <v>1.8087570670543134</v>
      </c>
      <c r="W4" s="2">
        <v>8.321038654470346E-2</v>
      </c>
      <c r="X4" s="2">
        <v>0.18019409012103635</v>
      </c>
      <c r="Y4" s="2">
        <v>2.165524012128341</v>
      </c>
      <c r="Z4" s="2">
        <v>0.2</v>
      </c>
      <c r="AA4" s="4">
        <v>9.3440478415249487E-5</v>
      </c>
      <c r="AB4" s="2">
        <v>1.3496279639442157</v>
      </c>
      <c r="AC4" s="4">
        <v>3.9522203699367178E-4</v>
      </c>
      <c r="AD4" s="2">
        <v>6.7481398197210778</v>
      </c>
      <c r="AE4" s="2"/>
      <c r="AF4" s="2"/>
      <c r="AG4" s="2"/>
      <c r="AH4" s="2"/>
      <c r="AI4" s="2"/>
      <c r="AJ4" s="2"/>
      <c r="AK4" s="2"/>
      <c r="AL4" s="2"/>
    </row>
    <row r="5" spans="1:39" x14ac:dyDescent="0.25">
      <c r="A5" t="s">
        <v>3</v>
      </c>
      <c r="B5" s="2">
        <v>149.1</v>
      </c>
      <c r="C5" s="4">
        <v>7.1909275669585783E-4</v>
      </c>
      <c r="D5" s="2">
        <v>1.3576395351263761</v>
      </c>
      <c r="E5" s="2">
        <v>202.42405468734268</v>
      </c>
      <c r="F5" s="4">
        <v>5.9904746626840129E-4</v>
      </c>
      <c r="G5" s="2">
        <v>149099.99999999997</v>
      </c>
      <c r="H5" s="2">
        <v>95.9</v>
      </c>
      <c r="I5" s="4">
        <v>1.2143790584826723E-3</v>
      </c>
      <c r="J5" s="2">
        <v>0.7962612022474258</v>
      </c>
      <c r="K5" s="2">
        <v>1.2379827451000123</v>
      </c>
      <c r="L5" s="2">
        <v>0.35680751173708924</v>
      </c>
      <c r="M5" s="2">
        <v>0.23071763916834345</v>
      </c>
      <c r="N5" s="2">
        <v>0.64661654135338353</v>
      </c>
      <c r="O5" s="4">
        <v>0</v>
      </c>
      <c r="P5" s="2">
        <v>95900</v>
      </c>
      <c r="Q5" s="2">
        <v>0.64319248826291087</v>
      </c>
      <c r="R5" s="12">
        <v>1000</v>
      </c>
      <c r="S5" s="4">
        <v>4.4109214414891272E-4</v>
      </c>
      <c r="T5" s="2">
        <v>6.7069081153588197</v>
      </c>
      <c r="U5" s="2">
        <v>10.479233899248008</v>
      </c>
      <c r="V5" s="2">
        <v>1.5624537743778779</v>
      </c>
      <c r="W5" s="2">
        <v>0.11938296445338697</v>
      </c>
      <c r="X5" s="2">
        <v>0.17945013345125907</v>
      </c>
      <c r="Y5" s="2">
        <v>1.5031469043585803</v>
      </c>
      <c r="Z5" s="2">
        <v>0</v>
      </c>
      <c r="AA5" s="4">
        <v>0</v>
      </c>
      <c r="AB5" s="2">
        <v>1.3782479642219949</v>
      </c>
      <c r="AC5" s="4">
        <v>4.0360305391887451E-4</v>
      </c>
      <c r="AD5" s="2"/>
      <c r="AE5" s="2"/>
      <c r="AF5" s="2"/>
      <c r="AG5" s="2"/>
      <c r="AH5" s="2"/>
      <c r="AI5" s="2"/>
      <c r="AJ5" s="2"/>
      <c r="AK5" s="2"/>
      <c r="AL5" s="2"/>
    </row>
    <row r="6" spans="1:39" x14ac:dyDescent="0.25">
      <c r="A6" t="s">
        <v>4</v>
      </c>
      <c r="B6" s="2">
        <v>4182</v>
      </c>
      <c r="C6" s="4">
        <v>2.0169321988612193E-2</v>
      </c>
      <c r="D6" s="2">
        <v>1.8947726814601649</v>
      </c>
      <c r="E6" s="2">
        <v>7923.9393538664099</v>
      </c>
      <c r="F6" s="4">
        <v>2.3449860245759409E-2</v>
      </c>
      <c r="G6" s="2">
        <v>96359.447004608301</v>
      </c>
      <c r="H6" s="2">
        <v>1114.9000000000001</v>
      </c>
      <c r="I6" s="4">
        <v>1.4117947990639536E-2</v>
      </c>
      <c r="J6" s="2">
        <v>0.66461219652675729</v>
      </c>
      <c r="K6" s="2">
        <v>2.4929663699658255</v>
      </c>
      <c r="L6" s="2">
        <v>0.73340506934481109</v>
      </c>
      <c r="M6" s="2">
        <v>0.55260640841702546</v>
      </c>
      <c r="N6" s="2">
        <v>0.75348048645300136</v>
      </c>
      <c r="O6" s="4">
        <v>0.13242354196301565</v>
      </c>
      <c r="P6" s="2">
        <v>25688.9400921659</v>
      </c>
      <c r="Q6" s="2">
        <v>0.26659493065518891</v>
      </c>
      <c r="R6" s="12">
        <v>43400</v>
      </c>
      <c r="S6" s="4">
        <v>1.9143399056062813E-2</v>
      </c>
      <c r="T6" s="2">
        <v>10.377809660449545</v>
      </c>
      <c r="U6" s="2">
        <v>21.793533951052595</v>
      </c>
      <c r="V6" s="2">
        <v>2.1000128797995843</v>
      </c>
      <c r="W6" s="2">
        <v>0.17776183644189383</v>
      </c>
      <c r="X6" s="2">
        <v>0.30635006496641209</v>
      </c>
      <c r="Y6" s="2">
        <v>1.7233736503760229</v>
      </c>
      <c r="Z6" s="2">
        <v>61.8</v>
      </c>
      <c r="AA6" s="4">
        <v>2.8873107830312088E-2</v>
      </c>
      <c r="AB6" s="2">
        <v>142.91085658161435</v>
      </c>
      <c r="AC6" s="4">
        <v>4.1849695883324677E-2</v>
      </c>
      <c r="AD6" s="2">
        <v>2.3124734074694882</v>
      </c>
      <c r="AE6" s="2"/>
      <c r="AF6" s="2"/>
      <c r="AG6" s="2"/>
      <c r="AH6" s="2"/>
      <c r="AI6" s="2"/>
      <c r="AJ6" s="2"/>
      <c r="AK6" s="2"/>
      <c r="AL6" s="2"/>
    </row>
    <row r="7" spans="1:39" x14ac:dyDescent="0.25">
      <c r="A7" t="s">
        <v>5</v>
      </c>
      <c r="B7" s="2">
        <v>1727.8</v>
      </c>
      <c r="C7" s="4">
        <v>8.3329876929517325E-3</v>
      </c>
      <c r="D7" s="2">
        <v>1.3325054935521399</v>
      </c>
      <c r="E7" s="2">
        <v>2302.3029917593872</v>
      </c>
      <c r="F7" s="4">
        <v>6.8133640338638064E-3</v>
      </c>
      <c r="G7" s="2">
        <v>44761.658031088082</v>
      </c>
      <c r="H7" s="2">
        <v>668.6</v>
      </c>
      <c r="I7" s="4">
        <v>8.4664633837488509E-3</v>
      </c>
      <c r="J7" s="2">
        <v>0.53333854970774031</v>
      </c>
      <c r="K7" s="2">
        <v>1.3782565752094431</v>
      </c>
      <c r="L7" s="2">
        <v>0.61303391596249568</v>
      </c>
      <c r="M7" s="2">
        <v>0.26253038546128021</v>
      </c>
      <c r="N7" s="2">
        <v>0.42824773413897277</v>
      </c>
      <c r="O7" s="4">
        <v>8.4459459459459464E-3</v>
      </c>
      <c r="P7" s="2">
        <v>17321.243523316061</v>
      </c>
      <c r="Q7" s="2">
        <v>0.38696608403750438</v>
      </c>
      <c r="R7" s="12">
        <v>38600</v>
      </c>
      <c r="S7" s="4">
        <v>1.702615676414803E-2</v>
      </c>
      <c r="T7" s="2">
        <v>22.340548674615118</v>
      </c>
      <c r="U7" s="2">
        <v>27.275287820157573</v>
      </c>
      <c r="V7" s="2">
        <v>1.2208871061053952</v>
      </c>
      <c r="W7" s="2">
        <v>0.33730755874522517</v>
      </c>
      <c r="X7" s="2">
        <v>0.39184295449339002</v>
      </c>
      <c r="Y7" s="2">
        <v>1.1616785462829087</v>
      </c>
      <c r="Z7" s="2">
        <v>21.7</v>
      </c>
      <c r="AA7" s="4">
        <v>1.0138291908054568E-2</v>
      </c>
      <c r="AB7" s="2">
        <v>24.50224699257015</v>
      </c>
      <c r="AC7" s="4">
        <v>7.1751832549654445E-3</v>
      </c>
      <c r="AD7" s="2">
        <v>1.1291358061092236</v>
      </c>
      <c r="AE7" s="2"/>
      <c r="AF7" s="2"/>
      <c r="AG7" s="2"/>
      <c r="AH7" s="2"/>
      <c r="AI7" s="2"/>
      <c r="AJ7" s="2"/>
      <c r="AK7" s="2"/>
      <c r="AL7" s="2"/>
    </row>
    <row r="8" spans="1:39" x14ac:dyDescent="0.25">
      <c r="A8" t="s">
        <v>6</v>
      </c>
      <c r="B8" s="2">
        <v>2179.6999999999998</v>
      </c>
      <c r="C8" s="4">
        <v>1.0512451252648968E-2</v>
      </c>
      <c r="D8" s="2">
        <v>1.8685052279597276</v>
      </c>
      <c r="E8" s="2">
        <v>4072.7808453838179</v>
      </c>
      <c r="F8" s="4">
        <v>1.2052861256346577E-2</v>
      </c>
      <c r="G8" s="2">
        <v>81636.704119850183</v>
      </c>
      <c r="H8" s="2">
        <v>885</v>
      </c>
      <c r="I8" s="4">
        <v>1.1206730623119552E-2</v>
      </c>
      <c r="J8" s="2">
        <v>0.78851738912436808</v>
      </c>
      <c r="K8" s="2">
        <v>1.9420693255077797</v>
      </c>
      <c r="L8" s="2">
        <v>0.59398082304904354</v>
      </c>
      <c r="M8" s="2">
        <v>0.51374042299399014</v>
      </c>
      <c r="N8" s="2">
        <v>0.86491079014443506</v>
      </c>
      <c r="O8" s="4">
        <v>2.2226173541963017E-3</v>
      </c>
      <c r="P8" s="2">
        <v>33146.067415730337</v>
      </c>
      <c r="Q8" s="2">
        <v>0.40601917695095657</v>
      </c>
      <c r="R8" s="12">
        <v>26700</v>
      </c>
      <c r="S8" s="4">
        <v>1.1777160248775969E-2</v>
      </c>
      <c r="T8" s="2">
        <v>12.249392118181403</v>
      </c>
      <c r="U8" s="2">
        <v>22.843532901129077</v>
      </c>
      <c r="V8" s="2">
        <v>1.8648707365015371</v>
      </c>
      <c r="W8" s="2">
        <v>7.9322842593017404E-2</v>
      </c>
      <c r="X8" s="2">
        <v>0.1957610665681557</v>
      </c>
      <c r="Y8" s="2">
        <v>2.4679028154922436</v>
      </c>
      <c r="Z8" s="2">
        <v>5.0999999999999996</v>
      </c>
      <c r="AA8" s="4">
        <v>2.3827321995888617E-3</v>
      </c>
      <c r="AB8" s="2">
        <v>20.731606338356354</v>
      </c>
      <c r="AC8" s="4">
        <v>6.0709972719080246E-3</v>
      </c>
      <c r="AD8" s="2">
        <v>4.0650208506581089</v>
      </c>
      <c r="AE8" s="2"/>
      <c r="AF8" s="2"/>
      <c r="AG8" s="2"/>
      <c r="AH8" s="2"/>
      <c r="AI8" s="2"/>
      <c r="AJ8" s="2"/>
      <c r="AK8" s="2"/>
      <c r="AL8" s="2"/>
    </row>
    <row r="9" spans="1:39" x14ac:dyDescent="0.25">
      <c r="A9" t="s">
        <v>7</v>
      </c>
      <c r="B9" s="2">
        <v>1944</v>
      </c>
      <c r="C9" s="4">
        <v>9.3756963046059544E-3</v>
      </c>
      <c r="D9" s="2">
        <v>1.8117951017383025</v>
      </c>
      <c r="E9" s="2">
        <v>3522.12967777926</v>
      </c>
      <c r="F9" s="4">
        <v>1.0423281277520706E-2</v>
      </c>
      <c r="G9" s="2">
        <v>137872.34042553193</v>
      </c>
      <c r="H9" s="2">
        <v>565.9</v>
      </c>
      <c r="I9" s="4">
        <v>7.1659761125687617E-3</v>
      </c>
      <c r="J9" s="2">
        <v>0.61817793492149165</v>
      </c>
      <c r="K9" s="2">
        <v>2.1235870392072447</v>
      </c>
      <c r="L9" s="2">
        <v>0.70889917695473248</v>
      </c>
      <c r="M9" s="2">
        <v>0.48235596707818928</v>
      </c>
      <c r="N9" s="2">
        <v>0.68042957695377693</v>
      </c>
      <c r="O9" s="4">
        <v>4.3118776671408256E-3</v>
      </c>
      <c r="P9" s="2">
        <v>40134.751773049647</v>
      </c>
      <c r="Q9" s="2">
        <v>0.29110082304526746</v>
      </c>
      <c r="R9" s="12">
        <v>14100</v>
      </c>
      <c r="S9" s="4">
        <v>6.2193992324996693E-3</v>
      </c>
      <c r="T9" s="2">
        <v>7.2530864197530862</v>
      </c>
      <c r="U9" s="2">
        <v>15.986334179657121</v>
      </c>
      <c r="V9" s="2">
        <v>2.2040733081740029</v>
      </c>
      <c r="W9" s="2">
        <v>0.22335390946502054</v>
      </c>
      <c r="X9" s="2">
        <v>0.35716932268420004</v>
      </c>
      <c r="Y9" s="2">
        <v>1.5991182940996891</v>
      </c>
      <c r="Z9" s="2">
        <v>11.9</v>
      </c>
      <c r="AA9" s="4">
        <v>5.5597084657073442E-3</v>
      </c>
      <c r="AB9" s="2">
        <v>22.015900061948404</v>
      </c>
      <c r="AC9" s="4">
        <v>6.4470869759571756E-3</v>
      </c>
      <c r="AD9" s="2">
        <v>1.8500756354578489</v>
      </c>
      <c r="AE9" s="2"/>
      <c r="AF9" s="2"/>
      <c r="AG9" s="2"/>
      <c r="AH9" s="2"/>
      <c r="AI9" s="2"/>
      <c r="AJ9" s="2"/>
      <c r="AK9" s="2"/>
      <c r="AL9" s="2"/>
    </row>
    <row r="10" spans="1:39" x14ac:dyDescent="0.25">
      <c r="A10" t="s">
        <v>8</v>
      </c>
      <c r="B10" s="2">
        <v>3726.2</v>
      </c>
      <c r="C10" s="4">
        <v>1.7971049161637193E-2</v>
      </c>
      <c r="D10" s="2">
        <v>1.2307561968613223</v>
      </c>
      <c r="E10" s="2">
        <v>4586.0437407446589</v>
      </c>
      <c r="F10" s="4">
        <v>1.3571795542444153E-2</v>
      </c>
      <c r="G10" s="2">
        <v>1490480</v>
      </c>
      <c r="H10" s="2">
        <v>601.1</v>
      </c>
      <c r="I10" s="4">
        <v>7.6117127430024439E-3</v>
      </c>
      <c r="J10" s="2">
        <v>0.24840227798495526</v>
      </c>
      <c r="K10" s="2">
        <v>1.539837910875961</v>
      </c>
      <c r="L10" s="2">
        <v>0.83868284042724495</v>
      </c>
      <c r="M10" s="2">
        <v>0.16969030111105149</v>
      </c>
      <c r="N10" s="2">
        <v>0.20232952545518545</v>
      </c>
      <c r="O10" s="4">
        <v>3.6895448079658608E-3</v>
      </c>
      <c r="P10" s="2">
        <v>240440</v>
      </c>
      <c r="Q10" s="2">
        <v>0.16131715957275511</v>
      </c>
      <c r="R10" s="12">
        <v>2500</v>
      </c>
      <c r="S10" s="4">
        <v>1.1027303603722818E-3</v>
      </c>
      <c r="T10" s="2">
        <v>0.67092480274810806</v>
      </c>
      <c r="U10" s="2">
        <v>2.9147721247298182</v>
      </c>
      <c r="V10" s="2">
        <v>4.3444095564672986</v>
      </c>
      <c r="W10" s="2">
        <v>0.63829102034243979</v>
      </c>
      <c r="X10" s="2">
        <v>0.69019614650484928</v>
      </c>
      <c r="Y10" s="2">
        <v>1.0813189039296882</v>
      </c>
      <c r="Z10" s="2">
        <v>25.2</v>
      </c>
      <c r="AA10" s="4">
        <v>1.1773500280321434E-2</v>
      </c>
      <c r="AB10" s="2">
        <v>49.588359338095024</v>
      </c>
      <c r="AC10" s="4">
        <v>1.4521344335146085E-2</v>
      </c>
      <c r="AD10" s="2">
        <v>1.9677920372259932</v>
      </c>
      <c r="AE10" s="2"/>
      <c r="AF10" s="2"/>
      <c r="AG10" s="2"/>
      <c r="AH10" s="2"/>
      <c r="AI10" s="2"/>
      <c r="AJ10" s="2"/>
      <c r="AK10" s="2"/>
      <c r="AL10" s="2"/>
    </row>
    <row r="11" spans="1:39" x14ac:dyDescent="0.25">
      <c r="A11" t="s">
        <v>9</v>
      </c>
      <c r="B11" s="2">
        <v>2345.4</v>
      </c>
      <c r="C11" s="4">
        <v>1.1311603967501443E-2</v>
      </c>
      <c r="D11" s="2">
        <v>1.5946136701439189</v>
      </c>
      <c r="E11" s="2">
        <v>3740.0069019555476</v>
      </c>
      <c r="F11" s="4">
        <v>1.1068060374066284E-2</v>
      </c>
      <c r="G11" s="2">
        <v>217166.66666666669</v>
      </c>
      <c r="H11" s="2">
        <v>677.5</v>
      </c>
      <c r="I11" s="4">
        <v>8.5791638386028199E-3</v>
      </c>
      <c r="J11" s="2">
        <v>0.51976727900391173</v>
      </c>
      <c r="K11" s="2">
        <v>1.7993537655730989</v>
      </c>
      <c r="L11" s="2">
        <v>0.71113669310138994</v>
      </c>
      <c r="M11" s="2">
        <v>0.37959409908757563</v>
      </c>
      <c r="N11" s="2">
        <v>0.53378499910066546</v>
      </c>
      <c r="O11" s="4">
        <v>2.7560455192034141E-3</v>
      </c>
      <c r="P11" s="2">
        <v>62731.481481481482</v>
      </c>
      <c r="Q11" s="2">
        <v>0.28886330689861006</v>
      </c>
      <c r="R11" s="12">
        <v>10800</v>
      </c>
      <c r="S11" s="4">
        <v>4.7637951568082568E-3</v>
      </c>
      <c r="T11" s="2">
        <v>4.6047582501918649</v>
      </c>
      <c r="U11" s="2">
        <v>10.721807562891701</v>
      </c>
      <c r="V11" s="2">
        <v>2.3284192090746476</v>
      </c>
      <c r="W11" s="2">
        <v>0.32088343139762932</v>
      </c>
      <c r="X11" s="2">
        <v>0.43494858555244814</v>
      </c>
      <c r="Y11" s="2">
        <v>1.3554722462858253</v>
      </c>
      <c r="Z11" s="2">
        <v>9.6999999999999993</v>
      </c>
      <c r="AA11" s="4">
        <v>4.5318632031395994E-3</v>
      </c>
      <c r="AB11" s="2">
        <v>13.219973705714507</v>
      </c>
      <c r="AC11" s="4">
        <v>3.8713075577553944E-3</v>
      </c>
      <c r="AD11" s="2">
        <v>1.3628838871870625</v>
      </c>
      <c r="AE11" s="2"/>
      <c r="AF11" s="2"/>
      <c r="AG11" s="2"/>
      <c r="AH11" s="2"/>
      <c r="AI11" s="2"/>
      <c r="AJ11" s="2"/>
      <c r="AK11" s="2"/>
      <c r="AL11" s="2"/>
    </row>
    <row r="12" spans="1:39" x14ac:dyDescent="0.25">
      <c r="A12" t="s">
        <v>10</v>
      </c>
      <c r="B12" s="2">
        <v>4675.6000000000004</v>
      </c>
      <c r="C12" s="4">
        <v>2.2549900021510083E-2</v>
      </c>
      <c r="D12" s="2">
        <v>1.543336152705729</v>
      </c>
      <c r="E12" s="2">
        <v>7216.0225155909075</v>
      </c>
      <c r="F12" s="4">
        <v>2.1354873121068669E-2</v>
      </c>
      <c r="G12" s="2">
        <v>141256.79758308158</v>
      </c>
      <c r="H12" s="2">
        <v>1421.2</v>
      </c>
      <c r="I12" s="4">
        <v>1.7996616453759894E-2</v>
      </c>
      <c r="J12" s="2">
        <v>0.51623649502267199</v>
      </c>
      <c r="K12" s="2">
        <v>1.6983643091246872</v>
      </c>
      <c r="L12" s="2">
        <v>0.69601762340662154</v>
      </c>
      <c r="M12" s="2">
        <v>0.34474719822054928</v>
      </c>
      <c r="N12" s="2">
        <v>0.49531389238853218</v>
      </c>
      <c r="O12" s="4">
        <v>4.8897581792318639E-3</v>
      </c>
      <c r="P12" s="2">
        <v>42936.55589123867</v>
      </c>
      <c r="Q12" s="2">
        <v>0.30396098896398321</v>
      </c>
      <c r="R12" s="12">
        <v>33100</v>
      </c>
      <c r="S12" s="4">
        <v>1.460014997132901E-2</v>
      </c>
      <c r="T12" s="2">
        <v>7.0793053297972444</v>
      </c>
      <c r="U12" s="2">
        <v>12.860015191212218</v>
      </c>
      <c r="V12" s="2">
        <v>1.8165645627804186</v>
      </c>
      <c r="W12" s="2">
        <v>0.34526050132603303</v>
      </c>
      <c r="X12" s="2">
        <v>0.45001470582506875</v>
      </c>
      <c r="Y12" s="2">
        <v>1.3034062804656454</v>
      </c>
      <c r="Z12" s="2">
        <v>3.4</v>
      </c>
      <c r="AA12" s="4">
        <v>1.5884881330592412E-3</v>
      </c>
      <c r="AB12" s="2">
        <v>13.275758538793074</v>
      </c>
      <c r="AC12" s="4">
        <v>3.887643463613651E-3</v>
      </c>
      <c r="AD12" s="2">
        <v>3.9046348643509043</v>
      </c>
      <c r="AE12" s="2"/>
      <c r="AF12" s="2"/>
      <c r="AG12" s="2"/>
      <c r="AH12" s="2"/>
      <c r="AI12" s="2"/>
      <c r="AJ12" s="2"/>
      <c r="AK12" s="2"/>
      <c r="AL12" s="2"/>
    </row>
    <row r="13" spans="1:39" x14ac:dyDescent="0.25">
      <c r="A13" t="s">
        <v>11</v>
      </c>
      <c r="B13" s="2">
        <v>1792.7</v>
      </c>
      <c r="C13" s="4">
        <v>8.6459931920098224E-3</v>
      </c>
      <c r="D13" s="2">
        <v>1.7678469557065886</v>
      </c>
      <c r="E13" s="2">
        <v>3169.2192374952015</v>
      </c>
      <c r="F13" s="4">
        <v>9.3788890712764028E-3</v>
      </c>
      <c r="G13" s="2">
        <v>100150.83798882682</v>
      </c>
      <c r="H13" s="2">
        <v>609.70000000000005</v>
      </c>
      <c r="I13" s="4">
        <v>7.7206143061197639E-3</v>
      </c>
      <c r="J13" s="2">
        <v>0.64099449807630682</v>
      </c>
      <c r="K13" s="2">
        <v>1.8847151659855588</v>
      </c>
      <c r="L13" s="2">
        <v>0.65989847715736039</v>
      </c>
      <c r="M13" s="2">
        <v>0.46488536843866796</v>
      </c>
      <c r="N13" s="2">
        <v>0.70448013524936604</v>
      </c>
      <c r="O13" s="4">
        <v>1.7780938833570413E-3</v>
      </c>
      <c r="P13" s="2">
        <v>34061.452513966484</v>
      </c>
      <c r="Q13" s="2">
        <v>0.34010152284263961</v>
      </c>
      <c r="R13" s="12">
        <v>17900</v>
      </c>
      <c r="S13" s="4">
        <v>7.8955493802655378E-3</v>
      </c>
      <c r="T13" s="2">
        <v>9.9849389189490712</v>
      </c>
      <c r="U13" s="2">
        <v>17.722559965701912</v>
      </c>
      <c r="V13" s="2">
        <v>1.7749292318722802</v>
      </c>
      <c r="W13" s="2">
        <v>0.1906621297484242</v>
      </c>
      <c r="X13" s="2">
        <v>0.32750091274787319</v>
      </c>
      <c r="Y13" s="2">
        <v>1.7177030025837103</v>
      </c>
      <c r="Z13" s="2">
        <v>1.8</v>
      </c>
      <c r="AA13" s="4">
        <v>8.4096430573724534E-4</v>
      </c>
      <c r="AB13" s="2">
        <v>9.0685325604886131</v>
      </c>
      <c r="AC13" s="4">
        <v>2.6556088098719103E-3</v>
      </c>
      <c r="AD13" s="2">
        <v>5.0380736447158965</v>
      </c>
      <c r="AE13" s="2"/>
      <c r="AF13" s="2"/>
      <c r="AG13" s="2"/>
      <c r="AH13" s="2"/>
      <c r="AI13" s="2"/>
      <c r="AJ13" s="2"/>
      <c r="AK13" s="2"/>
      <c r="AL13" s="2"/>
    </row>
    <row r="14" spans="1:39" x14ac:dyDescent="0.25">
      <c r="A14" t="s">
        <v>12</v>
      </c>
      <c r="B14" s="2">
        <v>4398</v>
      </c>
      <c r="C14" s="4">
        <v>2.1211066022457297E-2</v>
      </c>
      <c r="D14" s="2">
        <v>1.7246377870970047</v>
      </c>
      <c r="E14" s="2">
        <v>7584.9569876526266</v>
      </c>
      <c r="F14" s="4">
        <v>2.2446686349733645E-2</v>
      </c>
      <c r="G14" s="2">
        <v>192894.73684210525</v>
      </c>
      <c r="H14" s="2">
        <v>984.8</v>
      </c>
      <c r="I14" s="4">
        <v>1.2470495274178683E-2</v>
      </c>
      <c r="J14" s="2">
        <v>0.50307043662402628</v>
      </c>
      <c r="K14" s="2">
        <v>2.2466529044196464</v>
      </c>
      <c r="L14" s="2">
        <v>0.77605729877216911</v>
      </c>
      <c r="M14" s="2">
        <v>0.44527057753524324</v>
      </c>
      <c r="N14" s="2">
        <v>0.57375992499487272</v>
      </c>
      <c r="O14" s="4">
        <v>3.1116642958748221E-4</v>
      </c>
      <c r="P14" s="2">
        <v>43192.982456140351</v>
      </c>
      <c r="Q14" s="2">
        <v>0.22391996361982719</v>
      </c>
      <c r="R14" s="12">
        <v>22800</v>
      </c>
      <c r="S14" s="4">
        <v>1.0056900886595209E-2</v>
      </c>
      <c r="T14" s="2">
        <v>5.1841746248294678</v>
      </c>
      <c r="U14" s="2">
        <v>12.325068135600034</v>
      </c>
      <c r="V14" s="2">
        <v>2.3774407745775856</v>
      </c>
      <c r="W14" s="2">
        <v>0.32608003638017274</v>
      </c>
      <c r="X14" s="2">
        <v>0.46383015274108441</v>
      </c>
      <c r="Y14" s="2">
        <v>1.4224426551532596</v>
      </c>
      <c r="Z14" s="2">
        <v>1.4</v>
      </c>
      <c r="AA14" s="4">
        <v>6.5408334890674634E-4</v>
      </c>
      <c r="AB14" s="2">
        <v>4.1944048192238412</v>
      </c>
      <c r="AC14" s="4">
        <v>1.2282801341675809E-3</v>
      </c>
      <c r="AD14" s="2">
        <v>2.9960034423027437</v>
      </c>
      <c r="AE14" s="2"/>
      <c r="AF14" s="2"/>
      <c r="AG14" s="2"/>
      <c r="AH14" s="2"/>
      <c r="AI14" s="2"/>
      <c r="AJ14" s="2"/>
      <c r="AK14" s="2"/>
      <c r="AL14" s="2"/>
    </row>
    <row r="15" spans="1:39" x14ac:dyDescent="0.25">
      <c r="A15" t="s">
        <v>13</v>
      </c>
      <c r="B15" s="2">
        <v>7018</v>
      </c>
      <c r="C15" s="4">
        <v>3.3847035321874788E-2</v>
      </c>
      <c r="D15" s="2">
        <v>1.5738559778674321</v>
      </c>
      <c r="E15" s="2">
        <v>11045.321252673639</v>
      </c>
      <c r="F15" s="4">
        <v>3.2687180981304589E-2</v>
      </c>
      <c r="G15" s="2">
        <v>93076.923076923078</v>
      </c>
      <c r="H15" s="2">
        <v>2422.9</v>
      </c>
      <c r="I15" s="4">
        <v>3.0681115962436566E-2</v>
      </c>
      <c r="J15" s="2">
        <v>0.56518312105349067</v>
      </c>
      <c r="K15" s="2">
        <v>1.6370692738261576</v>
      </c>
      <c r="L15" s="2">
        <v>0.65477343972641777</v>
      </c>
      <c r="M15" s="2">
        <v>0.36092903961242528</v>
      </c>
      <c r="N15" s="2">
        <v>0.55122736768802238</v>
      </c>
      <c r="O15" s="4">
        <v>4.2229729729729732E-3</v>
      </c>
      <c r="P15" s="2">
        <v>32133.95225464191</v>
      </c>
      <c r="Q15" s="2">
        <v>0.34524080934739243</v>
      </c>
      <c r="R15" s="12">
        <v>75400</v>
      </c>
      <c r="S15" s="4">
        <v>3.3258347668828021E-2</v>
      </c>
      <c r="T15" s="2">
        <v>10.743801652892563</v>
      </c>
      <c r="U15" s="2">
        <v>17.030092427400433</v>
      </c>
      <c r="V15" s="2">
        <v>1.5851086028580401</v>
      </c>
      <c r="W15" s="2">
        <v>0.29068110572812772</v>
      </c>
      <c r="X15" s="2">
        <v>0.40792956128326063</v>
      </c>
      <c r="Y15" s="2">
        <v>1.4033576770029033</v>
      </c>
      <c r="Z15" s="2">
        <v>2.5</v>
      </c>
      <c r="AA15" s="4">
        <v>1.1680059801906185E-3</v>
      </c>
      <c r="AB15" s="2">
        <v>23.895277102171722</v>
      </c>
      <c r="AC15" s="4">
        <v>6.9974395486361585E-3</v>
      </c>
      <c r="AD15" s="2">
        <v>9.5581108408686895</v>
      </c>
      <c r="AE15" s="2"/>
      <c r="AF15" s="2"/>
      <c r="AG15" s="2"/>
      <c r="AH15" s="2"/>
      <c r="AI15" s="2"/>
      <c r="AJ15" s="2"/>
      <c r="AK15" s="2"/>
      <c r="AL15" s="2"/>
    </row>
    <row r="16" spans="1:39" x14ac:dyDescent="0.25">
      <c r="A16" t="s">
        <v>14</v>
      </c>
      <c r="B16" s="2">
        <v>6343.2</v>
      </c>
      <c r="C16" s="4">
        <v>3.0592549793917945E-2</v>
      </c>
      <c r="D16" s="2">
        <v>1.5244207404277355</v>
      </c>
      <c r="E16" s="2">
        <v>9669.7056406812117</v>
      </c>
      <c r="F16" s="4">
        <v>2.8616226824220176E-2</v>
      </c>
      <c r="G16" s="2">
        <v>431510.20408163266</v>
      </c>
      <c r="H16" s="2">
        <v>636.6</v>
      </c>
      <c r="I16" s="4">
        <v>8.0612482651727761E-3</v>
      </c>
      <c r="J16" s="2">
        <v>0.297530523588174</v>
      </c>
      <c r="K16" s="2">
        <v>2.9646491002584123</v>
      </c>
      <c r="L16" s="2">
        <v>0.89964055996973147</v>
      </c>
      <c r="M16" s="2">
        <v>0.34895636271913238</v>
      </c>
      <c r="N16" s="2">
        <v>0.38788420425472264</v>
      </c>
      <c r="O16" s="4">
        <v>2.6226884779516364E-3</v>
      </c>
      <c r="P16" s="2">
        <v>43306.122448979593</v>
      </c>
      <c r="Q16" s="2">
        <v>0.10035944003026864</v>
      </c>
      <c r="R16" s="12">
        <v>14700</v>
      </c>
      <c r="S16" s="4">
        <v>6.4840545189890171E-3</v>
      </c>
      <c r="T16" s="2">
        <v>2.3174423004161939</v>
      </c>
      <c r="U16" s="2">
        <v>8.2024837952855059</v>
      </c>
      <c r="V16" s="2">
        <v>3.5394554564799332</v>
      </c>
      <c r="W16" s="2">
        <v>0.54470929499306353</v>
      </c>
      <c r="X16" s="2">
        <v>0.65941570699913166</v>
      </c>
      <c r="Y16" s="2">
        <v>1.2105828063894684</v>
      </c>
      <c r="Z16" s="2">
        <v>11.9</v>
      </c>
      <c r="AA16" s="4">
        <v>5.5597084657073442E-3</v>
      </c>
      <c r="AB16" s="2">
        <v>17.277129178072922</v>
      </c>
      <c r="AC16" s="4">
        <v>5.0593958998933555E-3</v>
      </c>
      <c r="AD16" s="2">
        <v>1.4518595947960438</v>
      </c>
      <c r="AE16" s="2"/>
      <c r="AF16" s="2"/>
      <c r="AG16" s="2"/>
      <c r="AH16" s="2"/>
      <c r="AI16" s="2"/>
      <c r="AJ16" s="2"/>
      <c r="AK16" s="2"/>
      <c r="AL16" s="2"/>
    </row>
    <row r="17" spans="1:38" x14ac:dyDescent="0.25">
      <c r="A17" t="s">
        <v>15</v>
      </c>
      <c r="B17" s="2">
        <v>3844.8</v>
      </c>
      <c r="C17" s="4">
        <v>1.8543043802442889E-2</v>
      </c>
      <c r="D17" s="2">
        <v>1.4579921471382051</v>
      </c>
      <c r="E17" s="2">
        <v>5605.6882073169718</v>
      </c>
      <c r="F17" s="4">
        <v>1.6589299737477615E-2</v>
      </c>
      <c r="G17" s="2">
        <v>122057.14285714287</v>
      </c>
      <c r="H17" s="2">
        <v>901.4</v>
      </c>
      <c r="I17" s="4">
        <v>1.1414403371389789E-2</v>
      </c>
      <c r="J17" s="2">
        <v>0.4103312868310332</v>
      </c>
      <c r="K17" s="2">
        <v>1.7502127042466791</v>
      </c>
      <c r="L17" s="2">
        <v>0.76555347482313774</v>
      </c>
      <c r="M17" s="2">
        <v>0.301133999167707</v>
      </c>
      <c r="N17" s="2">
        <v>0.39335462390432829</v>
      </c>
      <c r="O17" s="4">
        <v>2.4893314366998577E-3</v>
      </c>
      <c r="P17" s="2">
        <v>28615.873015873014</v>
      </c>
      <c r="Q17" s="2">
        <v>0.23444652517686224</v>
      </c>
      <c r="R17" s="12">
        <v>31500</v>
      </c>
      <c r="S17" s="4">
        <v>1.3894402540690751E-2</v>
      </c>
      <c r="T17" s="2">
        <v>8.1928838951310858</v>
      </c>
      <c r="U17" s="2">
        <v>13.358741849181131</v>
      </c>
      <c r="V17" s="2">
        <v>1.6305298622771942</v>
      </c>
      <c r="W17" s="2">
        <v>0.45874947981689551</v>
      </c>
      <c r="X17" s="2">
        <v>0.55356300175122142</v>
      </c>
      <c r="Y17" s="2">
        <v>1.2066782113239007</v>
      </c>
      <c r="Z17" s="2">
        <v>6.6</v>
      </c>
      <c r="AA17" s="4">
        <v>3.0835357877032326E-3</v>
      </c>
      <c r="AB17" s="2">
        <v>11.152141112050176</v>
      </c>
      <c r="AC17" s="4">
        <v>3.2657680819419663E-3</v>
      </c>
      <c r="AD17" s="2">
        <v>1.6897183503106328</v>
      </c>
      <c r="AE17" s="2"/>
      <c r="AF17" s="2"/>
      <c r="AG17" s="2"/>
      <c r="AH17" s="2"/>
      <c r="AI17" s="2"/>
      <c r="AJ17" s="2"/>
      <c r="AK17" s="2"/>
      <c r="AL17" s="2"/>
    </row>
    <row r="18" spans="1:38" x14ac:dyDescent="0.25">
      <c r="A18" t="s">
        <v>16</v>
      </c>
      <c r="B18" s="2">
        <v>4686.3</v>
      </c>
      <c r="C18" s="4">
        <v>2.2601504934297779E-2</v>
      </c>
      <c r="D18" s="2">
        <v>1.6097028038219523</v>
      </c>
      <c r="E18" s="2">
        <v>7543.5502495508154</v>
      </c>
      <c r="F18" s="4">
        <v>2.2324148533837001E-2</v>
      </c>
      <c r="G18" s="2">
        <v>109237.76223776225</v>
      </c>
      <c r="H18" s="2">
        <v>1183.5999999999999</v>
      </c>
      <c r="I18" s="4">
        <v>1.4987894198332543E-2</v>
      </c>
      <c r="J18" s="2">
        <v>0.48365551713738658</v>
      </c>
      <c r="K18" s="2">
        <v>1.9149669229139366</v>
      </c>
      <c r="L18" s="2">
        <v>0.74743400977316854</v>
      </c>
      <c r="M18" s="2">
        <v>0.39020122484689412</v>
      </c>
      <c r="N18" s="2">
        <v>0.52205441516544382</v>
      </c>
      <c r="O18" s="4">
        <v>8.0014224751066864E-4</v>
      </c>
      <c r="P18" s="2">
        <v>27589.74358974359</v>
      </c>
      <c r="Q18" s="2">
        <v>0.25256599022683135</v>
      </c>
      <c r="R18" s="12">
        <v>42900</v>
      </c>
      <c r="S18" s="4">
        <v>1.8922852983988356E-2</v>
      </c>
      <c r="T18" s="2">
        <v>9.1543435119390555</v>
      </c>
      <c r="U18" s="2">
        <v>15.853005171483995</v>
      </c>
      <c r="V18" s="2">
        <v>1.731746809676584</v>
      </c>
      <c r="W18" s="2">
        <v>0.35258092738407698</v>
      </c>
      <c r="X18" s="2">
        <v>0.4795004582448677</v>
      </c>
      <c r="Y18" s="2">
        <v>1.3599727637069077</v>
      </c>
      <c r="Z18" s="2">
        <v>2.2000000000000002</v>
      </c>
      <c r="AA18" s="4">
        <v>1.0278452625677443E-3</v>
      </c>
      <c r="AB18" s="2">
        <v>5.5825181741104251</v>
      </c>
      <c r="AC18" s="4">
        <v>1.6347721470428202E-3</v>
      </c>
      <c r="AD18" s="2">
        <v>2.5375082609592838</v>
      </c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t="s">
        <v>17</v>
      </c>
      <c r="B19" s="2">
        <v>27094.3</v>
      </c>
      <c r="C19" s="4">
        <v>0.13067280266763637</v>
      </c>
      <c r="D19" s="2">
        <v>1.6025481188815225</v>
      </c>
      <c r="E19" s="2">
        <v>43419.919497411633</v>
      </c>
      <c r="F19" s="4">
        <v>0.12849556245021113</v>
      </c>
      <c r="G19" s="2">
        <v>399032.4005891016</v>
      </c>
      <c r="H19" s="2">
        <v>3258.8</v>
      </c>
      <c r="I19" s="4">
        <v>4.1266094637990955E-2</v>
      </c>
      <c r="J19" s="2">
        <v>0.28390826322029089</v>
      </c>
      <c r="K19" s="2">
        <v>2.3604687787435643</v>
      </c>
      <c r="L19" s="2">
        <v>0.8797237795403462</v>
      </c>
      <c r="M19" s="2">
        <v>0.44517112455387298</v>
      </c>
      <c r="N19" s="2">
        <v>0.50603511568878357</v>
      </c>
      <c r="O19" s="4">
        <v>1.2891180654338551E-3</v>
      </c>
      <c r="P19" s="2">
        <v>47994.108983799706</v>
      </c>
      <c r="Q19" s="2">
        <v>0.12027622045965389</v>
      </c>
      <c r="R19" s="12">
        <v>67900</v>
      </c>
      <c r="S19" s="4">
        <v>2.9950156587711173E-2</v>
      </c>
      <c r="T19" s="2">
        <v>2.506062160675862</v>
      </c>
      <c r="U19" s="2">
        <v>7.0125252295395475</v>
      </c>
      <c r="V19" s="2">
        <v>2.7982247765348061</v>
      </c>
      <c r="W19" s="2">
        <v>0.42111809494986024</v>
      </c>
      <c r="X19" s="2">
        <v>0.59944805946279289</v>
      </c>
      <c r="Y19" s="2">
        <v>1.4234678268435965</v>
      </c>
      <c r="Z19" s="2">
        <v>9.6999999999999993</v>
      </c>
      <c r="AA19" s="4">
        <v>4.5318632031395994E-3</v>
      </c>
      <c r="AB19" s="2">
        <v>29.663696763649313</v>
      </c>
      <c r="AC19" s="4">
        <v>8.6866506718118429E-3</v>
      </c>
      <c r="AD19" s="2">
        <v>3.0581130684174553</v>
      </c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 t="s">
        <v>18</v>
      </c>
      <c r="B20" s="2">
        <v>455.8</v>
      </c>
      <c r="C20" s="4">
        <v>2.198272826974997E-3</v>
      </c>
      <c r="D20" s="2">
        <v>1.4761395985160384</v>
      </c>
      <c r="E20" s="2">
        <v>672.82442900361036</v>
      </c>
      <c r="F20" s="4">
        <v>1.9911357376011453E-3</v>
      </c>
      <c r="G20" s="2">
        <v>108523.80952380953</v>
      </c>
      <c r="H20" s="2">
        <v>132.30000000000001</v>
      </c>
      <c r="I20" s="4">
        <v>1.6753112558629568E-3</v>
      </c>
      <c r="J20" s="2">
        <v>0.47554388966511468</v>
      </c>
      <c r="K20" s="2">
        <v>1.638343952451695</v>
      </c>
      <c r="L20" s="2">
        <v>0.70952172005265457</v>
      </c>
      <c r="M20" s="2">
        <v>0.32009653356735418</v>
      </c>
      <c r="N20" s="2">
        <v>0.45114409400123701</v>
      </c>
      <c r="O20" s="4">
        <v>1.3335704125177811E-4</v>
      </c>
      <c r="P20" s="2">
        <v>31500.000000000004</v>
      </c>
      <c r="Q20" s="2">
        <v>0.29025888547608603</v>
      </c>
      <c r="R20" s="12">
        <v>4200</v>
      </c>
      <c r="S20" s="4">
        <v>1.8525870054254335E-3</v>
      </c>
      <c r="T20" s="2">
        <v>9.2145677928916196</v>
      </c>
      <c r="U20" s="2">
        <v>14.866297112848702</v>
      </c>
      <c r="V20" s="2">
        <v>1.6133471961991519</v>
      </c>
      <c r="W20" s="2">
        <v>0.38437911364633609</v>
      </c>
      <c r="X20" s="2">
        <v>0.48583078529647283</v>
      </c>
      <c r="Y20" s="2">
        <v>1.2639364836651388</v>
      </c>
      <c r="Z20" s="2">
        <v>0.4</v>
      </c>
      <c r="AA20" s="4">
        <v>1.8688095683049897E-4</v>
      </c>
      <c r="AB20" s="2">
        <v>1.0923423642536609</v>
      </c>
      <c r="AC20" s="4">
        <v>3.1987909692767711E-4</v>
      </c>
      <c r="AD20" s="2">
        <v>2.7308559106341521</v>
      </c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t="s">
        <v>19</v>
      </c>
      <c r="B21" s="2">
        <v>3510</v>
      </c>
      <c r="C21" s="4">
        <v>1.6928340549982972E-2</v>
      </c>
      <c r="D21" s="2">
        <v>1.6129154774006853</v>
      </c>
      <c r="E21" s="2">
        <v>5661.3333256764054</v>
      </c>
      <c r="F21" s="4">
        <v>1.67539741740949E-2</v>
      </c>
      <c r="G21" s="2">
        <v>79232.505643340861</v>
      </c>
      <c r="H21" s="2">
        <v>1219.5999999999999</v>
      </c>
      <c r="I21" s="4">
        <v>1.5443761206730626E-2</v>
      </c>
      <c r="J21" s="2">
        <v>0.59463781533567728</v>
      </c>
      <c r="K21" s="2">
        <v>1.7113633419385268</v>
      </c>
      <c r="L21" s="2">
        <v>0.65253561253561254</v>
      </c>
      <c r="M21" s="2">
        <v>0.38997150997150998</v>
      </c>
      <c r="N21" s="2">
        <v>0.59762486901851208</v>
      </c>
      <c r="O21" s="4">
        <v>5.2453769559032718E-3</v>
      </c>
      <c r="P21" s="2">
        <v>27530.474040632052</v>
      </c>
      <c r="Q21" s="2">
        <v>0.34746438746438746</v>
      </c>
      <c r="R21" s="12">
        <v>44300</v>
      </c>
      <c r="S21" s="4">
        <v>1.9540381985796832E-2</v>
      </c>
      <c r="T21" s="2">
        <v>12.621082621082621</v>
      </c>
      <c r="U21" s="2">
        <v>19.956909942837544</v>
      </c>
      <c r="V21" s="2">
        <v>1.581235979669521</v>
      </c>
      <c r="W21" s="2">
        <v>0.25746438746438743</v>
      </c>
      <c r="X21" s="2">
        <v>0.36549748586033864</v>
      </c>
      <c r="Y21" s="2">
        <v>1.419604044892983</v>
      </c>
      <c r="Z21" s="2">
        <v>31.9</v>
      </c>
      <c r="AA21" s="4">
        <v>1.4903756307232292E-2</v>
      </c>
      <c r="AB21" s="2">
        <v>53.786736163180905</v>
      </c>
      <c r="AC21" s="4">
        <v>1.57507876226342E-2</v>
      </c>
      <c r="AD21" s="2">
        <v>1.6861045819178968</v>
      </c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 t="s">
        <v>20</v>
      </c>
      <c r="B22" s="2">
        <v>12284.3</v>
      </c>
      <c r="C22" s="4">
        <v>5.9245815902608495E-2</v>
      </c>
      <c r="D22" s="2">
        <v>1.8784213361835178</v>
      </c>
      <c r="E22" s="2">
        <v>23075.091220079186</v>
      </c>
      <c r="F22" s="4">
        <v>6.828770894176249E-2</v>
      </c>
      <c r="G22" s="2">
        <v>303316.04938271607</v>
      </c>
      <c r="H22" s="2">
        <v>3143.1</v>
      </c>
      <c r="I22" s="4">
        <v>3.9800988724889332E-2</v>
      </c>
      <c r="J22" s="2">
        <v>0.56386764831303293</v>
      </c>
      <c r="K22" s="2">
        <v>2.203785864965095</v>
      </c>
      <c r="L22" s="2">
        <v>0.74412868458113213</v>
      </c>
      <c r="M22" s="2">
        <v>0.51137630959843061</v>
      </c>
      <c r="N22" s="2">
        <v>0.68721488661102059</v>
      </c>
      <c r="O22" s="4">
        <v>3.5428520625889047E-2</v>
      </c>
      <c r="P22" s="2">
        <v>77607.407407407401</v>
      </c>
      <c r="Q22" s="2">
        <v>0.25586317494688343</v>
      </c>
      <c r="R22" s="12">
        <v>40500</v>
      </c>
      <c r="S22" s="4">
        <v>1.7864231838030965E-2</v>
      </c>
      <c r="T22" s="2">
        <v>3.2968911537490944</v>
      </c>
      <c r="U22" s="2">
        <v>10.506920978969083</v>
      </c>
      <c r="V22" s="2">
        <v>3.1869177625172815</v>
      </c>
      <c r="W22" s="2">
        <v>0.22369202966387997</v>
      </c>
      <c r="X22" s="2">
        <v>0.39535479130033463</v>
      </c>
      <c r="Y22" s="2">
        <v>1.7674066970307143</v>
      </c>
      <c r="Z22" s="2">
        <v>8.8000000000000007</v>
      </c>
      <c r="AA22" s="4">
        <v>4.1113810502709774E-3</v>
      </c>
      <c r="AB22" s="2">
        <v>133.23325363513953</v>
      </c>
      <c r="AC22" s="4">
        <v>3.9015728262689467E-2</v>
      </c>
      <c r="AD22" s="2">
        <v>15.140142458538582</v>
      </c>
      <c r="AE22" s="2"/>
      <c r="AF22" s="2"/>
      <c r="AG22" s="2"/>
      <c r="AH22" s="2"/>
      <c r="AI22" s="2"/>
      <c r="AJ22" s="2"/>
      <c r="AK22" s="2"/>
      <c r="AL22" s="2"/>
    </row>
    <row r="23" spans="1:38" x14ac:dyDescent="0.25">
      <c r="A23" t="s">
        <v>21</v>
      </c>
      <c r="B23" s="2">
        <v>16861.7</v>
      </c>
      <c r="C23" s="4">
        <v>8.1322108219842704E-2</v>
      </c>
      <c r="D23" s="2">
        <v>1.7523071793285256</v>
      </c>
      <c r="E23" s="2">
        <v>29546.877965683801</v>
      </c>
      <c r="F23" s="4">
        <v>8.7440113818603865E-2</v>
      </c>
      <c r="G23" s="2">
        <v>103382.58736971184</v>
      </c>
      <c r="H23" s="2">
        <v>6429.7</v>
      </c>
      <c r="I23" s="4">
        <v>8.1419113997143258E-2</v>
      </c>
      <c r="J23" s="2">
        <v>0.68176543329959516</v>
      </c>
      <c r="K23" s="2">
        <v>1.78790988796799</v>
      </c>
      <c r="L23" s="2">
        <v>0.61868613484998547</v>
      </c>
      <c r="M23" s="2">
        <v>0.45141355853798854</v>
      </c>
      <c r="N23" s="2">
        <v>0.72963257637484313</v>
      </c>
      <c r="O23" s="4">
        <v>1.3068990042674256E-2</v>
      </c>
      <c r="P23" s="2">
        <v>39421.827099938688</v>
      </c>
      <c r="Q23" s="2">
        <v>0.38131979575013192</v>
      </c>
      <c r="R23" s="12">
        <v>163100</v>
      </c>
      <c r="S23" s="4">
        <v>7.1942128710687669E-2</v>
      </c>
      <c r="T23" s="2">
        <v>9.6728087915216143</v>
      </c>
      <c r="U23" s="2">
        <v>18.078439346569084</v>
      </c>
      <c r="V23" s="2">
        <v>1.8689958352547145</v>
      </c>
      <c r="W23" s="2">
        <v>0.16475800186220838</v>
      </c>
      <c r="X23" s="2">
        <v>0.29321338793630264</v>
      </c>
      <c r="Y23" s="2">
        <v>1.7796609853373011</v>
      </c>
      <c r="Z23" s="2">
        <v>13</v>
      </c>
      <c r="AA23" s="4">
        <v>6.0736310969912166E-3</v>
      </c>
      <c r="AB23" s="2">
        <v>114.30267261797577</v>
      </c>
      <c r="AC23" s="4">
        <v>3.3472139221149388E-2</v>
      </c>
      <c r="AD23" s="2">
        <v>8.7925132783058295</v>
      </c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 t="s">
        <v>22</v>
      </c>
      <c r="B24" s="2">
        <v>18565.5</v>
      </c>
      <c r="C24" s="4">
        <v>8.9539346575700535E-2</v>
      </c>
      <c r="D24" s="2">
        <v>1.5907656467277427</v>
      </c>
      <c r="E24" s="2">
        <v>29533.359614323908</v>
      </c>
      <c r="F24" s="4">
        <v>8.7400108029060827E-2</v>
      </c>
      <c r="G24" s="2">
        <v>49167.108050847462</v>
      </c>
      <c r="H24" s="2">
        <v>9839.4</v>
      </c>
      <c r="I24" s="4">
        <v>0.12459605117866951</v>
      </c>
      <c r="J24" s="2">
        <v>0.78381296106326992</v>
      </c>
      <c r="K24" s="2">
        <v>1.4789397248429923</v>
      </c>
      <c r="L24" s="2">
        <v>0.47001696695483558</v>
      </c>
      <c r="M24" s="2">
        <v>0.36862998572621258</v>
      </c>
      <c r="N24" s="2">
        <v>0.78429080574368848</v>
      </c>
      <c r="O24" s="4">
        <v>8.2370199146514944E-2</v>
      </c>
      <c r="P24" s="2">
        <v>26057.733050847459</v>
      </c>
      <c r="Q24" s="2">
        <v>0.52998303304516436</v>
      </c>
      <c r="R24" s="12">
        <v>377600</v>
      </c>
      <c r="S24" s="4">
        <v>0.16655639363062943</v>
      </c>
      <c r="T24" s="2">
        <v>20.3388004632248</v>
      </c>
      <c r="U24" s="2">
        <v>27.475607923650458</v>
      </c>
      <c r="V24" s="2">
        <v>1.3508961835448425</v>
      </c>
      <c r="W24" s="2">
        <v>9.8742290808219543E-2</v>
      </c>
      <c r="X24" s="2">
        <v>0.18887128519184729</v>
      </c>
      <c r="Y24" s="2">
        <v>1.9127699352112377</v>
      </c>
      <c r="Z24" s="2">
        <v>113.7</v>
      </c>
      <c r="AA24" s="4">
        <v>5.3120911979069332E-2</v>
      </c>
      <c r="AB24" s="2">
        <v>264.16073051968692</v>
      </c>
      <c r="AC24" s="4">
        <v>7.735623801437648E-2</v>
      </c>
      <c r="AD24" s="2">
        <v>2.3233133730843178</v>
      </c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 s="125" t="s">
        <v>23</v>
      </c>
      <c r="B25" s="140">
        <v>13424.4</v>
      </c>
      <c r="C25" s="141">
        <v>6.4744391703473333E-2</v>
      </c>
      <c r="D25" s="140">
        <v>1.662137432834194</v>
      </c>
      <c r="E25" s="140">
        <v>22313.197753339355</v>
      </c>
      <c r="F25" s="141">
        <v>6.6032985057677171E-2</v>
      </c>
      <c r="G25" s="140">
        <v>97988.321167883216</v>
      </c>
      <c r="H25" s="140">
        <v>6347.4</v>
      </c>
      <c r="I25" s="141">
        <v>8.0376951364055413E-2</v>
      </c>
      <c r="J25" s="140">
        <v>0.74595311653962515</v>
      </c>
      <c r="K25" s="140">
        <v>1.5776495915925488</v>
      </c>
      <c r="L25" s="140">
        <v>0.52717439885581485</v>
      </c>
      <c r="M25" s="140">
        <v>0.42477131193945356</v>
      </c>
      <c r="N25" s="140">
        <v>0.80575102444538638</v>
      </c>
      <c r="O25" s="141">
        <v>1.3869132290184922E-2</v>
      </c>
      <c r="P25" s="140">
        <v>46331.386861313869</v>
      </c>
      <c r="Q25" s="140">
        <v>0.4728256011441852</v>
      </c>
      <c r="R25" s="142">
        <v>137000</v>
      </c>
      <c r="S25" s="141">
        <v>6.0429623748401044E-2</v>
      </c>
      <c r="T25" s="140">
        <v>10.205297815917286</v>
      </c>
      <c r="U25" s="140">
        <v>17.272497704713185</v>
      </c>
      <c r="V25" s="140">
        <v>1.692503052460961</v>
      </c>
      <c r="W25" s="140">
        <v>9.6093680164476641E-2</v>
      </c>
      <c r="X25" s="140">
        <v>0.21192274412857087</v>
      </c>
      <c r="Y25" s="140">
        <v>2.2053765009919273</v>
      </c>
      <c r="Z25" s="140">
        <v>218.1</v>
      </c>
      <c r="AA25" s="141">
        <v>0.10189684171182956</v>
      </c>
      <c r="AB25" s="140">
        <v>332.22052773873327</v>
      </c>
      <c r="AC25" s="141">
        <v>9.728671694108576E-2</v>
      </c>
      <c r="AD25" s="140">
        <v>1.523248637041418</v>
      </c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 s="125" t="s">
        <v>24</v>
      </c>
      <c r="B26" s="140">
        <v>2249.6</v>
      </c>
      <c r="C26" s="141">
        <v>1.0849571196934955E-2</v>
      </c>
      <c r="D26" s="140">
        <v>1.6017091309659346</v>
      </c>
      <c r="E26" s="140">
        <v>3603.2048610209663</v>
      </c>
      <c r="F26" s="141">
        <v>1.0663212659061337E-2</v>
      </c>
      <c r="G26" s="140">
        <v>23855.779427359488</v>
      </c>
      <c r="H26" s="140">
        <v>1116.7</v>
      </c>
      <c r="I26" s="141">
        <v>1.4140741341059439E-2</v>
      </c>
      <c r="J26" s="140">
        <v>0.74896515213878223</v>
      </c>
      <c r="K26" s="140">
        <v>1.5087955639396475</v>
      </c>
      <c r="L26" s="140">
        <v>0.50360064011379801</v>
      </c>
      <c r="M26" s="140">
        <v>0.37686699857752493</v>
      </c>
      <c r="N26" s="140">
        <v>0.74834495542413282</v>
      </c>
      <c r="O26" s="141">
        <v>4.6674964438122328E-3</v>
      </c>
      <c r="P26" s="140">
        <v>11841.993637327678</v>
      </c>
      <c r="Q26" s="140">
        <v>0.49639935988620204</v>
      </c>
      <c r="R26" s="142">
        <v>94300</v>
      </c>
      <c r="S26" s="141">
        <v>4.159498919324247E-2</v>
      </c>
      <c r="T26" s="140">
        <v>41.918563300142246</v>
      </c>
      <c r="U26" s="140">
        <v>49.459957466792908</v>
      </c>
      <c r="V26" s="140">
        <v>1.1799058358143937</v>
      </c>
      <c r="W26" s="140">
        <v>0.12286628733997157</v>
      </c>
      <c r="X26" s="140">
        <v>0.21314516790803525</v>
      </c>
      <c r="Y26" s="140">
        <v>1.734773407112576</v>
      </c>
      <c r="Z26" s="140">
        <v>853.8</v>
      </c>
      <c r="AA26" s="141">
        <v>0.3988974023547</v>
      </c>
      <c r="AB26" s="140">
        <v>867.2905266360674</v>
      </c>
      <c r="AC26" s="141">
        <v>0.25397541971543558</v>
      </c>
      <c r="AD26" s="140">
        <v>1.0158005699649419</v>
      </c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 t="s">
        <v>25</v>
      </c>
      <c r="B27" s="2">
        <v>1040.2</v>
      </c>
      <c r="C27" s="4">
        <v>5.016769185211478E-3</v>
      </c>
      <c r="D27" s="2">
        <v>1.7181826506341569</v>
      </c>
      <c r="E27" s="2">
        <v>1787.25359318965</v>
      </c>
      <c r="F27" s="4">
        <v>5.2891428256046204E-3</v>
      </c>
      <c r="G27" s="2">
        <v>85966.942148760325</v>
      </c>
      <c r="H27" s="2">
        <v>458.6</v>
      </c>
      <c r="I27" s="4">
        <v>5.8072391680933635E-3</v>
      </c>
      <c r="J27" s="2">
        <v>0.74847563793165506</v>
      </c>
      <c r="K27" s="2">
        <v>1.6976981216234357</v>
      </c>
      <c r="L27" s="2">
        <v>0.55912324552970583</v>
      </c>
      <c r="M27" s="2">
        <v>0.43270524899057872</v>
      </c>
      <c r="N27" s="2">
        <v>0.77389958734525444</v>
      </c>
      <c r="O27" s="4">
        <v>1.1557610241820769E-3</v>
      </c>
      <c r="P27" s="2">
        <v>37900.826446280989</v>
      </c>
      <c r="Q27" s="2">
        <v>0.44087675447029417</v>
      </c>
      <c r="R27" s="12">
        <v>12100</v>
      </c>
      <c r="S27" s="4">
        <v>5.3372149442018442E-3</v>
      </c>
      <c r="T27" s="2">
        <v>11.632378388771389</v>
      </c>
      <c r="U27" s="2">
        <v>20.102567055313738</v>
      </c>
      <c r="V27" s="2">
        <v>1.7281562190857316</v>
      </c>
      <c r="W27" s="2">
        <v>0.12478369544318398</v>
      </c>
      <c r="X27" s="2">
        <v>0.23008343129375389</v>
      </c>
      <c r="Y27" s="2">
        <v>1.8438581296745982</v>
      </c>
      <c r="Z27" s="2">
        <v>9.1999999999999993</v>
      </c>
      <c r="AA27" s="4">
        <v>4.2982620071014763E-3</v>
      </c>
      <c r="AB27" s="2">
        <v>16.905837543114561</v>
      </c>
      <c r="AC27" s="4">
        <v>4.9506676872249503E-3</v>
      </c>
      <c r="AD27" s="2">
        <v>1.8375910372950612</v>
      </c>
      <c r="AE27" s="2"/>
      <c r="AF27" s="2"/>
      <c r="AG27" s="2"/>
      <c r="AH27" s="2"/>
      <c r="AI27" s="2"/>
      <c r="AJ27" s="2"/>
      <c r="AK27" s="2"/>
      <c r="AL27" s="2"/>
    </row>
    <row r="28" spans="1:38" x14ac:dyDescent="0.25">
      <c r="A28" t="s">
        <v>26</v>
      </c>
      <c r="B28" s="2">
        <v>2115.5</v>
      </c>
      <c r="C28" s="4">
        <v>1.0202821775922785E-2</v>
      </c>
      <c r="D28" s="2">
        <v>1.5658623300791439</v>
      </c>
      <c r="E28" s="2">
        <v>3312.5817592824287</v>
      </c>
      <c r="F28" s="4">
        <v>9.8031516697464106E-3</v>
      </c>
      <c r="G28" s="2">
        <v>185570.17543859649</v>
      </c>
      <c r="H28" s="2">
        <v>1115.4000000000001</v>
      </c>
      <c r="I28" s="4">
        <v>1.4124279476867287E-2</v>
      </c>
      <c r="J28" s="2">
        <v>0.77215210570613768</v>
      </c>
      <c r="K28" s="2">
        <v>1.4644860853696737</v>
      </c>
      <c r="L28" s="2">
        <v>0.47274875915859138</v>
      </c>
      <c r="M28" s="2">
        <v>0.34757740486882538</v>
      </c>
      <c r="N28" s="2">
        <v>0.73522647735226476</v>
      </c>
      <c r="O28" s="4">
        <v>2.0448079658605973E-3</v>
      </c>
      <c r="P28" s="2">
        <v>97842.105263157893</v>
      </c>
      <c r="Q28" s="2">
        <v>0.52725124084140873</v>
      </c>
      <c r="R28" s="12">
        <v>11400</v>
      </c>
      <c r="S28" s="4">
        <v>5.0284504432976046E-3</v>
      </c>
      <c r="T28" s="2">
        <v>5.3887969747104707</v>
      </c>
      <c r="U28" s="2">
        <v>11.333590056802834</v>
      </c>
      <c r="V28" s="2">
        <v>2.1031762951900346</v>
      </c>
      <c r="W28" s="2">
        <v>0.12380051997163792</v>
      </c>
      <c r="X28" s="2">
        <v>0.21032520663121543</v>
      </c>
      <c r="Y28" s="2">
        <v>1.6989040650184659</v>
      </c>
      <c r="Z28" s="2">
        <v>56.5</v>
      </c>
      <c r="AA28" s="4">
        <v>2.6396935152307979E-2</v>
      </c>
      <c r="AB28" s="2">
        <v>72.228718086832316</v>
      </c>
      <c r="AC28" s="4">
        <v>2.1151296397485909E-2</v>
      </c>
      <c r="AD28" s="2">
        <v>1.2783843909173862</v>
      </c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 t="s">
        <v>27</v>
      </c>
      <c r="B29" s="2">
        <v>3568.3</v>
      </c>
      <c r="C29" s="4">
        <v>1.720951498134024E-2</v>
      </c>
      <c r="D29" s="2">
        <v>1.6275343590460325</v>
      </c>
      <c r="E29" s="2">
        <v>5807.5308533839579</v>
      </c>
      <c r="F29" s="4">
        <v>1.7186626601115914E-2</v>
      </c>
      <c r="G29" s="2">
        <v>95409.090909090912</v>
      </c>
      <c r="H29" s="2">
        <v>1711.1</v>
      </c>
      <c r="I29" s="4">
        <v>2.1667612168610014E-2</v>
      </c>
      <c r="J29" s="2">
        <v>0.75336806689052838</v>
      </c>
      <c r="K29" s="2">
        <v>1.571061465189336</v>
      </c>
      <c r="L29" s="2">
        <v>0.52047193341367037</v>
      </c>
      <c r="M29" s="2">
        <v>0.38169436426309444</v>
      </c>
      <c r="N29" s="2">
        <v>0.73336205039844926</v>
      </c>
      <c r="O29" s="4">
        <v>4.9342105263157901E-3</v>
      </c>
      <c r="P29" s="2">
        <v>45751.336898395719</v>
      </c>
      <c r="Q29" s="2">
        <v>0.47952806658632957</v>
      </c>
      <c r="R29" s="12">
        <v>37400</v>
      </c>
      <c r="S29" s="4">
        <v>1.6496846191169336E-2</v>
      </c>
      <c r="T29" s="2">
        <v>10.481181515007146</v>
      </c>
      <c r="U29" s="2">
        <v>17.884498768590507</v>
      </c>
      <c r="V29" s="2">
        <v>1.7063437688759762</v>
      </c>
      <c r="W29" s="2">
        <v>0.13765658717036122</v>
      </c>
      <c r="X29" s="2">
        <v>0.23016182506499544</v>
      </c>
      <c r="Y29" s="2">
        <v>1.6720000822056664</v>
      </c>
      <c r="Z29" s="2">
        <v>4.5999999999999996</v>
      </c>
      <c r="AA29" s="4">
        <v>2.1491310035507381E-3</v>
      </c>
      <c r="AB29" s="2">
        <v>34.79162018002512</v>
      </c>
      <c r="AC29" s="4">
        <v>1.0188300305867115E-2</v>
      </c>
      <c r="AD29" s="2">
        <v>7.5633956913098093</v>
      </c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A30" t="s">
        <v>28</v>
      </c>
      <c r="B30" s="2">
        <v>5900.5</v>
      </c>
      <c r="C30" s="4">
        <v>2.8457456813440037E-2</v>
      </c>
      <c r="D30" s="2">
        <v>1.6173237050766944</v>
      </c>
      <c r="E30" s="2">
        <v>9543.0185218050356</v>
      </c>
      <c r="F30" s="4">
        <v>2.8241312895691099E-2</v>
      </c>
      <c r="G30" s="2">
        <v>129113.78555798686</v>
      </c>
      <c r="H30" s="2">
        <v>3232.7</v>
      </c>
      <c r="I30" s="4">
        <v>4.0935591056902344E-2</v>
      </c>
      <c r="J30" s="2">
        <v>0.84278112107094683</v>
      </c>
      <c r="K30" s="2">
        <v>1.5382899758341702</v>
      </c>
      <c r="L30" s="2">
        <v>0.45214812304042029</v>
      </c>
      <c r="M30" s="2">
        <v>0.37590034742818412</v>
      </c>
      <c r="N30" s="2">
        <v>0.83136549345927524</v>
      </c>
      <c r="O30" s="4">
        <v>1.2357752489331438E-2</v>
      </c>
      <c r="P30" s="2">
        <v>70737.417943107226</v>
      </c>
      <c r="Q30" s="2">
        <v>0.54786882467587494</v>
      </c>
      <c r="R30" s="12">
        <v>45700</v>
      </c>
      <c r="S30" s="4">
        <v>2.0157910987605311E-2</v>
      </c>
      <c r="T30" s="2">
        <v>7.7451063469197523</v>
      </c>
      <c r="U30" s="2">
        <v>14.091735531592397</v>
      </c>
      <c r="V30" s="2">
        <v>1.8194373195658848</v>
      </c>
      <c r="W30" s="2">
        <v>7.5586814676722305E-2</v>
      </c>
      <c r="X30" s="2">
        <v>0.14807860355091451</v>
      </c>
      <c r="Y30" s="2">
        <v>1.9590533637941057</v>
      </c>
      <c r="Z30" s="2">
        <v>41.9</v>
      </c>
      <c r="AA30" s="4">
        <v>1.9575780227994766E-2</v>
      </c>
      <c r="AB30" s="2">
        <v>114.36716210183269</v>
      </c>
      <c r="AC30" s="4">
        <v>3.3491024177489594E-2</v>
      </c>
      <c r="AD30" s="2">
        <v>2.7295265418098493</v>
      </c>
      <c r="AE30" s="2"/>
      <c r="AF30" s="2"/>
      <c r="AG30" s="2"/>
      <c r="AH30" s="2"/>
      <c r="AI30" s="2"/>
      <c r="AJ30" s="2"/>
      <c r="AK30" s="2"/>
      <c r="AL30" s="2"/>
    </row>
    <row r="31" spans="1:38" x14ac:dyDescent="0.25">
      <c r="A31" t="s">
        <v>29</v>
      </c>
      <c r="B31" s="2">
        <v>8286.7000000000007</v>
      </c>
      <c r="C31" s="4">
        <v>3.9965834654001116E-2</v>
      </c>
      <c r="D31" s="2">
        <v>1.6151289193548743</v>
      </c>
      <c r="E31" s="2">
        <v>13384.088816018038</v>
      </c>
      <c r="F31" s="4">
        <v>3.9608457136829547E-2</v>
      </c>
      <c r="G31" s="2">
        <v>366668.14159292041</v>
      </c>
      <c r="H31" s="2">
        <v>4963.6000000000004</v>
      </c>
      <c r="I31" s="4">
        <v>6.2853930080131307E-2</v>
      </c>
      <c r="J31" s="2">
        <v>0.85144410825830241</v>
      </c>
      <c r="K31" s="2">
        <v>1.4214807583012481</v>
      </c>
      <c r="L31" s="2">
        <v>0.40100401848745576</v>
      </c>
      <c r="M31" s="2">
        <v>0.36060192839127758</v>
      </c>
      <c r="N31" s="2">
        <v>0.89924766777008736</v>
      </c>
      <c r="O31" s="4">
        <v>9.7795163584637277E-3</v>
      </c>
      <c r="P31" s="2">
        <v>219628.3185840708</v>
      </c>
      <c r="Q31" s="2">
        <v>0.59898391398264683</v>
      </c>
      <c r="R31" s="12">
        <v>22600</v>
      </c>
      <c r="S31" s="4">
        <v>9.9686824577654275E-3</v>
      </c>
      <c r="T31" s="2">
        <v>2.7272617567910022</v>
      </c>
      <c r="U31" s="2">
        <v>9.1119885132355698</v>
      </c>
      <c r="V31" s="2">
        <v>3.3410758943641241</v>
      </c>
      <c r="W31" s="2">
        <v>3.970217336213451E-2</v>
      </c>
      <c r="X31" s="2">
        <v>0.13579432958204302</v>
      </c>
      <c r="Y31" s="2">
        <v>3.4203248357067348</v>
      </c>
      <c r="Z31" s="2">
        <v>138.5</v>
      </c>
      <c r="AA31" s="4">
        <v>6.4707531302560267E-2</v>
      </c>
      <c r="AB31" s="2">
        <v>163.53954004579745</v>
      </c>
      <c r="AC31" s="4">
        <v>4.7890553450758058E-2</v>
      </c>
      <c r="AD31" s="2">
        <v>1.1807909028577432</v>
      </c>
      <c r="AE31" s="2"/>
      <c r="AF31" s="2"/>
      <c r="AG31" s="2"/>
      <c r="AH31" s="2"/>
      <c r="AI31" s="2"/>
      <c r="AJ31" s="2"/>
      <c r="AK31" s="2"/>
      <c r="AL31" s="2"/>
    </row>
    <row r="32" spans="1:38" x14ac:dyDescent="0.25">
      <c r="A32" s="125" t="s">
        <v>30</v>
      </c>
      <c r="B32" s="140">
        <v>15901.4</v>
      </c>
      <c r="C32" s="141">
        <v>7.6690687869372998E-2</v>
      </c>
      <c r="D32" s="140">
        <v>1.7845099537367963</v>
      </c>
      <c r="E32" s="140">
        <v>28376.206578350291</v>
      </c>
      <c r="F32" s="141">
        <v>8.3975665240601419E-2</v>
      </c>
      <c r="G32" s="140">
        <v>69590.371991247259</v>
      </c>
      <c r="H32" s="140">
        <v>6389.2</v>
      </c>
      <c r="I32" s="141">
        <v>8.0906263612695414E-2</v>
      </c>
      <c r="J32" s="140">
        <v>0.73311311408985758</v>
      </c>
      <c r="K32" s="140">
        <v>1.8245672184919024</v>
      </c>
      <c r="L32" s="140">
        <v>0.59819890072572235</v>
      </c>
      <c r="M32" s="140">
        <v>0.47019759266479677</v>
      </c>
      <c r="N32" s="140">
        <v>0.78602216101427624</v>
      </c>
      <c r="O32" s="141">
        <v>4.631934566145092E-2</v>
      </c>
      <c r="P32" s="140">
        <v>27961.487964989061</v>
      </c>
      <c r="Q32" s="140">
        <v>0.40180109927427771</v>
      </c>
      <c r="R32" s="142">
        <v>228500</v>
      </c>
      <c r="S32" s="141">
        <v>0.10078955493802655</v>
      </c>
      <c r="T32" s="140">
        <v>14.369803916636272</v>
      </c>
      <c r="U32" s="140">
        <v>24.075060945850428</v>
      </c>
      <c r="V32" s="140">
        <v>1.6753924469336805</v>
      </c>
      <c r="W32" s="140">
        <v>0.12567446891468675</v>
      </c>
      <c r="X32" s="140">
        <v>0.24161731350635227</v>
      </c>
      <c r="Y32" s="140">
        <v>1.9225648263560398</v>
      </c>
      <c r="Z32" s="140">
        <v>110.6</v>
      </c>
      <c r="AA32" s="141">
        <v>5.167258456363296E-2</v>
      </c>
      <c r="AB32" s="140">
        <v>307.9429469956828</v>
      </c>
      <c r="AC32" s="141">
        <v>9.0177324448575624E-2</v>
      </c>
      <c r="AD32" s="140">
        <v>2.78429427663366</v>
      </c>
      <c r="AE32" s="2"/>
      <c r="AF32" s="2"/>
      <c r="AG32" s="2"/>
      <c r="AH32" s="2"/>
      <c r="AI32" s="2"/>
      <c r="AJ32" s="2"/>
      <c r="AK32" s="2"/>
      <c r="AL32" s="2"/>
    </row>
    <row r="33" spans="1:38" x14ac:dyDescent="0.25">
      <c r="A33" t="s">
        <v>31</v>
      </c>
      <c r="B33" s="2">
        <v>7236.7</v>
      </c>
      <c r="C33" s="4">
        <v>3.4901801156142956E-2</v>
      </c>
      <c r="D33" s="2">
        <v>1.4355814741025621</v>
      </c>
      <c r="E33" s="2">
        <v>10388.87245363801</v>
      </c>
      <c r="F33" s="4">
        <v>3.0744506774898539E-2</v>
      </c>
      <c r="G33" s="2">
        <v>45004.353233830851</v>
      </c>
      <c r="H33" s="2">
        <v>4730.6000000000004</v>
      </c>
      <c r="I33" s="4">
        <v>5.9903457497999267E-2</v>
      </c>
      <c r="J33" s="2">
        <v>0.8366976395330874</v>
      </c>
      <c r="K33" s="2">
        <v>1.2799496486722812</v>
      </c>
      <c r="L33" s="2">
        <v>0.34630425470172871</v>
      </c>
      <c r="M33" s="2">
        <v>0.27009548551135187</v>
      </c>
      <c r="N33" s="2">
        <v>0.77993695383264838</v>
      </c>
      <c r="O33" s="4">
        <v>1.4669274537695591E-3</v>
      </c>
      <c r="P33" s="2">
        <v>29419.154228855721</v>
      </c>
      <c r="Q33" s="2">
        <v>0.65369574529827135</v>
      </c>
      <c r="R33" s="12">
        <v>160800</v>
      </c>
      <c r="S33" s="4">
        <v>7.0927616779145164E-2</v>
      </c>
      <c r="T33" s="2">
        <v>22.220072685063634</v>
      </c>
      <c r="U33" s="2">
        <v>27.411056257745798</v>
      </c>
      <c r="V33" s="2">
        <v>1.2336168583360014</v>
      </c>
      <c r="W33" s="2">
        <v>7.4177456575510947E-2</v>
      </c>
      <c r="X33" s="2">
        <v>0.14405147520694458</v>
      </c>
      <c r="Y33" s="2">
        <v>1.9419845578056925</v>
      </c>
      <c r="Z33" s="2">
        <v>16.5</v>
      </c>
      <c r="AA33" s="4">
        <v>7.7088394692580824E-3</v>
      </c>
      <c r="AB33" s="2">
        <v>22.224096822869114</v>
      </c>
      <c r="AC33" s="4">
        <v>6.5080548501749687E-3</v>
      </c>
      <c r="AD33" s="2">
        <v>1.3469149589617646</v>
      </c>
      <c r="AE33" s="2"/>
      <c r="AF33" s="2"/>
      <c r="AG33" s="2"/>
      <c r="AH33" s="2"/>
      <c r="AI33" s="2"/>
      <c r="AJ33" s="2"/>
      <c r="AK33" s="2"/>
      <c r="AL33" s="2"/>
    </row>
    <row r="34" spans="1:38" s="44" customFormat="1" x14ac:dyDescent="0.25">
      <c r="A34" s="44" t="s">
        <v>32</v>
      </c>
      <c r="B34" s="46">
        <v>4028.7</v>
      </c>
      <c r="C34" s="47">
        <v>1.9429973097924901E-2</v>
      </c>
      <c r="D34" s="46">
        <v>1.373882668533128</v>
      </c>
      <c r="E34" s="46">
        <v>5534.9611067194128</v>
      </c>
      <c r="F34" s="47">
        <v>1.6379992150615374E-2</v>
      </c>
      <c r="G34" s="46">
        <v>23490.962099125365</v>
      </c>
      <c r="H34" s="46">
        <v>2921.1</v>
      </c>
      <c r="I34" s="47">
        <v>3.6989808839767817E-2</v>
      </c>
      <c r="J34" s="46">
        <v>0.87718268778788722</v>
      </c>
      <c r="K34" s="46">
        <v>1.2097860033176067</v>
      </c>
      <c r="L34" s="46">
        <v>0.27492739593417231</v>
      </c>
      <c r="M34" s="46">
        <v>0.22391838558343882</v>
      </c>
      <c r="N34" s="46">
        <v>0.81446370530877576</v>
      </c>
      <c r="O34" s="47">
        <v>5.7788051209103843E-4</v>
      </c>
      <c r="P34" s="46">
        <v>17032.65306122449</v>
      </c>
      <c r="Q34" s="2">
        <v>0.72507260406582774</v>
      </c>
      <c r="R34" s="48">
        <v>171500</v>
      </c>
      <c r="S34" s="47">
        <v>7.5647302721538523E-2</v>
      </c>
      <c r="T34" s="46">
        <v>42.569563382728923</v>
      </c>
      <c r="U34" s="46">
        <v>46.709691459266779</v>
      </c>
      <c r="V34" s="46">
        <v>1.0972555917314755</v>
      </c>
      <c r="W34" s="46">
        <v>4.9867202819768162E-2</v>
      </c>
      <c r="X34" s="46">
        <v>0.11026196790851145</v>
      </c>
      <c r="Y34" s="46">
        <v>2.2111119468044804</v>
      </c>
      <c r="Z34" s="46">
        <v>84.8</v>
      </c>
      <c r="AA34" s="47">
        <v>3.9618762848065779E-2</v>
      </c>
      <c r="AB34" s="46">
        <v>87.682561845424615</v>
      </c>
      <c r="AC34" s="47">
        <v>2.5676765469572534E-2</v>
      </c>
      <c r="AD34" s="46">
        <v>1.0339924745922715</v>
      </c>
      <c r="AE34" s="46"/>
      <c r="AF34" s="46"/>
      <c r="AG34" s="46"/>
      <c r="AH34" s="46"/>
      <c r="AI34" s="46"/>
      <c r="AJ34" s="46"/>
      <c r="AK34" s="46"/>
      <c r="AL34" s="46"/>
    </row>
    <row r="35" spans="1:38" x14ac:dyDescent="0.25">
      <c r="A35" t="s">
        <v>33</v>
      </c>
      <c r="B35" s="2">
        <v>4625.8</v>
      </c>
      <c r="C35" s="4">
        <v>2.2309720147040239E-2</v>
      </c>
      <c r="D35" s="2">
        <v>1.4024078252953303</v>
      </c>
      <c r="E35" s="2">
        <v>6487.2581182511385</v>
      </c>
      <c r="F35" s="4">
        <v>1.9198190376978251E-2</v>
      </c>
      <c r="G35" s="2">
        <v>35338.426279602747</v>
      </c>
      <c r="H35" s="2">
        <v>2889</v>
      </c>
      <c r="I35" s="4">
        <v>3.6583327423946196E-2</v>
      </c>
      <c r="J35" s="2">
        <v>0.81334996412463134</v>
      </c>
      <c r="K35" s="2">
        <v>1.3023171561258982</v>
      </c>
      <c r="L35" s="2">
        <v>0.37545937999913526</v>
      </c>
      <c r="M35" s="2">
        <v>0.26708893596783256</v>
      </c>
      <c r="N35" s="2">
        <v>0.71136573007830495</v>
      </c>
      <c r="O35" s="4">
        <v>1.591394025604552E-2</v>
      </c>
      <c r="P35" s="2">
        <v>22070.282658517954</v>
      </c>
      <c r="Q35" s="2">
        <v>0.62454062000086474</v>
      </c>
      <c r="R35" s="12">
        <v>130900</v>
      </c>
      <c r="S35" s="4">
        <v>5.7738961669092675E-2</v>
      </c>
      <c r="T35" s="2">
        <v>28.297807946733538</v>
      </c>
      <c r="U35" s="2">
        <v>34.740126395936727</v>
      </c>
      <c r="V35" s="2">
        <v>1.2276613955868916</v>
      </c>
      <c r="W35" s="2">
        <v>0.10523585109602662</v>
      </c>
      <c r="X35" s="2">
        <v>0.16398424075939691</v>
      </c>
      <c r="Y35" s="2">
        <v>1.5582545211684846</v>
      </c>
      <c r="Z35" s="2">
        <v>65.2</v>
      </c>
      <c r="AA35" s="4">
        <v>3.0461595963371332E-2</v>
      </c>
      <c r="AB35" s="2">
        <v>107.50761241371906</v>
      </c>
      <c r="AC35" s="4">
        <v>3.1482288975625002E-2</v>
      </c>
      <c r="AD35" s="2">
        <v>1.6488897609466113</v>
      </c>
      <c r="AE35" s="2"/>
      <c r="AF35" s="2"/>
      <c r="AG35" s="2"/>
      <c r="AH35" s="2"/>
      <c r="AI35" s="2"/>
      <c r="AJ35" s="2"/>
      <c r="AK35" s="2"/>
      <c r="AL35" s="2"/>
    </row>
    <row r="36" spans="1:38" x14ac:dyDescent="0.25">
      <c r="A36" s="125" t="s">
        <v>34</v>
      </c>
      <c r="B36" s="140">
        <v>4478</v>
      </c>
      <c r="C36" s="141">
        <v>2.1596897146103633E-2</v>
      </c>
      <c r="D36" s="140">
        <v>1.4560752350784971</v>
      </c>
      <c r="E36" s="140">
        <v>6520.3049026815097</v>
      </c>
      <c r="F36" s="141">
        <v>1.9295988005387132E-2</v>
      </c>
      <c r="G36" s="140">
        <v>71419.457735247197</v>
      </c>
      <c r="H36" s="140">
        <v>2892.2</v>
      </c>
      <c r="I36" s="141">
        <v>3.6623848935803803E-2</v>
      </c>
      <c r="J36" s="140">
        <v>0.8563080899558837</v>
      </c>
      <c r="K36" s="140">
        <v>1.3258238112241363</v>
      </c>
      <c r="L36" s="140">
        <v>0.35413130861991959</v>
      </c>
      <c r="M36" s="140">
        <v>0.29010719071013846</v>
      </c>
      <c r="N36" s="140">
        <v>0.81920797074032037</v>
      </c>
      <c r="O36" s="141">
        <v>1.2491109530583216E-2</v>
      </c>
      <c r="P36" s="140">
        <v>46127.591706539075</v>
      </c>
      <c r="Q36" s="140">
        <v>0.64586869138008041</v>
      </c>
      <c r="R36" s="142">
        <v>62700</v>
      </c>
      <c r="S36" s="141">
        <v>2.7656477438136828E-2</v>
      </c>
      <c r="T36" s="140">
        <v>14.001786511835641</v>
      </c>
      <c r="U36" s="140">
        <v>20.112244113629206</v>
      </c>
      <c r="V36" s="140">
        <v>1.4364055684343155</v>
      </c>
      <c r="W36" s="140">
        <v>6.2259937472085768E-2</v>
      </c>
      <c r="X36" s="140">
        <v>0.12551596458131603</v>
      </c>
      <c r="Y36" s="140">
        <v>2.015998885922285</v>
      </c>
      <c r="Z36" s="140">
        <v>157.30000000000001</v>
      </c>
      <c r="AA36" s="141">
        <v>7.3490936273593724E-2</v>
      </c>
      <c r="AB36" s="140">
        <v>189.98304859748993</v>
      </c>
      <c r="AC36" s="141">
        <v>5.5634211402625637E-2</v>
      </c>
      <c r="AD36" s="140">
        <v>1.2077752612682131</v>
      </c>
      <c r="AE36" s="2"/>
      <c r="AF36" s="2"/>
      <c r="AG36" s="2"/>
      <c r="AH36" s="2"/>
      <c r="AI36" s="2"/>
      <c r="AJ36" s="2"/>
      <c r="AK36" s="2"/>
      <c r="AL36" s="2"/>
    </row>
    <row r="37" spans="1:38" x14ac:dyDescent="0.25">
      <c r="A37" t="s">
        <v>35</v>
      </c>
      <c r="B37" s="2">
        <v>149.4</v>
      </c>
      <c r="C37" s="4">
        <v>7.2053962340953165E-4</v>
      </c>
      <c r="D37" s="2">
        <v>1</v>
      </c>
      <c r="E37" s="2">
        <v>149.4</v>
      </c>
      <c r="F37" s="4">
        <v>4.4212972415128357E-4</v>
      </c>
      <c r="G37" s="2" t="e">
        <v>#DIV/0!</v>
      </c>
      <c r="H37" s="2">
        <v>149.4</v>
      </c>
      <c r="I37" s="4">
        <v>1.8918480848520464E-3</v>
      </c>
      <c r="J37" s="2">
        <v>1</v>
      </c>
      <c r="K37" s="2">
        <v>1</v>
      </c>
      <c r="L37" s="2">
        <v>0</v>
      </c>
      <c r="M37" s="2">
        <v>0</v>
      </c>
      <c r="N37" s="2">
        <v>0</v>
      </c>
      <c r="O37" s="4">
        <v>0</v>
      </c>
      <c r="P37" s="2">
        <v>0</v>
      </c>
      <c r="Q37" s="2">
        <v>1</v>
      </c>
      <c r="R37" s="12">
        <v>0</v>
      </c>
      <c r="S37" s="4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4">
        <v>0</v>
      </c>
      <c r="AB37" s="2">
        <v>0</v>
      </c>
      <c r="AC37" s="4">
        <v>0</v>
      </c>
      <c r="AD37" s="2">
        <v>0</v>
      </c>
      <c r="AE37" s="2"/>
      <c r="AF37" s="2"/>
      <c r="AG37" s="2"/>
      <c r="AH37" s="2"/>
      <c r="AI37" s="2"/>
      <c r="AJ37" s="2"/>
      <c r="AK37" s="2"/>
      <c r="AL37" s="2"/>
    </row>
    <row r="38" spans="1:38" x14ac:dyDescent="0.25">
      <c r="B38" s="2"/>
      <c r="C38" s="4"/>
      <c r="D38" s="2"/>
      <c r="E38" s="2"/>
      <c r="F38" s="4"/>
      <c r="G38" s="4"/>
      <c r="H38" s="2"/>
      <c r="I38" s="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4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25">
      <c r="A39" t="s">
        <v>53</v>
      </c>
      <c r="B39" s="2">
        <f>SUM(B2:B37)</f>
        <v>207344.60000000003</v>
      </c>
      <c r="C39" s="4">
        <f t="shared" ref="C39" si="0">B39/$B$39</f>
        <v>1</v>
      </c>
      <c r="D39" s="2">
        <f>AVERAGE(D2:D37)</f>
        <v>1.5741308775298513</v>
      </c>
      <c r="E39" s="2">
        <f>SUM(E2:E37)</f>
        <v>337909.8754031742</v>
      </c>
      <c r="F39" s="4">
        <f>E39/$E$39</f>
        <v>1</v>
      </c>
      <c r="G39" s="4"/>
      <c r="H39" s="2">
        <f>SUM(H2:H37)</f>
        <v>78970.39999999998</v>
      </c>
      <c r="I39" s="4">
        <f>H39/$H$39</f>
        <v>1</v>
      </c>
      <c r="J39" s="2"/>
      <c r="K39" s="2"/>
      <c r="L39" s="2"/>
      <c r="M39" s="2"/>
      <c r="N39" s="2"/>
      <c r="O39" s="2"/>
      <c r="P39" s="2">
        <f>(H39*1000000)/R39</f>
        <v>34833.223060297292</v>
      </c>
      <c r="Q39" s="2"/>
      <c r="R39" s="12">
        <f>SUM(R2:R37)</f>
        <v>2267100</v>
      </c>
      <c r="S39" s="4">
        <f t="shared" ref="S39" si="1">R39/$R$39</f>
        <v>1</v>
      </c>
      <c r="T39" s="2"/>
      <c r="U39" s="2"/>
      <c r="V39" s="2"/>
      <c r="W39" s="2"/>
      <c r="X39" s="2"/>
      <c r="Y39" s="2"/>
      <c r="Z39" s="2">
        <f>SUM(Z2:Z37)</f>
        <v>2140.4</v>
      </c>
      <c r="AA39" s="4">
        <f t="shared" ref="AA39" si="2">Z39/$Z$39</f>
        <v>1</v>
      </c>
      <c r="AB39" s="2">
        <f>SUM(AB2:AB37)</f>
        <v>3414.8600979095345</v>
      </c>
      <c r="AC39" s="4">
        <f>AB39/$AB$39</f>
        <v>1</v>
      </c>
      <c r="AD39" s="2">
        <f t="shared" ref="AD39" si="3">AB39/Z39</f>
        <v>1.595430806349063</v>
      </c>
      <c r="AE39" s="2"/>
      <c r="AF39" s="2"/>
      <c r="AG39" s="2"/>
      <c r="AH39" s="2"/>
      <c r="AI39" s="2"/>
      <c r="AJ39" s="2"/>
      <c r="AK39" s="2"/>
      <c r="AL39" s="2"/>
    </row>
    <row r="40" spans="1:38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2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25">
      <c r="A44" s="124" t="s">
        <v>329</v>
      </c>
      <c r="B44" s="117" t="s">
        <v>328</v>
      </c>
    </row>
    <row r="45" spans="1:38" x14ac:dyDescent="0.25">
      <c r="A45" s="117"/>
      <c r="B45" s="124" t="s">
        <v>330</v>
      </c>
    </row>
    <row r="46" spans="1:38" x14ac:dyDescent="0.25">
      <c r="A46" s="117" t="s">
        <v>294</v>
      </c>
      <c r="B46" s="118" t="s">
        <v>325</v>
      </c>
    </row>
    <row r="47" spans="1:38" x14ac:dyDescent="0.25">
      <c r="A47" s="117"/>
      <c r="B47" s="119" t="s">
        <v>327</v>
      </c>
    </row>
    <row r="48" spans="1:38" x14ac:dyDescent="0.25">
      <c r="A48" s="117"/>
      <c r="B48" s="119" t="s">
        <v>326</v>
      </c>
    </row>
    <row r="49" spans="2:2" x14ac:dyDescent="0.25">
      <c r="B49" s="124"/>
    </row>
  </sheetData>
  <conditionalFormatting sqref="Z2:AA37 AA38:AA3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{59FE01FE-7828-499D-B3FD-B853DB354500}</x14:id>
        </ext>
      </extLst>
    </cfRule>
  </conditionalFormatting>
  <hyperlinks>
    <hyperlink ref="B46" r:id="rId1"/>
    <hyperlink ref="B48" r:id="rId2"/>
    <hyperlink ref="B47" r:id="rId3"/>
  </hyperlinks>
  <pageMargins left="0.7" right="0.7" top="0.75" bottom="0.75" header="0.3" footer="0.3"/>
  <pageSetup paperSize="9" orientation="portrait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FE01FE-7828-499D-B3FD-B853DB3545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Z2:AA37 AA38:AA39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5"/>
  <sheetViews>
    <sheetView topLeftCell="AW7" zoomScaleNormal="100" workbookViewId="0">
      <selection activeCell="BW50" sqref="BW50"/>
    </sheetView>
  </sheetViews>
  <sheetFormatPr defaultRowHeight="15" x14ac:dyDescent="0.25"/>
  <cols>
    <col min="18" max="18" width="11.28515625" customWidth="1"/>
    <col min="34" max="34" width="13.7109375" customWidth="1"/>
    <col min="53" max="53" width="18.140625" customWidth="1"/>
    <col min="54" max="54" width="9.140625" customWidth="1"/>
    <col min="55" max="56" width="13.5703125" customWidth="1"/>
    <col min="61" max="61" width="2.7109375" customWidth="1"/>
    <col min="64" max="64" width="2.42578125" customWidth="1"/>
    <col min="72" max="72" width="2.85546875" customWidth="1"/>
    <col min="76" max="76" width="10" customWidth="1"/>
    <col min="80" max="80" width="12.7109375" customWidth="1"/>
  </cols>
  <sheetData>
    <row r="1" spans="1:79" ht="135" x14ac:dyDescent="0.25">
      <c r="A1" s="18"/>
      <c r="B1" s="50" t="s">
        <v>43</v>
      </c>
      <c r="C1" s="50" t="s">
        <v>44</v>
      </c>
      <c r="D1" s="50" t="s">
        <v>50</v>
      </c>
      <c r="E1" s="50" t="s">
        <v>47</v>
      </c>
      <c r="Q1" s="50" t="s">
        <v>259</v>
      </c>
      <c r="R1" s="50" t="s">
        <v>338</v>
      </c>
      <c r="S1" s="50" t="s">
        <v>261</v>
      </c>
      <c r="AF1" s="50" t="s">
        <v>260</v>
      </c>
      <c r="AG1" s="50" t="s">
        <v>259</v>
      </c>
      <c r="AH1" s="50" t="s">
        <v>47</v>
      </c>
      <c r="BB1" s="131" t="s">
        <v>219</v>
      </c>
      <c r="BC1" s="131" t="s">
        <v>220</v>
      </c>
      <c r="BD1" s="131" t="s">
        <v>221</v>
      </c>
      <c r="BE1" s="131" t="s">
        <v>222</v>
      </c>
      <c r="BF1" s="131" t="s">
        <v>223</v>
      </c>
      <c r="BG1" s="131" t="s">
        <v>224</v>
      </c>
      <c r="BH1" s="131" t="s">
        <v>225</v>
      </c>
      <c r="BI1" s="108"/>
      <c r="BJ1" s="131" t="s">
        <v>226</v>
      </c>
      <c r="BK1" s="131" t="s">
        <v>227</v>
      </c>
      <c r="BL1" s="44"/>
      <c r="BM1" s="131" t="s">
        <v>228</v>
      </c>
      <c r="BN1" s="131" t="s">
        <v>238</v>
      </c>
      <c r="BO1" s="131" t="s">
        <v>239</v>
      </c>
      <c r="BP1" s="131" t="s">
        <v>240</v>
      </c>
      <c r="BQ1" s="131" t="s">
        <v>241</v>
      </c>
      <c r="BR1" s="131" t="s">
        <v>242</v>
      </c>
      <c r="BS1" s="131" t="s">
        <v>243</v>
      </c>
      <c r="BT1" s="108"/>
      <c r="BU1" s="131" t="s">
        <v>244</v>
      </c>
      <c r="BV1" s="131" t="s">
        <v>245</v>
      </c>
      <c r="BW1" s="44"/>
      <c r="BX1" s="41" t="s">
        <v>257</v>
      </c>
      <c r="BY1" s="41"/>
      <c r="BZ1" s="41"/>
      <c r="CA1" s="41"/>
    </row>
    <row r="2" spans="1:79" x14ac:dyDescent="0.25">
      <c r="A2" s="22">
        <v>29</v>
      </c>
      <c r="B2" s="11">
        <v>0.13067280266763637</v>
      </c>
      <c r="C2" s="11">
        <v>4.1266094637990955E-2</v>
      </c>
      <c r="D2" s="11">
        <v>2.9950156587711173E-2</v>
      </c>
      <c r="E2" s="11">
        <v>4.5318632031395994E-3</v>
      </c>
      <c r="Q2" s="22" t="s">
        <v>131</v>
      </c>
      <c r="R2" s="4">
        <v>0.13242354196301565</v>
      </c>
      <c r="S2" s="4">
        <v>0.48956836314980917</v>
      </c>
      <c r="AF2" s="22" t="s">
        <v>118</v>
      </c>
      <c r="AG2" t="s">
        <v>102</v>
      </c>
      <c r="AH2" s="11">
        <v>0.3988974023547</v>
      </c>
      <c r="AZ2" s="21" t="s">
        <v>106</v>
      </c>
      <c r="BA2" s="27" t="s">
        <v>126</v>
      </c>
      <c r="BB2" s="132">
        <v>39.799999999999997</v>
      </c>
      <c r="BC2" s="133">
        <v>31.220030567012415</v>
      </c>
      <c r="BD2" s="134">
        <v>0.78442287856815118</v>
      </c>
      <c r="BE2" s="132">
        <v>24.445716596461661</v>
      </c>
      <c r="BF2" s="134">
        <v>0.61421398483572021</v>
      </c>
      <c r="BG2" s="132">
        <v>6.7743139705507494</v>
      </c>
      <c r="BH2" s="134">
        <v>0.17020889373243089</v>
      </c>
      <c r="BI2" s="132"/>
      <c r="BJ2" s="133">
        <v>8.579969432987582</v>
      </c>
      <c r="BK2" s="134">
        <v>0.21557712143184882</v>
      </c>
      <c r="BL2" s="44"/>
      <c r="BM2" s="132">
        <v>1224.3999999999999</v>
      </c>
      <c r="BN2" s="133">
        <v>961.1</v>
      </c>
      <c r="BO2" s="134">
        <v>0.78495589676576294</v>
      </c>
      <c r="BP2" s="132">
        <v>751.9</v>
      </c>
      <c r="BQ2" s="134">
        <v>0.61409670042469788</v>
      </c>
      <c r="BR2" s="132">
        <v>208.2</v>
      </c>
      <c r="BS2" s="134">
        <v>0.17004246978111728</v>
      </c>
      <c r="BT2" s="132"/>
      <c r="BU2" s="133">
        <v>263.39999999999998</v>
      </c>
      <c r="BV2" s="134">
        <v>0.21512577589023196</v>
      </c>
      <c r="BW2" s="44"/>
      <c r="BX2" s="138">
        <f>(1/BF2)*BH2</f>
        <v>0.27711660420424256</v>
      </c>
      <c r="BY2" s="42"/>
      <c r="BZ2" s="42"/>
      <c r="CA2" s="42"/>
    </row>
    <row r="3" spans="1:79" x14ac:dyDescent="0.25">
      <c r="A3" s="22" t="s">
        <v>116</v>
      </c>
      <c r="B3" s="11">
        <v>8.9539346575700535E-2</v>
      </c>
      <c r="C3" s="11">
        <v>0.12459605117866951</v>
      </c>
      <c r="D3" s="11">
        <v>0.16655639363062943</v>
      </c>
      <c r="E3" s="11">
        <v>5.3120911979069332E-2</v>
      </c>
      <c r="Q3" s="22" t="s">
        <v>142</v>
      </c>
      <c r="R3" s="4">
        <v>8.2370199146514944E-2</v>
      </c>
      <c r="S3" s="4">
        <v>0.61576354679802958</v>
      </c>
      <c r="AF3" s="22" t="s">
        <v>117</v>
      </c>
      <c r="AG3" t="s">
        <v>101</v>
      </c>
      <c r="AH3" s="11">
        <v>0.10189684171182956</v>
      </c>
      <c r="AZ3" s="21" t="s">
        <v>107</v>
      </c>
      <c r="BA3" s="27" t="s">
        <v>128</v>
      </c>
      <c r="BB3" s="133">
        <v>0.7</v>
      </c>
      <c r="BC3" s="133">
        <v>0.56990174577015107</v>
      </c>
      <c r="BD3" s="134">
        <v>0.81414535110021591</v>
      </c>
      <c r="BE3" s="132">
        <v>0.43967068965517231</v>
      </c>
      <c r="BF3" s="134">
        <v>0.62810098522167479</v>
      </c>
      <c r="BG3" s="132">
        <v>0.13023105611497868</v>
      </c>
      <c r="BH3" s="134">
        <v>0.18604436587854098</v>
      </c>
      <c r="BI3" s="132"/>
      <c r="BJ3" s="133">
        <v>0.13009825422984889</v>
      </c>
      <c r="BK3" s="134">
        <v>0.18585464889978415</v>
      </c>
      <c r="BL3" s="44"/>
      <c r="BM3" s="133">
        <v>87.2</v>
      </c>
      <c r="BN3" s="133">
        <v>71</v>
      </c>
      <c r="BO3" s="134">
        <v>0.81422018348623848</v>
      </c>
      <c r="BP3" s="132">
        <v>54.7</v>
      </c>
      <c r="BQ3" s="134">
        <v>0.62729357798165142</v>
      </c>
      <c r="BR3" s="132">
        <v>16.3</v>
      </c>
      <c r="BS3" s="134">
        <v>0.18692660550458715</v>
      </c>
      <c r="BT3" s="132"/>
      <c r="BU3" s="133">
        <v>16.2</v>
      </c>
      <c r="BV3" s="134">
        <v>0.18577981651376146</v>
      </c>
      <c r="BW3" s="44"/>
      <c r="BX3" s="138">
        <f>(1/BF3)*BH3</f>
        <v>0.29620135974294104</v>
      </c>
      <c r="BY3" s="42"/>
      <c r="BZ3" s="42"/>
      <c r="CA3" s="42"/>
    </row>
    <row r="4" spans="1:79" x14ac:dyDescent="0.25">
      <c r="A4" s="22" t="s">
        <v>115</v>
      </c>
      <c r="B4" s="11">
        <v>8.1322108219842704E-2</v>
      </c>
      <c r="C4" s="11">
        <v>8.1419113997143258E-2</v>
      </c>
      <c r="D4" s="11">
        <v>7.1942128710687669E-2</v>
      </c>
      <c r="E4" s="11">
        <v>6.0736310969912166E-3</v>
      </c>
      <c r="Q4" s="22" t="s">
        <v>146</v>
      </c>
      <c r="R4" s="4">
        <v>4.631934566145092E-2</v>
      </c>
      <c r="S4" s="4">
        <v>0.58335792269105935</v>
      </c>
      <c r="AF4" s="22" t="s">
        <v>124</v>
      </c>
      <c r="AG4" t="s">
        <v>149</v>
      </c>
      <c r="AH4" s="11">
        <v>7.3490936273593724E-2</v>
      </c>
      <c r="AZ4" s="21" t="s">
        <v>108</v>
      </c>
      <c r="BA4" s="27" t="s">
        <v>129</v>
      </c>
      <c r="BB4" s="133">
        <v>0.2</v>
      </c>
      <c r="BC4" s="133">
        <v>0.16379732433410221</v>
      </c>
      <c r="BD4" s="134">
        <v>0.81898662167051106</v>
      </c>
      <c r="BE4" s="132">
        <v>0.12093832989082326</v>
      </c>
      <c r="BF4" s="134">
        <v>0.60469164945411624</v>
      </c>
      <c r="BG4" s="132">
        <v>4.2858994443278883E-2</v>
      </c>
      <c r="BH4" s="134">
        <v>0.2142949722163944</v>
      </c>
      <c r="BI4" s="132"/>
      <c r="BJ4" s="133">
        <v>3.6202675665897799E-2</v>
      </c>
      <c r="BK4" s="134">
        <v>0.18101337832948899</v>
      </c>
      <c r="BL4" s="44"/>
      <c r="BM4" s="133">
        <v>118.8</v>
      </c>
      <c r="BN4" s="133">
        <v>97.4</v>
      </c>
      <c r="BO4" s="134">
        <v>0.81986531986531996</v>
      </c>
      <c r="BP4" s="132">
        <v>71.8</v>
      </c>
      <c r="BQ4" s="134">
        <v>0.60437710437710435</v>
      </c>
      <c r="BR4" s="132">
        <v>25.6</v>
      </c>
      <c r="BS4" s="134">
        <v>0.21548821548821551</v>
      </c>
      <c r="BT4" s="132"/>
      <c r="BU4" s="133">
        <v>21.4</v>
      </c>
      <c r="BV4" s="134">
        <v>0.18013468013468012</v>
      </c>
      <c r="BW4" s="44"/>
      <c r="BX4" s="138">
        <f>(1/BF4)*BH4</f>
        <v>0.35438718627890531</v>
      </c>
      <c r="BY4" s="42"/>
      <c r="BZ4" s="42"/>
      <c r="CA4" s="42"/>
    </row>
    <row r="5" spans="1:79" x14ac:dyDescent="0.25">
      <c r="A5" s="127" t="s">
        <v>122</v>
      </c>
      <c r="B5" s="128">
        <v>7.6690687869372998E-2</v>
      </c>
      <c r="C5" s="128">
        <v>8.0906263612695414E-2</v>
      </c>
      <c r="D5" s="128">
        <v>0.10078955493802655</v>
      </c>
      <c r="E5" s="128">
        <v>5.167258456363296E-2</v>
      </c>
      <c r="Q5" s="22" t="s">
        <v>126</v>
      </c>
      <c r="R5" s="4">
        <v>3.8629089615931728E-2</v>
      </c>
      <c r="S5" s="4">
        <v>0.64319248826291087</v>
      </c>
      <c r="AF5" s="22">
        <v>68</v>
      </c>
      <c r="AG5" t="s">
        <v>104</v>
      </c>
      <c r="AH5" s="11">
        <v>6.4707531302560267E-2</v>
      </c>
      <c r="AZ5" s="21" t="s">
        <v>151</v>
      </c>
      <c r="BA5" s="27" t="s">
        <v>130</v>
      </c>
      <c r="BB5" s="133">
        <v>0</v>
      </c>
      <c r="BC5" s="133">
        <v>0</v>
      </c>
      <c r="BD5" s="134">
        <v>0</v>
      </c>
      <c r="BE5" s="132">
        <v>0</v>
      </c>
      <c r="BF5" s="134">
        <v>0</v>
      </c>
      <c r="BG5" s="132">
        <v>0</v>
      </c>
      <c r="BH5" s="134">
        <v>0</v>
      </c>
      <c r="BI5" s="132"/>
      <c r="BJ5" s="133">
        <v>0</v>
      </c>
      <c r="BK5" s="134">
        <v>0</v>
      </c>
      <c r="BL5" s="44"/>
      <c r="BM5" s="133">
        <v>5.3</v>
      </c>
      <c r="BN5" s="133">
        <v>4.4000000000000004</v>
      </c>
      <c r="BO5" s="134">
        <v>0.83018867924528317</v>
      </c>
      <c r="BP5" s="132">
        <v>3.6</v>
      </c>
      <c r="BQ5" s="134">
        <v>0.679245283018868</v>
      </c>
      <c r="BR5" s="132">
        <v>0.7</v>
      </c>
      <c r="BS5" s="134">
        <v>0.13207547169811321</v>
      </c>
      <c r="BT5" s="132"/>
      <c r="BU5" s="133">
        <v>1</v>
      </c>
      <c r="BV5" s="134">
        <v>0.18867924528301888</v>
      </c>
      <c r="BW5" s="44"/>
      <c r="BX5" s="138">
        <v>0</v>
      </c>
      <c r="BY5" s="42"/>
      <c r="BZ5" s="42"/>
      <c r="CA5" s="42"/>
    </row>
    <row r="6" spans="1:79" x14ac:dyDescent="0.25">
      <c r="A6" s="127" t="s">
        <v>117</v>
      </c>
      <c r="B6" s="128">
        <v>6.4744391703473333E-2</v>
      </c>
      <c r="C6" s="128">
        <v>8.0376951364055413E-2</v>
      </c>
      <c r="D6" s="128">
        <v>6.0429623748401044E-2</v>
      </c>
      <c r="E6" s="128">
        <v>0.10189684171182956</v>
      </c>
      <c r="Q6" s="22" t="s">
        <v>140</v>
      </c>
      <c r="R6" s="4">
        <v>3.5428520625889047E-2</v>
      </c>
      <c r="S6" s="4">
        <v>0.26659493065518891</v>
      </c>
      <c r="AF6" s="22" t="s">
        <v>116</v>
      </c>
      <c r="AG6" t="s">
        <v>142</v>
      </c>
      <c r="AH6" s="11">
        <v>5.3120911979069332E-2</v>
      </c>
      <c r="AZ6" s="21" t="s">
        <v>109</v>
      </c>
      <c r="BA6" s="27" t="s">
        <v>131</v>
      </c>
      <c r="BB6" s="133">
        <v>61.8</v>
      </c>
      <c r="BC6" s="133">
        <v>42.835938429178213</v>
      </c>
      <c r="BD6" s="134">
        <v>0.69313816228443714</v>
      </c>
      <c r="BE6" s="132">
        <v>18.378424476327115</v>
      </c>
      <c r="BF6" s="134">
        <v>0.29738550932568147</v>
      </c>
      <c r="BG6" s="132">
        <v>24.457513952851091</v>
      </c>
      <c r="BH6" s="134">
        <v>0.39575265295875556</v>
      </c>
      <c r="BI6" s="132"/>
      <c r="BJ6" s="133">
        <v>18.964061570821784</v>
      </c>
      <c r="BK6" s="134">
        <v>0.30686183771556286</v>
      </c>
      <c r="BL6" s="44"/>
      <c r="BM6" s="133">
        <v>1400.1</v>
      </c>
      <c r="BN6" s="133">
        <v>972.7</v>
      </c>
      <c r="BO6" s="134">
        <v>0.69473609027926586</v>
      </c>
      <c r="BP6" s="132">
        <v>416.4</v>
      </c>
      <c r="BQ6" s="134">
        <v>0.29740732804799658</v>
      </c>
      <c r="BR6" s="132">
        <v>554.70000000000005</v>
      </c>
      <c r="BS6" s="134">
        <v>0.39618598671523469</v>
      </c>
      <c r="BT6" s="132"/>
      <c r="BU6" s="133">
        <v>427.3</v>
      </c>
      <c r="BV6" s="134">
        <v>0.30519248625098211</v>
      </c>
      <c r="BW6" s="44"/>
      <c r="BX6" s="138">
        <f t="shared" ref="BX6:BX33" si="0">(1/BF6)*BH6</f>
        <v>1.3307731565539982</v>
      </c>
      <c r="BY6" s="42"/>
      <c r="BZ6" s="42"/>
      <c r="CA6" s="42"/>
    </row>
    <row r="7" spans="1:79" x14ac:dyDescent="0.25">
      <c r="A7" s="22" t="s">
        <v>114</v>
      </c>
      <c r="B7" s="11">
        <v>5.9245815902608495E-2</v>
      </c>
      <c r="C7" s="11">
        <v>3.9800988724889332E-2</v>
      </c>
      <c r="D7" s="11">
        <v>1.7864231838030965E-2</v>
      </c>
      <c r="E7" s="11">
        <v>4.1113810502709774E-3</v>
      </c>
      <c r="Q7" s="22" t="s">
        <v>148</v>
      </c>
      <c r="R7" s="4">
        <v>1.591394025604552E-2</v>
      </c>
      <c r="S7" s="4">
        <v>0.38696608403750438</v>
      </c>
      <c r="AF7" s="22" t="s">
        <v>122</v>
      </c>
      <c r="AG7" t="s">
        <v>146</v>
      </c>
      <c r="AH7" s="11">
        <v>5.167258456363296E-2</v>
      </c>
      <c r="AZ7" s="21" t="s">
        <v>110</v>
      </c>
      <c r="BA7" s="27" t="s">
        <v>132</v>
      </c>
      <c r="BB7" s="133">
        <v>21.7</v>
      </c>
      <c r="BC7" s="133">
        <v>13.163623308947553</v>
      </c>
      <c r="BD7" s="134">
        <v>0.60661858566578586</v>
      </c>
      <c r="BE7" s="132">
        <v>10.191680425975228</v>
      </c>
      <c r="BF7" s="134">
        <v>0.46966269244125475</v>
      </c>
      <c r="BG7" s="132">
        <v>2.9719428829723209</v>
      </c>
      <c r="BH7" s="134">
        <v>0.13695589322453092</v>
      </c>
      <c r="BI7" s="132"/>
      <c r="BJ7" s="133">
        <v>8.5363766910524461</v>
      </c>
      <c r="BK7" s="134">
        <v>0.39338141433421414</v>
      </c>
      <c r="BL7" s="44"/>
      <c r="BM7" s="133">
        <v>1233.7</v>
      </c>
      <c r="BN7" s="133">
        <v>751.2</v>
      </c>
      <c r="BO7" s="134">
        <v>0.60890005673988812</v>
      </c>
      <c r="BP7" s="132">
        <v>579.29999999999995</v>
      </c>
      <c r="BQ7" s="134">
        <v>0.46956310286131142</v>
      </c>
      <c r="BR7" s="132">
        <v>171.1</v>
      </c>
      <c r="BS7" s="134">
        <v>0.13868849801410391</v>
      </c>
      <c r="BT7" s="132"/>
      <c r="BU7" s="133">
        <v>482.6</v>
      </c>
      <c r="BV7" s="134">
        <v>0.39118100024317093</v>
      </c>
      <c r="BW7" s="44"/>
      <c r="BX7" s="138">
        <f t="shared" si="0"/>
        <v>0.29160479516192639</v>
      </c>
      <c r="BY7" s="42"/>
      <c r="BZ7" s="42"/>
      <c r="CA7" s="42"/>
    </row>
    <row r="8" spans="1:79" x14ac:dyDescent="0.25">
      <c r="A8" s="22">
        <v>68</v>
      </c>
      <c r="B8" s="11">
        <v>3.9965834654001116E-2</v>
      </c>
      <c r="C8" s="11">
        <v>6.2853930080131307E-2</v>
      </c>
      <c r="D8" s="11">
        <v>9.9686824577654275E-3</v>
      </c>
      <c r="E8" s="11">
        <v>6.4707531302560267E-2</v>
      </c>
      <c r="Q8" s="22" t="s">
        <v>101</v>
      </c>
      <c r="R8" s="4">
        <v>1.3869132290184922E-2</v>
      </c>
      <c r="S8" s="4">
        <v>0.40601917695095657</v>
      </c>
      <c r="AF8" s="22">
        <v>85</v>
      </c>
      <c r="AG8" t="s">
        <v>105</v>
      </c>
      <c r="AH8" s="11">
        <v>3.9618762848065779E-2</v>
      </c>
      <c r="AZ8" s="21">
        <v>16</v>
      </c>
      <c r="BA8" s="27" t="s">
        <v>133</v>
      </c>
      <c r="BB8" s="133">
        <v>5.0999999999999996</v>
      </c>
      <c r="BC8" s="133">
        <v>4.0989948535317984</v>
      </c>
      <c r="BD8" s="134">
        <v>0.80372448108466643</v>
      </c>
      <c r="BE8" s="132">
        <v>2.42372253062348</v>
      </c>
      <c r="BF8" s="134">
        <v>0.47523971188695691</v>
      </c>
      <c r="BG8" s="132">
        <v>1.6752723229083188</v>
      </c>
      <c r="BH8" s="134">
        <v>0.32848476919770958</v>
      </c>
      <c r="BI8" s="132"/>
      <c r="BJ8" s="133">
        <v>1.0010051464682013</v>
      </c>
      <c r="BK8" s="134">
        <v>0.1962755189153336</v>
      </c>
      <c r="BL8" s="44"/>
      <c r="BM8" s="133">
        <v>616.9</v>
      </c>
      <c r="BN8" s="133">
        <v>496.6</v>
      </c>
      <c r="BO8" s="134">
        <v>0.80499270546279789</v>
      </c>
      <c r="BP8" s="132">
        <v>293.10000000000002</v>
      </c>
      <c r="BQ8" s="134">
        <v>0.47511752309936789</v>
      </c>
      <c r="BR8" s="132">
        <v>203</v>
      </c>
      <c r="BS8" s="134">
        <v>0.32906467822985896</v>
      </c>
      <c r="BT8" s="132"/>
      <c r="BU8" s="133">
        <v>120.3</v>
      </c>
      <c r="BV8" s="134">
        <v>0.19500729453720214</v>
      </c>
      <c r="BW8" s="44"/>
      <c r="BX8" s="138">
        <f t="shared" si="0"/>
        <v>0.69119806485331081</v>
      </c>
      <c r="BY8" s="42"/>
      <c r="BZ8" s="42"/>
      <c r="CA8" s="42"/>
    </row>
    <row r="9" spans="1:79" x14ac:dyDescent="0.25">
      <c r="A9" s="22">
        <v>84</v>
      </c>
      <c r="B9" s="11">
        <v>3.4901801156142956E-2</v>
      </c>
      <c r="C9" s="11">
        <v>5.9903457497999267E-2</v>
      </c>
      <c r="D9" s="11">
        <v>7.0927616779145164E-2</v>
      </c>
      <c r="E9" s="11">
        <v>7.7088394692580824E-3</v>
      </c>
      <c r="Q9" s="22" t="s">
        <v>141</v>
      </c>
      <c r="R9" s="4">
        <v>1.3068990042674256E-2</v>
      </c>
      <c r="S9" s="4">
        <v>0.29110082304526746</v>
      </c>
      <c r="AF9" s="22" t="s">
        <v>123</v>
      </c>
      <c r="AG9" t="s">
        <v>148</v>
      </c>
      <c r="AH9" s="11">
        <v>3.0461595963371332E-2</v>
      </c>
      <c r="AZ9" s="21" t="s">
        <v>111</v>
      </c>
      <c r="BA9" s="27" t="s">
        <v>95</v>
      </c>
      <c r="BB9" s="133">
        <v>11.9</v>
      </c>
      <c r="BC9" s="133">
        <v>7.6644565732133385</v>
      </c>
      <c r="BD9" s="134">
        <v>0.64407198094229734</v>
      </c>
      <c r="BE9" s="132">
        <v>3.8692831635802465</v>
      </c>
      <c r="BF9" s="134">
        <v>0.32514984567901228</v>
      </c>
      <c r="BG9" s="132">
        <v>3.7951734096330889</v>
      </c>
      <c r="BH9" s="134">
        <v>0.31892213526328478</v>
      </c>
      <c r="BI9" s="132"/>
      <c r="BJ9" s="133">
        <v>4.2355434267866618</v>
      </c>
      <c r="BK9" s="134">
        <v>0.35592801905770266</v>
      </c>
      <c r="BL9" s="44"/>
      <c r="BM9" s="133">
        <v>1087</v>
      </c>
      <c r="BN9" s="133">
        <v>700.4</v>
      </c>
      <c r="BO9" s="134">
        <v>0.64434222631094751</v>
      </c>
      <c r="BP9" s="132">
        <v>353.3</v>
      </c>
      <c r="BQ9" s="134">
        <v>0.32502299908003679</v>
      </c>
      <c r="BR9" s="132">
        <v>345.4</v>
      </c>
      <c r="BS9" s="134">
        <v>0.31775528978840845</v>
      </c>
      <c r="BT9" s="132"/>
      <c r="BU9" s="133">
        <v>386.7</v>
      </c>
      <c r="BV9" s="134">
        <v>0.35574977000919961</v>
      </c>
      <c r="BW9" s="44"/>
      <c r="BX9" s="138">
        <f t="shared" si="0"/>
        <v>0.98084664502078367</v>
      </c>
      <c r="BY9" s="42"/>
      <c r="BZ9" s="42"/>
      <c r="CA9" s="42"/>
    </row>
    <row r="10" spans="1:79" x14ac:dyDescent="0.25">
      <c r="A10" s="22">
        <v>25</v>
      </c>
      <c r="B10" s="11">
        <v>3.3847035321874788E-2</v>
      </c>
      <c r="C10" s="11">
        <v>3.0681115962436566E-2</v>
      </c>
      <c r="D10" s="11">
        <v>3.3258347668828021E-2</v>
      </c>
      <c r="E10" s="11">
        <v>1.1680059801906185E-3</v>
      </c>
      <c r="Q10" s="22" t="s">
        <v>149</v>
      </c>
      <c r="R10" s="4">
        <v>1.2491109530583216E-2</v>
      </c>
      <c r="S10" s="4">
        <v>0.16131715957275511</v>
      </c>
      <c r="AF10" s="22" t="s">
        <v>109</v>
      </c>
      <c r="AG10" t="s">
        <v>131</v>
      </c>
      <c r="AH10" s="11">
        <v>2.8873107830312088E-2</v>
      </c>
      <c r="AZ10" s="21">
        <v>19</v>
      </c>
      <c r="BA10" s="27" t="s">
        <v>96</v>
      </c>
      <c r="BB10" s="133">
        <v>25.2</v>
      </c>
      <c r="BC10" s="133">
        <v>7.7877780132911001</v>
      </c>
      <c r="BD10" s="134">
        <v>0.30903881005123413</v>
      </c>
      <c r="BE10" s="132">
        <v>5.6586234125919175</v>
      </c>
      <c r="BF10" s="134">
        <v>0.2245485481187269</v>
      </c>
      <c r="BG10" s="132">
        <v>2.1291546006991826</v>
      </c>
      <c r="BH10" s="134">
        <v>8.4490261932507249E-2</v>
      </c>
      <c r="BI10" s="132"/>
      <c r="BJ10" s="133">
        <v>17.4122219867089</v>
      </c>
      <c r="BK10" s="134">
        <v>0.69096118994876587</v>
      </c>
      <c r="BL10" s="44"/>
      <c r="BM10" s="133">
        <v>1727.2</v>
      </c>
      <c r="BN10" s="133">
        <v>535.9</v>
      </c>
      <c r="BO10" s="134">
        <v>0.31027095877721167</v>
      </c>
      <c r="BP10" s="132">
        <v>387.9</v>
      </c>
      <c r="BQ10" s="134">
        <v>0.22458314034275126</v>
      </c>
      <c r="BR10" s="132">
        <v>147.19999999999999</v>
      </c>
      <c r="BS10" s="134">
        <v>8.5224641037517354E-2</v>
      </c>
      <c r="BT10" s="132"/>
      <c r="BU10" s="133">
        <v>1191.3</v>
      </c>
      <c r="BV10" s="134">
        <v>0.68972904122278833</v>
      </c>
      <c r="BW10" s="44"/>
      <c r="BX10" s="138">
        <f t="shared" si="0"/>
        <v>0.37626723771036902</v>
      </c>
      <c r="BY10" s="42"/>
      <c r="BZ10" s="42"/>
      <c r="CA10" s="42"/>
    </row>
    <row r="11" spans="1:79" x14ac:dyDescent="0.25">
      <c r="A11" s="22">
        <v>26</v>
      </c>
      <c r="B11" s="11">
        <v>3.0592549793917945E-2</v>
      </c>
      <c r="C11" s="11">
        <v>8.0612482651727761E-3</v>
      </c>
      <c r="D11" s="11">
        <v>6.4840545189890171E-3</v>
      </c>
      <c r="E11" s="11">
        <v>5.5597084657073442E-3</v>
      </c>
      <c r="Q11" s="22" t="s">
        <v>145</v>
      </c>
      <c r="R11" s="4">
        <v>1.2357752489331438E-2</v>
      </c>
      <c r="S11" s="4">
        <v>0.28886330689861006</v>
      </c>
      <c r="AF11" s="22">
        <v>61</v>
      </c>
      <c r="AG11" t="s">
        <v>103</v>
      </c>
      <c r="AH11" s="11">
        <v>2.6396935152307979E-2</v>
      </c>
      <c r="AZ11" s="21" t="s">
        <v>112</v>
      </c>
      <c r="BA11" s="27" t="s">
        <v>97</v>
      </c>
      <c r="BB11" s="133">
        <v>9.6999999999999993</v>
      </c>
      <c r="BC11" s="133">
        <v>5.4836064886524616</v>
      </c>
      <c r="BD11" s="134">
        <v>0.56532025656210949</v>
      </c>
      <c r="BE11" s="132">
        <v>3.1792939029589831</v>
      </c>
      <c r="BF11" s="134">
        <v>0.32776225803700859</v>
      </c>
      <c r="BG11" s="132">
        <v>2.3043125856934794</v>
      </c>
      <c r="BH11" s="134">
        <v>0.23755799852510098</v>
      </c>
      <c r="BI11" s="132"/>
      <c r="BJ11" s="133">
        <v>4.2163935113475377</v>
      </c>
      <c r="BK11" s="134">
        <v>0.43467974343789051</v>
      </c>
      <c r="BL11" s="44"/>
      <c r="BM11" s="133">
        <v>1855.1000000000001</v>
      </c>
      <c r="BN11" s="133">
        <v>1050.3</v>
      </c>
      <c r="BO11" s="134">
        <v>0.56616893967980153</v>
      </c>
      <c r="BP11" s="132">
        <v>608.20000000000005</v>
      </c>
      <c r="BQ11" s="134">
        <v>0.32785294593283382</v>
      </c>
      <c r="BR11" s="132">
        <v>439.8</v>
      </c>
      <c r="BS11" s="134">
        <v>0.23707616840062529</v>
      </c>
      <c r="BT11" s="132"/>
      <c r="BU11" s="133">
        <v>804.8</v>
      </c>
      <c r="BV11" s="134">
        <v>0.4338310603201983</v>
      </c>
      <c r="BW11" s="44"/>
      <c r="BX11" s="138">
        <f t="shared" si="0"/>
        <v>0.72478753334155277</v>
      </c>
      <c r="BY11" s="42"/>
      <c r="BZ11" s="42"/>
      <c r="CA11" s="42"/>
    </row>
    <row r="12" spans="1:79" x14ac:dyDescent="0.25">
      <c r="A12" s="22" t="s">
        <v>106</v>
      </c>
      <c r="B12" s="11">
        <v>2.9196323415222769E-2</v>
      </c>
      <c r="C12" s="11">
        <v>3.7529251466372218E-2</v>
      </c>
      <c r="D12" s="11">
        <v>3.237616338053019E-2</v>
      </c>
      <c r="E12" s="11">
        <v>1.8594655204634644E-2</v>
      </c>
      <c r="Q12" s="22" t="s">
        <v>104</v>
      </c>
      <c r="R12" s="4">
        <v>9.7795163584637277E-3</v>
      </c>
      <c r="S12" s="4">
        <v>0.30396098896398321</v>
      </c>
      <c r="AF12" s="22" t="s">
        <v>121</v>
      </c>
      <c r="AG12" t="s">
        <v>145</v>
      </c>
      <c r="AH12" s="11">
        <v>1.9575780227994766E-2</v>
      </c>
      <c r="AZ12" s="21">
        <v>22</v>
      </c>
      <c r="BA12" s="27" t="s">
        <v>98</v>
      </c>
      <c r="BB12" s="133">
        <v>3.4</v>
      </c>
      <c r="BC12" s="133">
        <v>1.8659487607129663</v>
      </c>
      <c r="BD12" s="134">
        <v>0.54880845903322539</v>
      </c>
      <c r="BE12" s="132">
        <v>1.1742339507229018</v>
      </c>
      <c r="BF12" s="134">
        <v>0.34536292668320645</v>
      </c>
      <c r="BG12" s="132">
        <v>0.69171480999006474</v>
      </c>
      <c r="BH12" s="134">
        <v>0.20344553235001905</v>
      </c>
      <c r="BI12" s="132"/>
      <c r="BJ12" s="133">
        <v>1.5340512392870336</v>
      </c>
      <c r="BK12" s="134">
        <v>0.45119154096677461</v>
      </c>
      <c r="BL12" s="44"/>
      <c r="BM12" s="133">
        <v>3311.1</v>
      </c>
      <c r="BN12" s="133">
        <v>1826.7</v>
      </c>
      <c r="BO12" s="134">
        <v>0.55168977077104286</v>
      </c>
      <c r="BP12" s="132">
        <v>1143.8</v>
      </c>
      <c r="BQ12" s="134">
        <v>0.34544411222856453</v>
      </c>
      <c r="BR12" s="132">
        <v>677.2</v>
      </c>
      <c r="BS12" s="134">
        <v>0.20452417625562505</v>
      </c>
      <c r="BT12" s="132"/>
      <c r="BU12" s="133">
        <v>1484.4</v>
      </c>
      <c r="BV12" s="134">
        <v>0.44831022922895719</v>
      </c>
      <c r="BW12" s="44"/>
      <c r="BX12" s="138">
        <f t="shared" si="0"/>
        <v>0.58907750841663153</v>
      </c>
      <c r="BY12" s="42"/>
      <c r="BZ12" s="42"/>
      <c r="CA12" s="42"/>
    </row>
    <row r="13" spans="1:79" x14ac:dyDescent="0.25">
      <c r="A13" s="22" t="s">
        <v>121</v>
      </c>
      <c r="B13" s="11">
        <v>2.8457456813440037E-2</v>
      </c>
      <c r="C13" s="11">
        <v>4.0935591056902344E-2</v>
      </c>
      <c r="D13" s="11">
        <v>2.0157910987605311E-2</v>
      </c>
      <c r="E13" s="11">
        <v>1.9575780227994766E-2</v>
      </c>
      <c r="Q13" s="22" t="s">
        <v>132</v>
      </c>
      <c r="R13" s="4">
        <v>8.4459459459459464E-3</v>
      </c>
      <c r="S13" s="4">
        <v>0.34010152284263961</v>
      </c>
      <c r="AF13" s="22" t="s">
        <v>106</v>
      </c>
      <c r="AG13" t="s">
        <v>126</v>
      </c>
      <c r="AH13" s="11">
        <v>1.8594655204634644E-2</v>
      </c>
      <c r="AZ13" s="21">
        <v>23</v>
      </c>
      <c r="BA13" s="27" t="s">
        <v>134</v>
      </c>
      <c r="BB13" s="133">
        <v>1.8</v>
      </c>
      <c r="BC13" s="133">
        <v>1.2101957885638477</v>
      </c>
      <c r="BD13" s="134">
        <v>0.672330993646582</v>
      </c>
      <c r="BE13" s="132">
        <v>0.68448225581525091</v>
      </c>
      <c r="BF13" s="134">
        <v>0.38026791989736158</v>
      </c>
      <c r="BG13" s="132">
        <v>0.52571353274859622</v>
      </c>
      <c r="BH13" s="134">
        <v>0.29206307374922014</v>
      </c>
      <c r="BI13" s="132"/>
      <c r="BJ13" s="133">
        <v>0.58980421143615236</v>
      </c>
      <c r="BK13" s="134">
        <v>0.32766900635341795</v>
      </c>
      <c r="BL13" s="44"/>
      <c r="BM13" s="133">
        <v>680.4</v>
      </c>
      <c r="BN13" s="133">
        <v>458.4</v>
      </c>
      <c r="BO13" s="134">
        <v>0.67372134038800702</v>
      </c>
      <c r="BP13" s="132">
        <v>258.8</v>
      </c>
      <c r="BQ13" s="134">
        <v>0.38036449147560264</v>
      </c>
      <c r="BR13" s="132">
        <v>198.9</v>
      </c>
      <c r="BS13" s="134">
        <v>0.29232804232804233</v>
      </c>
      <c r="BT13" s="132"/>
      <c r="BU13" s="133">
        <v>222.1</v>
      </c>
      <c r="BV13" s="134">
        <v>0.32642563198118751</v>
      </c>
      <c r="BW13" s="44"/>
      <c r="BX13" s="138">
        <f t="shared" si="0"/>
        <v>0.76804552387182989</v>
      </c>
      <c r="BY13" s="42"/>
      <c r="BZ13" s="42"/>
      <c r="CA13" s="42"/>
    </row>
    <row r="14" spans="1:79" x14ac:dyDescent="0.25">
      <c r="A14" s="22">
        <v>28</v>
      </c>
      <c r="B14" s="11">
        <v>2.2601504934297779E-2</v>
      </c>
      <c r="C14" s="11">
        <v>1.4987894198332543E-2</v>
      </c>
      <c r="D14" s="11">
        <v>1.8922852983988356E-2</v>
      </c>
      <c r="E14" s="11">
        <v>1.0278452625677443E-3</v>
      </c>
      <c r="Q14" s="22" t="s">
        <v>139</v>
      </c>
      <c r="R14" s="4">
        <v>5.2453769559032718E-3</v>
      </c>
      <c r="S14" s="4">
        <v>0.22391996361982719</v>
      </c>
      <c r="AF14" s="22" t="s">
        <v>113</v>
      </c>
      <c r="AG14" t="s">
        <v>139</v>
      </c>
      <c r="AH14" s="11">
        <v>1.4903756307232292E-2</v>
      </c>
      <c r="AZ14" s="21">
        <v>24</v>
      </c>
      <c r="BA14" s="27" t="s">
        <v>99</v>
      </c>
      <c r="BB14" s="133">
        <v>1.4</v>
      </c>
      <c r="BC14" s="133">
        <v>0.75283530385055852</v>
      </c>
      <c r="BD14" s="134">
        <v>0.53773950275039895</v>
      </c>
      <c r="BE14" s="132">
        <v>0.34936105502501136</v>
      </c>
      <c r="BF14" s="134">
        <v>0.24954361073215098</v>
      </c>
      <c r="BG14" s="132">
        <v>0.40347424882554722</v>
      </c>
      <c r="BH14" s="134">
        <v>0.28819589201824802</v>
      </c>
      <c r="BI14" s="132"/>
      <c r="BJ14" s="133">
        <v>0.64716469614944139</v>
      </c>
      <c r="BK14" s="134">
        <v>0.462260497249601</v>
      </c>
      <c r="BL14" s="44"/>
      <c r="BM14" s="133">
        <v>3774.7000000000003</v>
      </c>
      <c r="BN14" s="133">
        <v>2029.8</v>
      </c>
      <c r="BO14" s="134">
        <v>0.5377380983919251</v>
      </c>
      <c r="BP14" s="132">
        <v>942.1</v>
      </c>
      <c r="BQ14" s="134">
        <v>0.24958274829787797</v>
      </c>
      <c r="BR14" s="132">
        <v>1081.8</v>
      </c>
      <c r="BS14" s="134">
        <v>0.28659231197181229</v>
      </c>
      <c r="BT14" s="132"/>
      <c r="BU14" s="133">
        <v>1744.9</v>
      </c>
      <c r="BV14" s="134">
        <v>0.46226190160807479</v>
      </c>
      <c r="BW14" s="44"/>
      <c r="BX14" s="138">
        <f t="shared" si="0"/>
        <v>1.1548918891278874</v>
      </c>
      <c r="BY14" s="42"/>
      <c r="BZ14" s="42"/>
      <c r="CA14" s="42"/>
    </row>
    <row r="15" spans="1:79" x14ac:dyDescent="0.25">
      <c r="A15" s="22">
        <v>22</v>
      </c>
      <c r="B15" s="11">
        <v>2.2549900021510083E-2</v>
      </c>
      <c r="C15" s="11">
        <v>1.7996616453759894E-2</v>
      </c>
      <c r="D15" s="11">
        <v>1.460014997132901E-2</v>
      </c>
      <c r="E15" s="11">
        <v>1.5884881330592412E-3</v>
      </c>
      <c r="Q15" s="25" t="s">
        <v>144</v>
      </c>
      <c r="R15" s="47">
        <v>4.9342105263157901E-3</v>
      </c>
      <c r="S15" s="47">
        <v>0.34524080934739243</v>
      </c>
      <c r="AF15" s="22">
        <v>19</v>
      </c>
      <c r="AG15" t="s">
        <v>96</v>
      </c>
      <c r="AH15" s="11">
        <v>1.1773500280321434E-2</v>
      </c>
      <c r="AZ15" s="21">
        <v>25</v>
      </c>
      <c r="BA15" s="27" t="s">
        <v>135</v>
      </c>
      <c r="BB15" s="133">
        <v>2.5</v>
      </c>
      <c r="BC15" s="133">
        <v>1.4801487277027365</v>
      </c>
      <c r="BD15" s="134">
        <v>0.59205949108109457</v>
      </c>
      <c r="BE15" s="132">
        <v>1.0218564049586778</v>
      </c>
      <c r="BF15" s="134">
        <v>0.40874256198347114</v>
      </c>
      <c r="BG15" s="132">
        <v>0.45829232274405796</v>
      </c>
      <c r="BH15" s="134">
        <v>0.18331692909762318</v>
      </c>
      <c r="BI15" s="132"/>
      <c r="BJ15" s="133">
        <v>1.0198512722972635</v>
      </c>
      <c r="BK15" s="134">
        <v>0.40794050891890538</v>
      </c>
      <c r="BL15" s="44"/>
      <c r="BM15" s="133">
        <v>3173.4</v>
      </c>
      <c r="BN15" s="133">
        <v>1884.9</v>
      </c>
      <c r="BO15" s="134">
        <v>0.59396861410474566</v>
      </c>
      <c r="BP15" s="132">
        <v>1297.5999999999999</v>
      </c>
      <c r="BQ15" s="134">
        <v>0.40889897271065728</v>
      </c>
      <c r="BR15" s="132">
        <v>581.29999999999995</v>
      </c>
      <c r="BS15" s="134">
        <v>0.18317892481250392</v>
      </c>
      <c r="BT15" s="132"/>
      <c r="BU15" s="133">
        <v>1288.5</v>
      </c>
      <c r="BV15" s="134">
        <v>0.40603138589525428</v>
      </c>
      <c r="BW15" s="44"/>
      <c r="BX15" s="138">
        <f t="shared" si="0"/>
        <v>0.44848994488867594</v>
      </c>
      <c r="BY15" s="42"/>
      <c r="BZ15" s="42"/>
      <c r="CA15" s="42"/>
    </row>
    <row r="16" spans="1:79" x14ac:dyDescent="0.25">
      <c r="A16" s="22" t="s">
        <v>123</v>
      </c>
      <c r="B16" s="11">
        <v>2.2309720147040239E-2</v>
      </c>
      <c r="C16" s="11">
        <v>3.6583327423946196E-2</v>
      </c>
      <c r="D16" s="11">
        <v>5.7738961669092675E-2</v>
      </c>
      <c r="E16" s="11">
        <v>3.0461595963371332E-2</v>
      </c>
      <c r="Q16" s="25" t="s">
        <v>98</v>
      </c>
      <c r="R16" s="47">
        <v>4.8897581792318639E-3</v>
      </c>
      <c r="S16" s="47">
        <v>0.10035944003026864</v>
      </c>
      <c r="AF16" s="22" t="s">
        <v>110</v>
      </c>
      <c r="AG16" t="s">
        <v>132</v>
      </c>
      <c r="AH16" s="11">
        <v>1.0138291908054568E-2</v>
      </c>
      <c r="AZ16" s="21">
        <v>26</v>
      </c>
      <c r="BA16" s="27" t="s">
        <v>136</v>
      </c>
      <c r="BB16" s="133">
        <v>11.9</v>
      </c>
      <c r="BC16" s="133">
        <v>4.0567997893972443</v>
      </c>
      <c r="BD16" s="134">
        <v>0.34090754532749951</v>
      </c>
      <c r="BE16" s="132">
        <v>1.6979440109093202</v>
      </c>
      <c r="BF16" s="134">
        <v>0.14268437066464876</v>
      </c>
      <c r="BG16" s="132">
        <v>2.3588557784879236</v>
      </c>
      <c r="BH16" s="134">
        <v>0.19822317466285072</v>
      </c>
      <c r="BI16" s="132"/>
      <c r="BJ16" s="133">
        <v>7.8432002106027561</v>
      </c>
      <c r="BK16" s="134">
        <v>0.65909245467250044</v>
      </c>
      <c r="BL16" s="44"/>
      <c r="BM16" s="133">
        <v>5217.5999999999995</v>
      </c>
      <c r="BN16" s="133">
        <v>1785.2</v>
      </c>
      <c r="BO16" s="134">
        <v>0.34214964734743947</v>
      </c>
      <c r="BP16" s="132">
        <v>744.8</v>
      </c>
      <c r="BQ16" s="134">
        <v>0.1427476234283962</v>
      </c>
      <c r="BR16" s="132">
        <v>1032.2</v>
      </c>
      <c r="BS16" s="134">
        <v>0.19783042011652871</v>
      </c>
      <c r="BT16" s="132"/>
      <c r="BU16" s="133">
        <v>3432.3</v>
      </c>
      <c r="BV16" s="134">
        <v>0.65783118675253005</v>
      </c>
      <c r="BW16" s="44"/>
      <c r="BX16" s="138">
        <f t="shared" si="0"/>
        <v>1.3892423798030049</v>
      </c>
      <c r="BY16" s="42"/>
      <c r="BZ16" s="42"/>
      <c r="CA16" s="42"/>
    </row>
    <row r="17" spans="1:79" x14ac:dyDescent="0.25">
      <c r="A17" s="127" t="s">
        <v>124</v>
      </c>
      <c r="B17" s="128">
        <v>2.1596897146103633E-2</v>
      </c>
      <c r="C17" s="128">
        <v>3.6623848935803803E-2</v>
      </c>
      <c r="D17" s="128">
        <v>2.7656477438136828E-2</v>
      </c>
      <c r="E17" s="128">
        <v>7.3490936273593724E-2</v>
      </c>
      <c r="F17" s="26"/>
      <c r="Q17" s="25" t="s">
        <v>102</v>
      </c>
      <c r="R17" s="47">
        <v>4.6674964438122328E-3</v>
      </c>
      <c r="S17" s="47">
        <v>0.23444652517686224</v>
      </c>
      <c r="AF17" s="22">
        <v>84</v>
      </c>
      <c r="AG17" t="s">
        <v>147</v>
      </c>
      <c r="AH17" s="11">
        <v>7.7088394692580824E-3</v>
      </c>
      <c r="AZ17" s="21">
        <v>27</v>
      </c>
      <c r="BA17" s="27" t="s">
        <v>137</v>
      </c>
      <c r="BB17" s="133">
        <v>6.6</v>
      </c>
      <c r="BC17" s="133">
        <v>2.9369051720141659</v>
      </c>
      <c r="BD17" s="134">
        <v>0.44498563212335851</v>
      </c>
      <c r="BE17" s="132">
        <v>1.7656776685393254</v>
      </c>
      <c r="BF17" s="134">
        <v>0.26752691947565538</v>
      </c>
      <c r="BG17" s="132">
        <v>1.1712275034748407</v>
      </c>
      <c r="BH17" s="134">
        <v>0.17745871264770316</v>
      </c>
      <c r="BI17" s="132"/>
      <c r="BJ17" s="133">
        <v>3.6630948279858337</v>
      </c>
      <c r="BK17" s="134">
        <v>0.55501436787664149</v>
      </c>
      <c r="BL17" s="44"/>
      <c r="BM17" s="133">
        <v>3053.2999999999997</v>
      </c>
      <c r="BN17" s="133">
        <v>1369.4</v>
      </c>
      <c r="BO17" s="134">
        <v>0.44849834605181288</v>
      </c>
      <c r="BP17" s="132">
        <v>816.7</v>
      </c>
      <c r="BQ17" s="134">
        <v>0.2674810860380572</v>
      </c>
      <c r="BR17" s="132">
        <v>546.5</v>
      </c>
      <c r="BS17" s="134">
        <v>0.1789866701601546</v>
      </c>
      <c r="BT17" s="132"/>
      <c r="BU17" s="133">
        <v>1683.9</v>
      </c>
      <c r="BV17" s="134">
        <v>0.55150165394818729</v>
      </c>
      <c r="BW17" s="44"/>
      <c r="BX17" s="138">
        <f t="shared" si="0"/>
        <v>0.66333030334112486</v>
      </c>
      <c r="BY17" s="42"/>
      <c r="BZ17" s="42"/>
      <c r="CA17" s="42"/>
    </row>
    <row r="18" spans="1:79" x14ac:dyDescent="0.25">
      <c r="A18" s="22">
        <v>24</v>
      </c>
      <c r="B18" s="11">
        <v>2.1211066022457297E-2</v>
      </c>
      <c r="C18" s="11">
        <v>1.2470495274178683E-2</v>
      </c>
      <c r="D18" s="11">
        <v>1.0056900886595209E-2</v>
      </c>
      <c r="E18" s="11">
        <v>6.5408334890674634E-4</v>
      </c>
      <c r="F18" s="26"/>
      <c r="Q18" s="25" t="s">
        <v>95</v>
      </c>
      <c r="R18" s="47">
        <v>4.3118776671408256E-3</v>
      </c>
      <c r="S18" s="47">
        <v>0.25256599022683135</v>
      </c>
      <c r="AF18" s="22" t="s">
        <v>115</v>
      </c>
      <c r="AG18" t="s">
        <v>141</v>
      </c>
      <c r="AH18" s="11">
        <v>6.0736310969912166E-3</v>
      </c>
      <c r="AZ18" s="21">
        <v>28</v>
      </c>
      <c r="BA18" s="27" t="s">
        <v>138</v>
      </c>
      <c r="BB18" s="133">
        <v>2.2000000000000002</v>
      </c>
      <c r="BC18" s="133">
        <v>1.1466548093431761</v>
      </c>
      <c r="BD18" s="134">
        <v>0.52120673151962549</v>
      </c>
      <c r="BE18" s="132">
        <v>0.61523760749418521</v>
      </c>
      <c r="BF18" s="134">
        <v>0.27965345795190233</v>
      </c>
      <c r="BG18" s="132">
        <v>0.53141720184899122</v>
      </c>
      <c r="BH18" s="134">
        <v>0.24155327356772327</v>
      </c>
      <c r="BI18" s="132"/>
      <c r="BJ18" s="133">
        <v>1.0533451906568241</v>
      </c>
      <c r="BK18" s="134">
        <v>0.47879326848037457</v>
      </c>
      <c r="BL18" s="44"/>
      <c r="BM18" s="133">
        <v>3704.7999999999997</v>
      </c>
      <c r="BN18" s="133">
        <v>1935.8</v>
      </c>
      <c r="BO18" s="134">
        <v>0.52251133664435334</v>
      </c>
      <c r="BP18" s="132">
        <v>1035.5999999999999</v>
      </c>
      <c r="BQ18" s="134">
        <v>0.27952925933923556</v>
      </c>
      <c r="BR18" s="132">
        <v>892.6</v>
      </c>
      <c r="BS18" s="134">
        <v>0.24093068451738286</v>
      </c>
      <c r="BT18" s="132"/>
      <c r="BU18" s="133">
        <v>1769</v>
      </c>
      <c r="BV18" s="134">
        <v>0.47748866335564677</v>
      </c>
      <c r="BW18" s="44"/>
      <c r="BX18" s="138">
        <f t="shared" si="0"/>
        <v>0.8637592945811815</v>
      </c>
      <c r="BY18" s="42"/>
      <c r="BZ18" s="42"/>
      <c r="CA18" s="42"/>
    </row>
    <row r="19" spans="1:79" x14ac:dyDescent="0.25">
      <c r="A19" s="22" t="s">
        <v>109</v>
      </c>
      <c r="B19" s="11">
        <v>2.0169321988612193E-2</v>
      </c>
      <c r="C19" s="11">
        <v>1.4117947990639536E-2</v>
      </c>
      <c r="D19" s="11">
        <v>1.9143399056062813E-2</v>
      </c>
      <c r="E19" s="11">
        <v>2.8873107830312088E-2</v>
      </c>
      <c r="Q19" s="25" t="s">
        <v>135</v>
      </c>
      <c r="R19" s="47">
        <v>4.2229729729729732E-3</v>
      </c>
      <c r="S19" s="47">
        <v>0.12027622045965389</v>
      </c>
      <c r="AF19" s="22" t="s">
        <v>111</v>
      </c>
      <c r="AG19" t="s">
        <v>95</v>
      </c>
      <c r="AH19" s="11">
        <v>5.5597084657073442E-3</v>
      </c>
      <c r="AZ19" s="21">
        <v>29</v>
      </c>
      <c r="BA19" s="27" t="s">
        <v>127</v>
      </c>
      <c r="BB19" s="133">
        <v>9.6999999999999993</v>
      </c>
      <c r="BC19" s="133">
        <v>3.8860795306309344</v>
      </c>
      <c r="BD19" s="134">
        <v>0.40062675573514789</v>
      </c>
      <c r="BE19" s="132">
        <v>2.5772699121217379</v>
      </c>
      <c r="BF19" s="134">
        <v>0.26569792908471529</v>
      </c>
      <c r="BG19" s="132">
        <v>1.3088096185091953</v>
      </c>
      <c r="BH19" s="134">
        <v>0.13492882665043252</v>
      </c>
      <c r="BI19" s="132"/>
      <c r="BJ19" s="133">
        <v>5.8139204693690649</v>
      </c>
      <c r="BK19" s="134">
        <v>0.59937324426485206</v>
      </c>
      <c r="BL19" s="44"/>
      <c r="BM19" s="133">
        <v>18879.7</v>
      </c>
      <c r="BN19" s="133">
        <v>7635.6</v>
      </c>
      <c r="BO19" s="134">
        <v>0.40443439249564345</v>
      </c>
      <c r="BP19" s="132">
        <v>5015.7</v>
      </c>
      <c r="BQ19" s="134">
        <v>0.26566629766362809</v>
      </c>
      <c r="BR19" s="132">
        <v>2546.6999999999998</v>
      </c>
      <c r="BS19" s="134">
        <v>0.13489091458021046</v>
      </c>
      <c r="BT19" s="132"/>
      <c r="BU19" s="133">
        <v>11244.1</v>
      </c>
      <c r="BV19" s="134">
        <v>0.5955656075043565</v>
      </c>
      <c r="BW19" s="44"/>
      <c r="BX19" s="138">
        <f t="shared" si="0"/>
        <v>0.50782791990603637</v>
      </c>
      <c r="BY19" s="42"/>
      <c r="BZ19" s="42"/>
      <c r="CA19" s="42"/>
    </row>
    <row r="20" spans="1:79" x14ac:dyDescent="0.25">
      <c r="A20" s="22">
        <v>85</v>
      </c>
      <c r="B20" s="11">
        <v>1.9429973097924901E-2</v>
      </c>
      <c r="C20" s="11">
        <v>3.6989808839767817E-2</v>
      </c>
      <c r="D20" s="11">
        <v>7.5647302721538523E-2</v>
      </c>
      <c r="E20" s="11">
        <v>3.9618762848065779E-2</v>
      </c>
      <c r="Q20" s="25" t="s">
        <v>96</v>
      </c>
      <c r="R20" s="47">
        <v>3.6895448079658608E-3</v>
      </c>
      <c r="S20" s="47">
        <v>0.29025888547608603</v>
      </c>
      <c r="AF20" s="22">
        <v>26</v>
      </c>
      <c r="AG20" t="s">
        <v>136</v>
      </c>
      <c r="AH20" s="11">
        <v>5.5597084657073442E-3</v>
      </c>
      <c r="AZ20" s="21">
        <v>30</v>
      </c>
      <c r="BA20" s="27" t="s">
        <v>100</v>
      </c>
      <c r="BB20" s="133">
        <v>0.4</v>
      </c>
      <c r="BC20" s="133">
        <v>0.20609790117236224</v>
      </c>
      <c r="BD20" s="134">
        <v>0.51524475293090555</v>
      </c>
      <c r="BE20" s="132">
        <v>0.13523141728828436</v>
      </c>
      <c r="BF20" s="134">
        <v>0.3380785432207109</v>
      </c>
      <c r="BG20" s="132">
        <v>7.0866483884077833E-2</v>
      </c>
      <c r="BH20" s="134">
        <v>0.17716620971019456</v>
      </c>
      <c r="BI20" s="132"/>
      <c r="BJ20" s="133">
        <v>0.19390209882763779</v>
      </c>
      <c r="BK20" s="134">
        <v>0.48475524706909445</v>
      </c>
      <c r="BL20" s="44"/>
      <c r="BM20" s="133">
        <v>267.7</v>
      </c>
      <c r="BN20" s="133">
        <v>138.5</v>
      </c>
      <c r="BO20" s="134">
        <v>0.51737019051176691</v>
      </c>
      <c r="BP20" s="132">
        <v>90.5</v>
      </c>
      <c r="BQ20" s="134">
        <v>0.33806499813223762</v>
      </c>
      <c r="BR20" s="132">
        <v>47.1</v>
      </c>
      <c r="BS20" s="134">
        <v>0.17594322002241317</v>
      </c>
      <c r="BT20" s="132"/>
      <c r="BU20" s="133">
        <v>129.1</v>
      </c>
      <c r="BV20" s="134">
        <v>0.48225625700410907</v>
      </c>
      <c r="BW20" s="44"/>
      <c r="BX20" s="138">
        <f t="shared" si="0"/>
        <v>0.52403860955628145</v>
      </c>
      <c r="BY20" s="42"/>
      <c r="BZ20" s="42"/>
      <c r="CA20" s="42"/>
    </row>
    <row r="21" spans="1:79" x14ac:dyDescent="0.25">
      <c r="A21" s="22">
        <v>27</v>
      </c>
      <c r="B21" s="11">
        <v>1.8543043802442889E-2</v>
      </c>
      <c r="C21" s="11">
        <v>1.1414403371389789E-2</v>
      </c>
      <c r="D21" s="11">
        <v>1.3894402540690751E-2</v>
      </c>
      <c r="E21" s="11">
        <v>3.0835357877032326E-3</v>
      </c>
      <c r="Q21" s="25" t="s">
        <v>128</v>
      </c>
      <c r="R21" s="47">
        <v>2.7560455192034141E-3</v>
      </c>
      <c r="S21" s="47">
        <v>0.34746438746438746</v>
      </c>
      <c r="AF21" s="22" t="s">
        <v>112</v>
      </c>
      <c r="AG21" t="s">
        <v>97</v>
      </c>
      <c r="AH21" s="11">
        <v>4.5318632031395994E-3</v>
      </c>
      <c r="AZ21" s="21" t="s">
        <v>113</v>
      </c>
      <c r="BA21" s="27" t="s">
        <v>139</v>
      </c>
      <c r="BB21" s="133">
        <v>31.9</v>
      </c>
      <c r="BC21" s="133">
        <v>20.267912355569713</v>
      </c>
      <c r="BD21" s="134">
        <v>0.63535775409309447</v>
      </c>
      <c r="BE21" s="132">
        <v>12.541769464387464</v>
      </c>
      <c r="BF21" s="134">
        <v>0.39315891737891739</v>
      </c>
      <c r="BG21" s="132">
        <v>7.7261428911822412</v>
      </c>
      <c r="BH21" s="134">
        <v>0.24219883671417686</v>
      </c>
      <c r="BI21" s="132"/>
      <c r="BJ21" s="133">
        <v>11.632087644430285</v>
      </c>
      <c r="BK21" s="134">
        <v>0.36464224590690553</v>
      </c>
      <c r="BL21" s="44"/>
      <c r="BM21" s="133">
        <v>1505.5</v>
      </c>
      <c r="BN21" s="133">
        <v>957.2</v>
      </c>
      <c r="BO21" s="134">
        <v>0.63580205911657262</v>
      </c>
      <c r="BP21" s="132">
        <v>591.9</v>
      </c>
      <c r="BQ21" s="134">
        <v>0.39315841912985716</v>
      </c>
      <c r="BR21" s="132">
        <v>363.3</v>
      </c>
      <c r="BS21" s="134">
        <v>0.24131517768183328</v>
      </c>
      <c r="BT21" s="132"/>
      <c r="BU21" s="133">
        <v>548.4</v>
      </c>
      <c r="BV21" s="134">
        <v>0.36426436399867151</v>
      </c>
      <c r="BW21" s="44"/>
      <c r="BX21" s="138">
        <f t="shared" si="0"/>
        <v>0.61603292207855798</v>
      </c>
      <c r="BY21" s="42"/>
      <c r="BZ21" s="42"/>
      <c r="CA21" s="42"/>
    </row>
    <row r="22" spans="1:79" x14ac:dyDescent="0.25">
      <c r="A22" s="22">
        <v>19</v>
      </c>
      <c r="B22" s="11">
        <v>1.7971049161637193E-2</v>
      </c>
      <c r="C22" s="11">
        <v>7.6117127430024439E-3</v>
      </c>
      <c r="D22" s="11">
        <v>1.1027303603722818E-3</v>
      </c>
      <c r="E22" s="11">
        <v>1.1773500280321434E-2</v>
      </c>
      <c r="Q22" s="22" t="s">
        <v>97</v>
      </c>
      <c r="R22" s="4">
        <v>2.7560455192034141E-3</v>
      </c>
      <c r="S22" s="4">
        <v>0.25586317494688343</v>
      </c>
      <c r="AF22" s="22">
        <v>29</v>
      </c>
      <c r="AG22" t="s">
        <v>127</v>
      </c>
      <c r="AH22" s="11">
        <v>4.5318632031395994E-3</v>
      </c>
      <c r="AJ22" s="26"/>
      <c r="AZ22" s="21" t="s">
        <v>114</v>
      </c>
      <c r="BA22" s="27" t="s">
        <v>140</v>
      </c>
      <c r="BB22" s="133">
        <v>8.8000000000000007</v>
      </c>
      <c r="BC22" s="133">
        <v>5.3299948097444672</v>
      </c>
      <c r="BD22" s="134">
        <v>0.60568122838005301</v>
      </c>
      <c r="BE22" s="132">
        <v>3.3779303208160014</v>
      </c>
      <c r="BF22" s="134">
        <v>0.38385571827454557</v>
      </c>
      <c r="BG22" s="132">
        <v>1.9520644889284673</v>
      </c>
      <c r="BH22" s="134">
        <v>0.22182551010550763</v>
      </c>
      <c r="BI22" s="132"/>
      <c r="BJ22" s="133">
        <v>3.4700051902555336</v>
      </c>
      <c r="BK22" s="134">
        <v>0.39431877161994694</v>
      </c>
      <c r="BL22" s="44"/>
      <c r="BM22" s="133">
        <v>111.89999999999999</v>
      </c>
      <c r="BN22" s="133">
        <v>67.7</v>
      </c>
      <c r="BO22" s="134">
        <v>0.60500446827524579</v>
      </c>
      <c r="BP22" s="132">
        <v>42.9</v>
      </c>
      <c r="BQ22" s="134">
        <v>0.38337801608579092</v>
      </c>
      <c r="BR22" s="132">
        <v>24.7</v>
      </c>
      <c r="BS22" s="134">
        <v>0.22073279714030386</v>
      </c>
      <c r="BT22" s="132"/>
      <c r="BU22" s="133">
        <v>44.1</v>
      </c>
      <c r="BV22" s="134">
        <v>0.39410187667560326</v>
      </c>
      <c r="BW22" s="44"/>
      <c r="BX22" s="138">
        <f t="shared" si="0"/>
        <v>0.57788773110539182</v>
      </c>
      <c r="BY22" s="42"/>
      <c r="BZ22" s="42"/>
      <c r="CA22" s="42"/>
    </row>
    <row r="23" spans="1:79" x14ac:dyDescent="0.25">
      <c r="A23" s="22" t="s">
        <v>120</v>
      </c>
      <c r="B23" s="11">
        <v>1.720951498134024E-2</v>
      </c>
      <c r="C23" s="11">
        <v>2.1667612168610014E-2</v>
      </c>
      <c r="D23" s="11">
        <v>1.6496846191169336E-2</v>
      </c>
      <c r="E23" s="11">
        <v>2.1491310035507381E-3</v>
      </c>
      <c r="Q23" s="22" t="s">
        <v>136</v>
      </c>
      <c r="R23" s="4">
        <v>2.6226884779516364E-3</v>
      </c>
      <c r="S23" s="4">
        <v>0.38131979575013192</v>
      </c>
      <c r="AF23" s="22" t="s">
        <v>119</v>
      </c>
      <c r="AG23" t="s">
        <v>143</v>
      </c>
      <c r="AH23" s="11">
        <v>4.2982620071014763E-3</v>
      </c>
      <c r="AJ23" s="26"/>
      <c r="AZ23" s="21" t="s">
        <v>115</v>
      </c>
      <c r="BA23" s="27" t="s">
        <v>141</v>
      </c>
      <c r="BB23" s="133">
        <v>13</v>
      </c>
      <c r="BC23" s="133">
        <v>9.192649174586748</v>
      </c>
      <c r="BD23" s="134">
        <v>0.707126859583596</v>
      </c>
      <c r="BE23" s="132">
        <v>6.2895092784238837</v>
      </c>
      <c r="BF23" s="134">
        <v>0.48380840603260644</v>
      </c>
      <c r="BG23" s="132">
        <v>2.9031398961628629</v>
      </c>
      <c r="BH23" s="134">
        <v>0.22331845355098945</v>
      </c>
      <c r="BI23" s="132"/>
      <c r="BJ23" s="133">
        <v>3.807350825413252</v>
      </c>
      <c r="BK23" s="134">
        <v>0.292873140416404</v>
      </c>
      <c r="BL23" s="44"/>
      <c r="BM23" s="133">
        <v>238.7</v>
      </c>
      <c r="BN23" s="133">
        <v>169</v>
      </c>
      <c r="BO23" s="134">
        <v>0.70800167574361128</v>
      </c>
      <c r="BP23" s="132">
        <v>115.5</v>
      </c>
      <c r="BQ23" s="134">
        <v>0.4838709677419355</v>
      </c>
      <c r="BR23" s="132">
        <v>53.2</v>
      </c>
      <c r="BS23" s="134">
        <v>0.22287390029325516</v>
      </c>
      <c r="BT23" s="132"/>
      <c r="BU23" s="133">
        <v>69.7</v>
      </c>
      <c r="BV23" s="134">
        <v>0.29199832425638877</v>
      </c>
      <c r="BW23" s="44"/>
      <c r="BX23" s="138">
        <f t="shared" si="0"/>
        <v>0.46158448420166309</v>
      </c>
      <c r="BY23" s="42"/>
      <c r="BZ23" s="42"/>
      <c r="CA23" s="42"/>
    </row>
    <row r="24" spans="1:79" x14ac:dyDescent="0.25">
      <c r="A24" s="22" t="s">
        <v>113</v>
      </c>
      <c r="B24" s="11">
        <v>1.6928340549982972E-2</v>
      </c>
      <c r="C24" s="11">
        <v>1.5443761206730626E-2</v>
      </c>
      <c r="D24" s="11">
        <v>1.9540381985796832E-2</v>
      </c>
      <c r="E24" s="11">
        <v>1.4903756307232292E-2</v>
      </c>
      <c r="Q24" s="22" t="s">
        <v>137</v>
      </c>
      <c r="R24" s="4">
        <v>2.4893314366998577E-3</v>
      </c>
      <c r="S24" s="4">
        <v>0.52998303304516436</v>
      </c>
      <c r="AF24" s="22" t="s">
        <v>114</v>
      </c>
      <c r="AG24" t="s">
        <v>140</v>
      </c>
      <c r="AH24" s="11">
        <v>4.1113810502709774E-3</v>
      </c>
      <c r="AJ24" s="26"/>
      <c r="AZ24" s="21" t="s">
        <v>116</v>
      </c>
      <c r="BA24" s="27" t="s">
        <v>142</v>
      </c>
      <c r="BB24" s="133">
        <v>113.7</v>
      </c>
      <c r="BC24" s="133">
        <v>92.173676603385502</v>
      </c>
      <c r="BD24" s="134">
        <v>0.81067437645897533</v>
      </c>
      <c r="BE24" s="132">
        <v>67.244377385473058</v>
      </c>
      <c r="BF24" s="134">
        <v>0.59141932616950799</v>
      </c>
      <c r="BG24" s="132">
        <v>24.929299217912458</v>
      </c>
      <c r="BH24" s="134">
        <v>0.21925505028946751</v>
      </c>
      <c r="BI24" s="132"/>
      <c r="BJ24" s="133">
        <v>21.526323396614501</v>
      </c>
      <c r="BK24" s="134">
        <v>0.18932562354102464</v>
      </c>
      <c r="BL24" s="44"/>
      <c r="BM24" s="133">
        <v>5358</v>
      </c>
      <c r="BN24" s="133">
        <v>4349.3999999999996</v>
      </c>
      <c r="BO24" s="134">
        <v>0.81175811870100778</v>
      </c>
      <c r="BP24" s="132">
        <v>3168.1</v>
      </c>
      <c r="BQ24" s="134">
        <v>0.59128406121687194</v>
      </c>
      <c r="BR24" s="132">
        <v>1177.9000000000001</v>
      </c>
      <c r="BS24" s="134">
        <v>0.21983949234789102</v>
      </c>
      <c r="BT24" s="132"/>
      <c r="BU24" s="133">
        <v>1008.6</v>
      </c>
      <c r="BV24" s="134">
        <v>0.18824188129899216</v>
      </c>
      <c r="BW24" s="44"/>
      <c r="BX24" s="138">
        <f t="shared" si="0"/>
        <v>0.37072689475593218</v>
      </c>
      <c r="BY24" s="42"/>
      <c r="BZ24" s="42"/>
      <c r="CA24" s="42"/>
    </row>
    <row r="25" spans="1:79" x14ac:dyDescent="0.25">
      <c r="A25" s="22" t="s">
        <v>112</v>
      </c>
      <c r="B25" s="11">
        <v>1.1311603967501443E-2</v>
      </c>
      <c r="C25" s="11">
        <v>8.5791638386028199E-3</v>
      </c>
      <c r="D25" s="11">
        <v>4.7637951568082568E-3</v>
      </c>
      <c r="E25" s="11">
        <v>4.5318632031395994E-3</v>
      </c>
      <c r="Q25" s="22" t="s">
        <v>133</v>
      </c>
      <c r="R25" s="4">
        <v>2.2226173541963017E-3</v>
      </c>
      <c r="S25" s="4">
        <v>0.4728256011441852</v>
      </c>
      <c r="AF25" s="22">
        <v>27</v>
      </c>
      <c r="AG25" t="s">
        <v>137</v>
      </c>
      <c r="AH25" s="11">
        <v>3.0835357877032326E-3</v>
      </c>
      <c r="AJ25" s="26"/>
      <c r="AZ25" s="129" t="s">
        <v>117</v>
      </c>
      <c r="BA25" s="130" t="s">
        <v>101</v>
      </c>
      <c r="BB25" s="133">
        <v>218.1</v>
      </c>
      <c r="BC25" s="133">
        <v>171.86237545751018</v>
      </c>
      <c r="BD25" s="134">
        <v>0.78799805345029894</v>
      </c>
      <c r="BE25" s="132">
        <v>131.09667953875032</v>
      </c>
      <c r="BF25" s="134">
        <v>0.60108518816483414</v>
      </c>
      <c r="BG25" s="132">
        <v>40.765695918759846</v>
      </c>
      <c r="BH25" s="134">
        <v>0.18691286528546469</v>
      </c>
      <c r="BI25" s="132"/>
      <c r="BJ25" s="133">
        <v>46.237624542489812</v>
      </c>
      <c r="BK25" s="134">
        <v>0.21200194654970111</v>
      </c>
      <c r="BL25" s="44"/>
      <c r="BM25" s="133">
        <v>3539.4</v>
      </c>
      <c r="BN25" s="133">
        <v>2791.9</v>
      </c>
      <c r="BO25" s="134">
        <v>0.78880601231847203</v>
      </c>
      <c r="BP25" s="132">
        <v>2128.1</v>
      </c>
      <c r="BQ25" s="134">
        <v>0.60126010058201951</v>
      </c>
      <c r="BR25" s="132">
        <v>661.3</v>
      </c>
      <c r="BS25" s="134">
        <v>0.18683957732949086</v>
      </c>
      <c r="BT25" s="132"/>
      <c r="BU25" s="133">
        <v>747.6</v>
      </c>
      <c r="BV25" s="134">
        <v>0.2112222410578064</v>
      </c>
      <c r="BW25" s="44"/>
      <c r="BX25" s="138">
        <f t="shared" si="0"/>
        <v>0.31095902704927081</v>
      </c>
      <c r="BY25" s="42"/>
      <c r="BZ25" s="42"/>
      <c r="CA25" s="42"/>
    </row>
    <row r="26" spans="1:79" x14ac:dyDescent="0.25">
      <c r="A26" s="127" t="s">
        <v>118</v>
      </c>
      <c r="B26" s="128">
        <v>1.0849571196934955E-2</v>
      </c>
      <c r="C26" s="128">
        <v>1.4140741341059439E-2</v>
      </c>
      <c r="D26" s="128">
        <v>4.159498919324247E-2</v>
      </c>
      <c r="E26" s="128">
        <v>0.3988974023547</v>
      </c>
      <c r="Q26" s="22" t="s">
        <v>103</v>
      </c>
      <c r="R26" s="4">
        <v>2.0448079658605973E-3</v>
      </c>
      <c r="S26" s="4">
        <v>0.49639935988620204</v>
      </c>
      <c r="AF26" s="22">
        <v>16</v>
      </c>
      <c r="AG26" t="s">
        <v>133</v>
      </c>
      <c r="AH26" s="11">
        <v>2.3827321995888617E-3</v>
      </c>
      <c r="AJ26" s="26"/>
      <c r="AZ26" s="129" t="s">
        <v>118</v>
      </c>
      <c r="BA26" s="130" t="s">
        <v>102</v>
      </c>
      <c r="BB26" s="133">
        <v>853.8</v>
      </c>
      <c r="BC26" s="133">
        <v>672.19402818305002</v>
      </c>
      <c r="BD26" s="134">
        <v>0.7872968238264817</v>
      </c>
      <c r="BE26" s="132">
        <v>450.87057922297294</v>
      </c>
      <c r="BF26" s="134">
        <v>0.52807516891891892</v>
      </c>
      <c r="BG26" s="132">
        <v>221.32344896007717</v>
      </c>
      <c r="BH26" s="134">
        <v>0.25922165490756288</v>
      </c>
      <c r="BI26" s="132"/>
      <c r="BJ26" s="133">
        <v>181.60597181694993</v>
      </c>
      <c r="BK26" s="134">
        <v>0.21270317617351833</v>
      </c>
      <c r="BL26" s="44"/>
      <c r="BM26" s="133">
        <v>935.69999999999993</v>
      </c>
      <c r="BN26" s="133">
        <v>737.1</v>
      </c>
      <c r="BO26" s="134">
        <v>0.78775248477075999</v>
      </c>
      <c r="BP26" s="132">
        <v>494</v>
      </c>
      <c r="BQ26" s="134">
        <v>0.5279469915571231</v>
      </c>
      <c r="BR26" s="132">
        <v>242.2</v>
      </c>
      <c r="BS26" s="134">
        <v>0.25884364646788499</v>
      </c>
      <c r="BT26" s="132"/>
      <c r="BU26" s="133">
        <v>198.5</v>
      </c>
      <c r="BV26" s="134">
        <v>0.21214064336860106</v>
      </c>
      <c r="BW26" s="44"/>
      <c r="BX26" s="138">
        <f t="shared" si="0"/>
        <v>0.49088021964419232</v>
      </c>
      <c r="BY26" s="42"/>
      <c r="BZ26" s="42"/>
      <c r="CA26" s="42"/>
    </row>
    <row r="27" spans="1:79" x14ac:dyDescent="0.25">
      <c r="A27" s="22">
        <v>16</v>
      </c>
      <c r="B27" s="11">
        <v>1.0512451252648968E-2</v>
      </c>
      <c r="C27" s="11">
        <v>1.1206730623119552E-2</v>
      </c>
      <c r="D27" s="11">
        <v>1.1777160248775969E-2</v>
      </c>
      <c r="E27" s="11">
        <v>2.3827321995888617E-3</v>
      </c>
      <c r="Q27" s="22" t="s">
        <v>134</v>
      </c>
      <c r="R27" s="4">
        <v>1.7780938833570413E-3</v>
      </c>
      <c r="S27" s="4">
        <v>0.44087675447029417</v>
      </c>
      <c r="AF27" s="22" t="s">
        <v>120</v>
      </c>
      <c r="AG27" t="s">
        <v>144</v>
      </c>
      <c r="AH27" s="11">
        <v>2.1491310035507381E-3</v>
      </c>
      <c r="AJ27" s="26"/>
      <c r="AZ27" s="21" t="s">
        <v>119</v>
      </c>
      <c r="BA27" s="27" t="s">
        <v>143</v>
      </c>
      <c r="BB27" s="133">
        <v>9.1999999999999993</v>
      </c>
      <c r="BC27" s="133">
        <v>7.073851316002469</v>
      </c>
      <c r="BD27" s="134">
        <v>0.76889688217418151</v>
      </c>
      <c r="BE27" s="132">
        <v>4.4140763314747158</v>
      </c>
      <c r="BF27" s="134">
        <v>0.47979090559507787</v>
      </c>
      <c r="BG27" s="132">
        <v>2.6597749845277536</v>
      </c>
      <c r="BH27" s="134">
        <v>0.2891059765791037</v>
      </c>
      <c r="BI27" s="132"/>
      <c r="BJ27" s="133">
        <v>2.1261486839975303</v>
      </c>
      <c r="BK27" s="134">
        <v>0.23110311782581852</v>
      </c>
      <c r="BL27" s="44"/>
      <c r="BM27" s="133">
        <v>159.29999999999998</v>
      </c>
      <c r="BN27" s="133">
        <v>122.8</v>
      </c>
      <c r="BO27" s="134">
        <v>0.77087256748273703</v>
      </c>
      <c r="BP27" s="132">
        <v>76.5</v>
      </c>
      <c r="BQ27" s="134">
        <v>0.48022598870056504</v>
      </c>
      <c r="BR27" s="132">
        <v>46.2</v>
      </c>
      <c r="BS27" s="134">
        <v>0.29001883239171378</v>
      </c>
      <c r="BT27" s="132"/>
      <c r="BU27" s="133">
        <v>36.5</v>
      </c>
      <c r="BV27" s="134">
        <v>0.22912743251726306</v>
      </c>
      <c r="BW27" s="44"/>
      <c r="BX27" s="138">
        <f t="shared" si="0"/>
        <v>0.60256660392620331</v>
      </c>
      <c r="BY27" s="42"/>
      <c r="BZ27" s="42"/>
      <c r="CA27" s="42"/>
    </row>
    <row r="28" spans="1:79" x14ac:dyDescent="0.25">
      <c r="A28" s="22">
        <v>61</v>
      </c>
      <c r="B28" s="11">
        <v>1.0202821775922785E-2</v>
      </c>
      <c r="C28" s="11">
        <v>1.4124279476867287E-2</v>
      </c>
      <c r="D28" s="11">
        <v>5.0284504432976046E-3</v>
      </c>
      <c r="E28" s="11">
        <v>2.6396935152307979E-2</v>
      </c>
      <c r="Q28" s="22" t="s">
        <v>147</v>
      </c>
      <c r="R28" s="4">
        <v>1.4669274537695591E-3</v>
      </c>
      <c r="S28" s="4">
        <v>0.52725124084140873</v>
      </c>
      <c r="AF28" s="22">
        <v>22</v>
      </c>
      <c r="AG28" t="s">
        <v>98</v>
      </c>
      <c r="AH28" s="11">
        <v>1.5884881330592412E-3</v>
      </c>
      <c r="AZ28" s="21">
        <v>61</v>
      </c>
      <c r="BA28" s="27" t="s">
        <v>103</v>
      </c>
      <c r="BB28" s="133">
        <v>56.5</v>
      </c>
      <c r="BC28" s="133">
        <v>44.577101755910093</v>
      </c>
      <c r="BD28" s="134">
        <v>0.78897525231699284</v>
      </c>
      <c r="BE28" s="132">
        <v>33.117693334909013</v>
      </c>
      <c r="BF28" s="134">
        <v>0.58615386433467276</v>
      </c>
      <c r="BG28" s="132">
        <v>11.459408421001081</v>
      </c>
      <c r="BH28" s="134">
        <v>0.20282138798232002</v>
      </c>
      <c r="BI28" s="132"/>
      <c r="BJ28" s="133">
        <v>11.922898244089907</v>
      </c>
      <c r="BK28" s="134">
        <v>0.21102474768300722</v>
      </c>
      <c r="BL28" s="44"/>
      <c r="BM28" s="133">
        <v>351.2</v>
      </c>
      <c r="BN28" s="133">
        <v>277.5</v>
      </c>
      <c r="BO28" s="134">
        <v>0.79014806378132119</v>
      </c>
      <c r="BP28" s="132">
        <v>205.8</v>
      </c>
      <c r="BQ28" s="134">
        <v>0.58599088838268798</v>
      </c>
      <c r="BR28" s="132">
        <v>71.5</v>
      </c>
      <c r="BS28" s="134">
        <v>0.20358769931662871</v>
      </c>
      <c r="BT28" s="132"/>
      <c r="BU28" s="133">
        <v>73.7</v>
      </c>
      <c r="BV28" s="134">
        <v>0.20985193621867884</v>
      </c>
      <c r="BW28" s="44"/>
      <c r="BX28" s="138">
        <f t="shared" si="0"/>
        <v>0.34602072991967225</v>
      </c>
      <c r="BY28" s="42"/>
      <c r="BZ28" s="42"/>
      <c r="CA28" s="42"/>
    </row>
    <row r="29" spans="1:79" x14ac:dyDescent="0.25">
      <c r="A29" s="22" t="s">
        <v>111</v>
      </c>
      <c r="B29" s="11">
        <v>9.3756963046059544E-3</v>
      </c>
      <c r="C29" s="11">
        <v>7.1659761125687617E-3</v>
      </c>
      <c r="D29" s="11">
        <v>6.2193992324996693E-3</v>
      </c>
      <c r="E29" s="11">
        <v>5.5597084657073442E-3</v>
      </c>
      <c r="Q29" s="22" t="s">
        <v>127</v>
      </c>
      <c r="R29" s="4">
        <v>1.2891180654338551E-3</v>
      </c>
      <c r="S29" s="4">
        <v>0.47952806658632957</v>
      </c>
      <c r="AF29" s="22">
        <v>25</v>
      </c>
      <c r="AG29" t="s">
        <v>135</v>
      </c>
      <c r="AH29" s="11">
        <v>1.1680059801906185E-3</v>
      </c>
      <c r="AZ29" s="21" t="s">
        <v>120</v>
      </c>
      <c r="BA29" s="27" t="s">
        <v>144</v>
      </c>
      <c r="BB29" s="133">
        <v>4.5999999999999996</v>
      </c>
      <c r="BC29" s="133">
        <v>3.5410959219036244</v>
      </c>
      <c r="BD29" s="134">
        <v>0.76980346128339672</v>
      </c>
      <c r="BE29" s="132">
        <v>2.5710440714065519</v>
      </c>
      <c r="BF29" s="134">
        <v>0.55892262421881567</v>
      </c>
      <c r="BG29" s="132">
        <v>0.97005185049707299</v>
      </c>
      <c r="BH29" s="134">
        <v>0.21088083706458111</v>
      </c>
      <c r="BI29" s="132"/>
      <c r="BJ29" s="133">
        <v>1.0589040780963752</v>
      </c>
      <c r="BK29" s="134">
        <v>0.23019653871660334</v>
      </c>
      <c r="BL29" s="44"/>
      <c r="BM29" s="133">
        <v>542.4</v>
      </c>
      <c r="BN29" s="133">
        <v>417.9</v>
      </c>
      <c r="BO29" s="134">
        <v>0.77046460176991149</v>
      </c>
      <c r="BP29" s="132">
        <v>303.2</v>
      </c>
      <c r="BQ29" s="134">
        <v>0.55899705014749268</v>
      </c>
      <c r="BR29" s="132">
        <v>114.4</v>
      </c>
      <c r="BS29" s="134">
        <v>0.21091445427728617</v>
      </c>
      <c r="BT29" s="132"/>
      <c r="BU29" s="133">
        <v>124.5</v>
      </c>
      <c r="BV29" s="134">
        <v>0.22953539823008851</v>
      </c>
      <c r="BW29" s="44"/>
      <c r="BX29" s="138">
        <f t="shared" si="0"/>
        <v>0.37729880295921286</v>
      </c>
      <c r="BY29" s="42"/>
      <c r="BZ29" s="42"/>
      <c r="CA29" s="42"/>
    </row>
    <row r="30" spans="1:79" x14ac:dyDescent="0.25">
      <c r="A30" s="22">
        <v>23</v>
      </c>
      <c r="B30" s="11">
        <v>8.6459931920098224E-3</v>
      </c>
      <c r="C30" s="11">
        <v>7.7206143061197639E-3</v>
      </c>
      <c r="D30" s="11">
        <v>7.8955493802655378E-3</v>
      </c>
      <c r="E30" s="11">
        <v>8.4096430573724534E-4</v>
      </c>
      <c r="Q30" s="22" t="s">
        <v>143</v>
      </c>
      <c r="R30" s="4">
        <v>1.1557610241820769E-3</v>
      </c>
      <c r="S30" s="4">
        <v>0.54786882467587494</v>
      </c>
      <c r="AF30" s="22">
        <v>28</v>
      </c>
      <c r="AG30" t="s">
        <v>138</v>
      </c>
      <c r="AH30" s="11">
        <v>1.0278452625677443E-3</v>
      </c>
      <c r="AZ30" s="21" t="s">
        <v>121</v>
      </c>
      <c r="BA30" s="27" t="s">
        <v>145</v>
      </c>
      <c r="BB30" s="133">
        <v>41.9</v>
      </c>
      <c r="BC30" s="133">
        <v>35.686595441863162</v>
      </c>
      <c r="BD30" s="134">
        <v>0.85170872176284396</v>
      </c>
      <c r="BE30" s="132">
        <v>29.37447769680535</v>
      </c>
      <c r="BF30" s="134">
        <v>0.70106152021015156</v>
      </c>
      <c r="BG30" s="132">
        <v>6.3121177450578116</v>
      </c>
      <c r="BH30" s="134">
        <v>0.1506472015526924</v>
      </c>
      <c r="BI30" s="132"/>
      <c r="BJ30" s="133">
        <v>6.2134045581368369</v>
      </c>
      <c r="BK30" s="134">
        <v>0.14829127823715602</v>
      </c>
      <c r="BL30" s="44"/>
      <c r="BM30" s="133">
        <v>321.89999999999998</v>
      </c>
      <c r="BN30" s="133">
        <v>274.39999999999998</v>
      </c>
      <c r="BO30" s="134">
        <v>0.85243864554209381</v>
      </c>
      <c r="BP30" s="132">
        <v>225.7</v>
      </c>
      <c r="BQ30" s="134">
        <v>0.70114942528735635</v>
      </c>
      <c r="BR30" s="132">
        <v>48.6</v>
      </c>
      <c r="BS30" s="134">
        <v>0.15097856477166824</v>
      </c>
      <c r="BT30" s="132"/>
      <c r="BU30" s="133">
        <v>47.6</v>
      </c>
      <c r="BV30" s="134">
        <v>0.14787200994097546</v>
      </c>
      <c r="BW30" s="44"/>
      <c r="BX30" s="138">
        <f t="shared" si="0"/>
        <v>0.21488442484695797</v>
      </c>
      <c r="BY30" s="42"/>
      <c r="BZ30" s="42"/>
      <c r="CA30" s="42"/>
    </row>
    <row r="31" spans="1:79" x14ac:dyDescent="0.25">
      <c r="A31" s="22" t="s">
        <v>110</v>
      </c>
      <c r="B31" s="11">
        <v>8.3329876929517325E-3</v>
      </c>
      <c r="C31" s="11">
        <v>8.4664633837488509E-3</v>
      </c>
      <c r="D31" s="11">
        <v>1.702615676414803E-2</v>
      </c>
      <c r="E31" s="11">
        <v>1.0138291908054568E-2</v>
      </c>
      <c r="Q31" s="22" t="s">
        <v>138</v>
      </c>
      <c r="R31" s="4">
        <v>8.0014224751066864E-4</v>
      </c>
      <c r="S31" s="4">
        <v>0.59898391398264683</v>
      </c>
      <c r="AF31" s="22">
        <v>23</v>
      </c>
      <c r="AG31" t="s">
        <v>134</v>
      </c>
      <c r="AH31" s="11">
        <v>8.4096430573724534E-4</v>
      </c>
      <c r="AZ31" s="21">
        <v>68</v>
      </c>
      <c r="BA31" s="27" t="s">
        <v>104</v>
      </c>
      <c r="BB31" s="133">
        <v>138.5</v>
      </c>
      <c r="BC31" s="133">
        <v>119.62302296905666</v>
      </c>
      <c r="BD31" s="134">
        <v>0.86370413696069792</v>
      </c>
      <c r="BE31" s="132">
        <v>84.635906452508223</v>
      </c>
      <c r="BF31" s="134">
        <v>0.61108957727442759</v>
      </c>
      <c r="BG31" s="132">
        <v>34.987116516548426</v>
      </c>
      <c r="BH31" s="134">
        <v>0.25261455968627022</v>
      </c>
      <c r="BI31" s="132"/>
      <c r="BJ31" s="133">
        <v>18.876977030943337</v>
      </c>
      <c r="BK31" s="134">
        <v>0.13629586303930208</v>
      </c>
      <c r="BL31" s="44"/>
      <c r="BM31" s="133">
        <v>223.6</v>
      </c>
      <c r="BN31" s="133">
        <v>193.3</v>
      </c>
      <c r="BO31" s="134">
        <v>0.86449016100178899</v>
      </c>
      <c r="BP31" s="132">
        <v>136.6</v>
      </c>
      <c r="BQ31" s="134">
        <v>0.61091234347048295</v>
      </c>
      <c r="BR31" s="132">
        <v>56.6</v>
      </c>
      <c r="BS31" s="134">
        <v>0.25313059033989266</v>
      </c>
      <c r="BT31" s="132"/>
      <c r="BU31" s="133">
        <v>30.3</v>
      </c>
      <c r="BV31" s="134">
        <v>0.13550983899821109</v>
      </c>
      <c r="BW31" s="44"/>
      <c r="BX31" s="138">
        <f t="shared" si="0"/>
        <v>0.41338384597063144</v>
      </c>
      <c r="BY31" s="42"/>
      <c r="BZ31" s="42"/>
      <c r="CA31" s="42"/>
    </row>
    <row r="32" spans="1:79" x14ac:dyDescent="0.25">
      <c r="A32" s="22" t="s">
        <v>119</v>
      </c>
      <c r="B32" s="11">
        <v>5.016769185211478E-3</v>
      </c>
      <c r="C32" s="11">
        <v>5.8072391680933635E-3</v>
      </c>
      <c r="D32" s="11">
        <v>5.3372149442018442E-3</v>
      </c>
      <c r="E32" s="11">
        <v>4.2982620071014763E-3</v>
      </c>
      <c r="Q32" s="22" t="s">
        <v>105</v>
      </c>
      <c r="R32" s="4">
        <v>5.7788051209103843E-4</v>
      </c>
      <c r="S32" s="4">
        <v>0.40180109927427771</v>
      </c>
      <c r="AF32" s="22">
        <v>24</v>
      </c>
      <c r="AG32" t="s">
        <v>99</v>
      </c>
      <c r="AH32" s="11">
        <v>6.5408334890674634E-4</v>
      </c>
      <c r="AZ32" s="129" t="s">
        <v>122</v>
      </c>
      <c r="BA32" s="130" t="s">
        <v>146</v>
      </c>
      <c r="BB32" s="133">
        <v>110.6</v>
      </c>
      <c r="BC32" s="133">
        <v>84.022337442104487</v>
      </c>
      <c r="BD32" s="134">
        <v>0.75969563690872055</v>
      </c>
      <c r="BE32" s="132">
        <v>58.363188906637149</v>
      </c>
      <c r="BF32" s="134">
        <v>0.5276961022299923</v>
      </c>
      <c r="BG32" s="132">
        <v>25.659148535467356</v>
      </c>
      <c r="BH32" s="134">
        <v>0.23199953467872836</v>
      </c>
      <c r="BI32" s="132"/>
      <c r="BJ32" s="133">
        <v>26.577662557895508</v>
      </c>
      <c r="BK32" s="134">
        <v>0.24030436309127948</v>
      </c>
      <c r="BL32" s="44"/>
      <c r="BM32" s="133">
        <v>2374.6999999999998</v>
      </c>
      <c r="BN32" s="133">
        <v>1802.6</v>
      </c>
      <c r="BO32" s="134">
        <v>0.75908535815050326</v>
      </c>
      <c r="BP32" s="132">
        <v>1253.5</v>
      </c>
      <c r="BQ32" s="134">
        <v>0.52785615025055799</v>
      </c>
      <c r="BR32" s="132">
        <v>547.4</v>
      </c>
      <c r="BS32" s="134">
        <v>0.23051332799932625</v>
      </c>
      <c r="BT32" s="132"/>
      <c r="BU32" s="133">
        <v>572.1</v>
      </c>
      <c r="BV32" s="134">
        <v>0.24091464184949682</v>
      </c>
      <c r="BW32" s="44"/>
      <c r="BX32" s="138">
        <f t="shared" si="0"/>
        <v>0.43964610255471082</v>
      </c>
      <c r="BY32" s="42"/>
      <c r="BZ32" s="42"/>
      <c r="CA32" s="42"/>
    </row>
    <row r="33" spans="1:80" x14ac:dyDescent="0.25">
      <c r="A33" s="22">
        <v>30</v>
      </c>
      <c r="B33" s="11">
        <v>2.198272826974997E-3</v>
      </c>
      <c r="C33" s="11">
        <v>1.6753112558629568E-3</v>
      </c>
      <c r="D33" s="11">
        <v>1.8525870054254335E-3</v>
      </c>
      <c r="E33" s="11">
        <v>1.8688095683049897E-4</v>
      </c>
      <c r="Q33" s="22" t="s">
        <v>99</v>
      </c>
      <c r="R33" s="4">
        <v>3.1116642958748221E-4</v>
      </c>
      <c r="S33" s="4">
        <v>0.65369574529827135</v>
      </c>
      <c r="AF33" s="22" t="s">
        <v>107</v>
      </c>
      <c r="AG33" t="s">
        <v>128</v>
      </c>
      <c r="AH33" s="11">
        <v>3.2704167445337317E-4</v>
      </c>
      <c r="AZ33" s="21">
        <v>84</v>
      </c>
      <c r="BA33" s="27" t="s">
        <v>147</v>
      </c>
      <c r="BB33" s="133">
        <v>16.5</v>
      </c>
      <c r="BC33" s="133">
        <v>14.12203073191103</v>
      </c>
      <c r="BD33" s="134">
        <v>0.85588065041885031</v>
      </c>
      <c r="BE33" s="132">
        <v>11.0138663962856</v>
      </c>
      <c r="BF33" s="134">
        <v>0.66750705432033941</v>
      </c>
      <c r="BG33" s="132">
        <v>3.1081643356254292</v>
      </c>
      <c r="BH33" s="134">
        <v>0.18837359609851087</v>
      </c>
      <c r="BI33" s="132"/>
      <c r="BJ33" s="133">
        <v>2.3779692680889699</v>
      </c>
      <c r="BK33" s="134">
        <v>0.14411934958114969</v>
      </c>
      <c r="BL33" s="44"/>
      <c r="BM33" s="133">
        <v>71.599999999999994</v>
      </c>
      <c r="BN33" s="133">
        <v>61.4</v>
      </c>
      <c r="BO33" s="134">
        <v>0.85754189944134085</v>
      </c>
      <c r="BP33" s="132">
        <v>47.9</v>
      </c>
      <c r="BQ33" s="134">
        <v>0.66899441340782129</v>
      </c>
      <c r="BR33" s="132">
        <v>13.5</v>
      </c>
      <c r="BS33" s="134">
        <v>0.18854748603351956</v>
      </c>
      <c r="BT33" s="132"/>
      <c r="BU33" s="133">
        <v>10.3</v>
      </c>
      <c r="BV33" s="134">
        <v>0.14385474860335198</v>
      </c>
      <c r="BW33" s="44"/>
      <c r="BX33" s="138">
        <f t="shared" si="0"/>
        <v>0.28220465218950269</v>
      </c>
      <c r="BY33" s="42"/>
      <c r="BZ33" s="42"/>
      <c r="CA33" s="42"/>
    </row>
    <row r="34" spans="1:80" x14ac:dyDescent="0.25">
      <c r="A34" s="22" t="s">
        <v>108</v>
      </c>
      <c r="B34" s="11">
        <v>1.6344770975467889E-3</v>
      </c>
      <c r="C34" s="11">
        <v>2.5034696544528083E-3</v>
      </c>
      <c r="D34" s="11">
        <v>9.2629350271271674E-4</v>
      </c>
      <c r="E34" s="11">
        <v>9.3440478415249487E-5</v>
      </c>
      <c r="Q34" s="22" t="s">
        <v>100</v>
      </c>
      <c r="R34" s="4">
        <v>1.3335704125177811E-4</v>
      </c>
      <c r="S34" s="4">
        <v>0.72507260406582774</v>
      </c>
      <c r="AF34" s="22">
        <v>30</v>
      </c>
      <c r="AG34" t="s">
        <v>100</v>
      </c>
      <c r="AH34" s="11">
        <v>1.8688095683049897E-4</v>
      </c>
      <c r="AZ34" s="21">
        <v>85</v>
      </c>
      <c r="BA34" s="27" t="s">
        <v>105</v>
      </c>
      <c r="BB34" s="133">
        <v>84.8</v>
      </c>
      <c r="BC34" s="133">
        <v>75.29814473473354</v>
      </c>
      <c r="BD34" s="134">
        <v>0.88794981998506539</v>
      </c>
      <c r="BE34" s="132">
        <v>62.313981383572852</v>
      </c>
      <c r="BF34" s="134">
        <v>0.73483468612703839</v>
      </c>
      <c r="BG34" s="132">
        <v>12.98416335116069</v>
      </c>
      <c r="BH34" s="134">
        <v>0.15311513385802702</v>
      </c>
      <c r="BI34" s="132"/>
      <c r="BJ34" s="133">
        <v>9.5018552652664567</v>
      </c>
      <c r="BK34" s="134">
        <v>0.11205018001493464</v>
      </c>
      <c r="BL34" s="44"/>
      <c r="BM34" s="133">
        <v>102.4</v>
      </c>
      <c r="BN34" s="133">
        <v>91.2</v>
      </c>
      <c r="BO34" s="134">
        <v>0.890625</v>
      </c>
      <c r="BP34" s="132">
        <v>75.3</v>
      </c>
      <c r="BQ34" s="134">
        <v>0.73535156249999989</v>
      </c>
      <c r="BR34" s="132">
        <v>15.9</v>
      </c>
      <c r="BS34" s="134">
        <v>0.87376539797868391</v>
      </c>
      <c r="BT34" s="132"/>
      <c r="BU34" s="133">
        <v>11.3</v>
      </c>
      <c r="BV34" s="134">
        <v>0.87376539797868391</v>
      </c>
      <c r="BW34" s="44"/>
      <c r="BX34" s="138">
        <v>0.20836677520630326</v>
      </c>
      <c r="BY34" s="42"/>
      <c r="BZ34" s="42"/>
      <c r="CA34" s="42"/>
    </row>
    <row r="35" spans="1:80" x14ac:dyDescent="0.25">
      <c r="A35" s="22" t="s">
        <v>107</v>
      </c>
      <c r="B35" s="11">
        <v>7.8323718100206121E-4</v>
      </c>
      <c r="C35" s="11">
        <v>1.2662972455502318E-3</v>
      </c>
      <c r="D35" s="11">
        <v>1.632040933350977E-3</v>
      </c>
      <c r="E35" s="11">
        <v>3.2704167445337317E-4</v>
      </c>
      <c r="Q35" s="22" t="s">
        <v>129</v>
      </c>
      <c r="R35" s="4">
        <v>8.8904694167852067E-5</v>
      </c>
      <c r="S35" s="4">
        <v>0.62454062000086474</v>
      </c>
      <c r="AF35" s="22" t="s">
        <v>108</v>
      </c>
      <c r="AG35" t="s">
        <v>129</v>
      </c>
      <c r="AH35" s="11">
        <v>9.3440478415249487E-5</v>
      </c>
      <c r="AZ35" s="21" t="s">
        <v>123</v>
      </c>
      <c r="BA35" s="27" t="s">
        <v>148</v>
      </c>
      <c r="BB35" s="133">
        <v>65.2</v>
      </c>
      <c r="BC35" s="133">
        <v>54.516648279136476</v>
      </c>
      <c r="BD35" s="134">
        <v>0.83614491225669441</v>
      </c>
      <c r="BE35" s="132">
        <v>45.880572467465086</v>
      </c>
      <c r="BF35" s="134">
        <v>0.70368976177093689</v>
      </c>
      <c r="BG35" s="132">
        <v>8.6360758116713914</v>
      </c>
      <c r="BH35" s="134">
        <v>0.13245515048575754</v>
      </c>
      <c r="BI35" s="132"/>
      <c r="BJ35" s="133">
        <v>10.683351720863527</v>
      </c>
      <c r="BK35" s="134">
        <v>0.16385508774330562</v>
      </c>
      <c r="BL35" s="44"/>
      <c r="BM35" s="133">
        <v>94.300000000000011</v>
      </c>
      <c r="BN35" s="133">
        <v>78.8</v>
      </c>
      <c r="BO35" s="134">
        <v>0.87376539797868391</v>
      </c>
      <c r="BP35" s="132">
        <v>66.3</v>
      </c>
      <c r="BQ35" s="134">
        <v>0.87376539797868391</v>
      </c>
      <c r="BR35" s="132">
        <v>12.5</v>
      </c>
      <c r="BS35" s="134">
        <v>0.13255567338282076</v>
      </c>
      <c r="BT35" s="132"/>
      <c r="BU35" s="133">
        <v>15.4</v>
      </c>
      <c r="BV35" s="134">
        <v>0.1633085896076352</v>
      </c>
      <c r="BW35" s="44"/>
      <c r="BX35" s="138">
        <v>0.18822946940767624</v>
      </c>
      <c r="BY35" s="42"/>
      <c r="BZ35" s="42"/>
      <c r="CA35" s="42"/>
    </row>
    <row r="36" spans="1:80" x14ac:dyDescent="0.25">
      <c r="A36" s="22" t="s">
        <v>125</v>
      </c>
      <c r="B36" s="11">
        <v>7.2053962340953165E-4</v>
      </c>
      <c r="C36" s="11">
        <v>1.8918480848520464E-3</v>
      </c>
      <c r="D36" s="11">
        <v>0</v>
      </c>
      <c r="E36" s="11">
        <v>0</v>
      </c>
      <c r="Q36" s="22" t="s">
        <v>130</v>
      </c>
      <c r="R36" s="4">
        <v>0</v>
      </c>
      <c r="S36" s="4">
        <v>0.64586869138008041</v>
      </c>
      <c r="AF36" s="22" t="s">
        <v>151</v>
      </c>
      <c r="AG36" t="s">
        <v>130</v>
      </c>
      <c r="AH36" s="11">
        <v>0</v>
      </c>
      <c r="AZ36" s="129" t="s">
        <v>124</v>
      </c>
      <c r="BA36" s="130" t="s">
        <v>149</v>
      </c>
      <c r="BB36" s="133">
        <v>157.30000000000001</v>
      </c>
      <c r="BC36" s="133">
        <v>137.44329710204698</v>
      </c>
      <c r="BD36" s="134">
        <v>0.87376539797868391</v>
      </c>
      <c r="BE36" s="132">
        <v>110.13526354622601</v>
      </c>
      <c r="BF36" s="134">
        <v>0.87376539797868391</v>
      </c>
      <c r="BG36" s="132">
        <v>27.308033555820966</v>
      </c>
      <c r="BH36" s="134">
        <v>0.87376539797868391</v>
      </c>
      <c r="BI36" s="132"/>
      <c r="BJ36" s="133">
        <v>19.856702897953028</v>
      </c>
      <c r="BK36" s="134">
        <v>0.87376539797868391</v>
      </c>
      <c r="BL36" s="44"/>
      <c r="BM36" s="133">
        <v>293.5</v>
      </c>
      <c r="BN36" s="133">
        <v>256.8</v>
      </c>
      <c r="BO36" s="134">
        <v>0.87495741056218057</v>
      </c>
      <c r="BP36" s="132">
        <v>205.5</v>
      </c>
      <c r="BQ36" s="134">
        <v>0.70017035775127767</v>
      </c>
      <c r="BR36" s="132">
        <v>51.1</v>
      </c>
      <c r="BS36" s="134">
        <v>0.17410562180579217</v>
      </c>
      <c r="BT36" s="132"/>
      <c r="BU36" s="133">
        <v>36.700000000000003</v>
      </c>
      <c r="BV36" s="134">
        <v>0.12504258943781943</v>
      </c>
      <c r="BW36" s="44"/>
      <c r="BX36" s="138">
        <v>0.99999999999999989</v>
      </c>
      <c r="BY36" s="42"/>
      <c r="BZ36" s="42"/>
      <c r="CA36" s="42"/>
    </row>
    <row r="37" spans="1:80" x14ac:dyDescent="0.25">
      <c r="A37" s="22" t="s">
        <v>151</v>
      </c>
      <c r="B37" s="11">
        <v>7.1909275669585783E-4</v>
      </c>
      <c r="C37" s="11">
        <v>1.2143790584826723E-3</v>
      </c>
      <c r="D37" s="11">
        <v>4.4109214414891272E-4</v>
      </c>
      <c r="E37" s="11">
        <v>0</v>
      </c>
      <c r="Q37" s="22" t="s">
        <v>150</v>
      </c>
      <c r="R37" s="4">
        <v>0</v>
      </c>
      <c r="S37" s="4">
        <v>1</v>
      </c>
      <c r="AF37" s="22" t="s">
        <v>125</v>
      </c>
      <c r="AG37" t="s">
        <v>150</v>
      </c>
      <c r="AH37" s="11">
        <v>0</v>
      </c>
      <c r="AZ37" s="21" t="s">
        <v>125</v>
      </c>
      <c r="BA37" s="27" t="s">
        <v>150</v>
      </c>
      <c r="BB37" s="135">
        <v>0</v>
      </c>
      <c r="BC37" s="135">
        <v>0</v>
      </c>
      <c r="BD37" s="136">
        <v>0</v>
      </c>
      <c r="BE37" s="137">
        <v>0</v>
      </c>
      <c r="BF37" s="136">
        <v>0</v>
      </c>
      <c r="BG37" s="137">
        <v>0</v>
      </c>
      <c r="BH37" s="136">
        <v>0</v>
      </c>
      <c r="BI37" s="132"/>
      <c r="BJ37" s="135">
        <v>0</v>
      </c>
      <c r="BK37" s="136">
        <v>0</v>
      </c>
      <c r="BL37" s="44"/>
      <c r="BM37" s="135">
        <v>0</v>
      </c>
      <c r="BN37" s="135">
        <v>0</v>
      </c>
      <c r="BO37" s="136">
        <v>0</v>
      </c>
      <c r="BP37" s="137">
        <v>0</v>
      </c>
      <c r="BQ37" s="136">
        <v>0</v>
      </c>
      <c r="BR37" s="137">
        <v>0</v>
      </c>
      <c r="BS37" s="136">
        <v>0</v>
      </c>
      <c r="BT37" s="132"/>
      <c r="BU37" s="135">
        <v>0</v>
      </c>
      <c r="BV37" s="136">
        <v>0</v>
      </c>
      <c r="BW37" s="44"/>
      <c r="BX37" s="139">
        <v>0</v>
      </c>
      <c r="BY37" s="43"/>
      <c r="BZ37" s="43"/>
      <c r="CA37" s="43"/>
    </row>
    <row r="38" spans="1:80" x14ac:dyDescent="0.25"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138"/>
      <c r="BY38" s="42"/>
      <c r="BZ38" s="42"/>
      <c r="CA38" s="42"/>
    </row>
    <row r="39" spans="1:80" x14ac:dyDescent="0.25">
      <c r="A39" s="125" t="s">
        <v>51</v>
      </c>
      <c r="B39" s="126">
        <f>B26+B6+B5+B17</f>
        <v>0.17388154791588492</v>
      </c>
      <c r="C39" s="126">
        <f>C26+C6+C5+C17</f>
        <v>0.21204780525361408</v>
      </c>
      <c r="D39" s="126">
        <f>D26+D6+D5+D17</f>
        <v>0.23047064531780687</v>
      </c>
      <c r="E39" s="126">
        <f>E26+E6+E5+E17</f>
        <v>0.62595776490375632</v>
      </c>
      <c r="AF39" s="22" t="s">
        <v>218</v>
      </c>
      <c r="AH39" s="2">
        <f>Prepočty1!Z39</f>
        <v>2140.4</v>
      </c>
      <c r="AZ39" s="22" t="s">
        <v>218</v>
      </c>
      <c r="BB39" s="2">
        <v>2140.4</v>
      </c>
      <c r="BC39" s="46">
        <v>1677.454555365834</v>
      </c>
      <c r="BD39" s="134">
        <v>0.78371078086611567</v>
      </c>
      <c r="BE39" s="46">
        <v>1191.9695636090535</v>
      </c>
      <c r="BF39" s="134">
        <v>0.55689103140023055</v>
      </c>
      <c r="BG39" s="46">
        <v>485.48499175678086</v>
      </c>
      <c r="BH39" s="134">
        <v>0.22681974946588526</v>
      </c>
      <c r="BI39" s="44"/>
      <c r="BJ39" s="46">
        <v>462.94544463416565</v>
      </c>
      <c r="BK39" s="134">
        <v>0.21628921913388416</v>
      </c>
      <c r="BL39" s="44"/>
      <c r="BM39" s="46">
        <v>67642.5</v>
      </c>
      <c r="BN39" s="46">
        <v>37354.300000000017</v>
      </c>
      <c r="BO39" s="134">
        <v>0.5522312155819199</v>
      </c>
      <c r="BP39" s="46">
        <v>24002.6</v>
      </c>
      <c r="BQ39" s="134">
        <v>0.35484495694275048</v>
      </c>
      <c r="BR39" s="46">
        <v>13216.600000000002</v>
      </c>
      <c r="BS39" s="134">
        <v>0.19538899360609088</v>
      </c>
      <c r="BT39" s="44"/>
      <c r="BU39" s="46">
        <v>30288.599999999995</v>
      </c>
      <c r="BV39" s="134">
        <v>0.44777469786007312</v>
      </c>
      <c r="BW39" s="44"/>
      <c r="BX39" s="138">
        <v>0.40729646677120351</v>
      </c>
      <c r="BY39" s="138"/>
      <c r="BZ39" s="138"/>
      <c r="CA39" s="138"/>
      <c r="CB39" s="44"/>
    </row>
    <row r="40" spans="1:80" x14ac:dyDescent="0.25">
      <c r="AZ40" s="125" t="s">
        <v>51</v>
      </c>
      <c r="BA40" s="125" t="s">
        <v>258</v>
      </c>
      <c r="BB40" s="39">
        <v>1339.7999999999997</v>
      </c>
      <c r="BC40" s="133">
        <v>1065.5220381847116</v>
      </c>
      <c r="BD40" s="134">
        <v>0.79528439930191952</v>
      </c>
      <c r="BE40" s="133">
        <v>750.46571121458646</v>
      </c>
      <c r="BF40" s="134">
        <v>0.56013264010642383</v>
      </c>
      <c r="BG40" s="133">
        <v>315.05632697012533</v>
      </c>
      <c r="BH40" s="134">
        <v>0.23515175919549589</v>
      </c>
      <c r="BI40" s="44"/>
      <c r="BJ40" s="133">
        <v>274.27796181528828</v>
      </c>
      <c r="BK40" s="134">
        <v>0.20471560069808056</v>
      </c>
      <c r="BL40" s="44"/>
      <c r="BM40" s="133">
        <v>7143.2999999999993</v>
      </c>
      <c r="BN40" s="133">
        <v>5588.4</v>
      </c>
      <c r="BO40" s="134">
        <v>0.78232749569526694</v>
      </c>
      <c r="BP40" s="133">
        <v>4081.1</v>
      </c>
      <c r="BQ40" s="134">
        <v>0.57131857824814869</v>
      </c>
      <c r="BR40" s="133">
        <v>1502</v>
      </c>
      <c r="BS40" s="134">
        <v>0.21026696344826623</v>
      </c>
      <c r="BT40" s="44"/>
      <c r="BU40" s="133">
        <v>1554.9</v>
      </c>
      <c r="BV40" s="134">
        <v>0.21767250430473314</v>
      </c>
      <c r="BW40" s="44"/>
      <c r="BX40" s="44"/>
      <c r="BY40" s="44"/>
      <c r="BZ40" s="44"/>
      <c r="CA40" s="44"/>
      <c r="CB40" s="44"/>
    </row>
    <row r="41" spans="1:80" x14ac:dyDescent="0.25">
      <c r="BB41" s="4">
        <v>0.62595776490375621</v>
      </c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</row>
    <row r="42" spans="1:80" x14ac:dyDescent="0.25">
      <c r="BY42" s="24"/>
      <c r="BZ42" s="24"/>
      <c r="CA42" s="24"/>
      <c r="CB42" s="24"/>
    </row>
    <row r="43" spans="1:80" x14ac:dyDescent="0.25">
      <c r="BD43" s="11"/>
      <c r="BE43" s="39"/>
      <c r="BF43" s="11"/>
      <c r="BG43" s="39"/>
      <c r="BH43" s="11"/>
      <c r="BI43" s="39"/>
      <c r="BJ43" s="39"/>
      <c r="BK43" s="11"/>
      <c r="BL43" s="39"/>
      <c r="BM43" s="39"/>
      <c r="BN43" s="39"/>
      <c r="BO43" s="11"/>
      <c r="BP43" s="39"/>
      <c r="BQ43" s="11"/>
      <c r="BR43" s="39"/>
      <c r="BS43" s="11"/>
      <c r="BT43" s="39"/>
      <c r="BU43" s="39"/>
      <c r="BV43" s="11"/>
      <c r="BX43" s="39"/>
      <c r="BY43" s="24"/>
      <c r="BZ43" s="42"/>
      <c r="CA43" s="24"/>
      <c r="CB43" s="24"/>
    </row>
    <row r="44" spans="1:80" x14ac:dyDescent="0.25">
      <c r="BB44" t="s">
        <v>251</v>
      </c>
      <c r="BC44" t="s">
        <v>251</v>
      </c>
      <c r="BD44" t="s">
        <v>252</v>
      </c>
      <c r="BE44" s="39"/>
      <c r="BF44" s="11"/>
      <c r="BG44" s="39"/>
      <c r="BH44" s="11"/>
      <c r="BI44" s="39"/>
      <c r="BJ44" s="39"/>
      <c r="BK44" s="11"/>
      <c r="BL44" s="39"/>
      <c r="BM44" s="39"/>
      <c r="BN44" s="39"/>
      <c r="BO44" s="11"/>
      <c r="BP44" s="39"/>
      <c r="BQ44" s="11"/>
      <c r="BR44" s="39"/>
      <c r="BS44" s="11"/>
      <c r="BT44" s="39"/>
      <c r="BU44" s="39"/>
      <c r="BV44" s="11"/>
      <c r="BX44" s="39"/>
      <c r="BY44" s="24"/>
      <c r="BZ44" s="42"/>
      <c r="CA44" s="24"/>
      <c r="CB44" s="24"/>
    </row>
    <row r="45" spans="1:80" ht="45" x14ac:dyDescent="0.25">
      <c r="BB45" s="1" t="s">
        <v>247</v>
      </c>
      <c r="BC45" s="1" t="s">
        <v>339</v>
      </c>
      <c r="BD45" s="1" t="s">
        <v>340</v>
      </c>
      <c r="BE45" s="39"/>
      <c r="BF45" s="11"/>
      <c r="BG45" s="39"/>
      <c r="BH45" s="11"/>
      <c r="BI45" s="39"/>
      <c r="BJ45" s="39"/>
      <c r="BK45" s="11"/>
      <c r="BL45" s="39"/>
      <c r="BM45" s="39"/>
      <c r="BN45" s="39"/>
      <c r="BO45" s="11"/>
      <c r="BP45" s="39"/>
      <c r="BQ45" s="11"/>
      <c r="BR45" s="39"/>
      <c r="BS45" s="11"/>
      <c r="BT45" s="39"/>
      <c r="BU45" s="39"/>
      <c r="BV45" s="11"/>
      <c r="BX45" s="39"/>
      <c r="BY45" s="24"/>
      <c r="BZ45" s="42"/>
      <c r="CA45" s="24"/>
      <c r="CB45" s="24"/>
    </row>
    <row r="46" spans="1:80" x14ac:dyDescent="0.25">
      <c r="A46" s="117" t="s">
        <v>296</v>
      </c>
      <c r="B46" s="117" t="s">
        <v>328</v>
      </c>
      <c r="BA46" t="s">
        <v>246</v>
      </c>
      <c r="BB46" s="40">
        <f>BO39</f>
        <v>0.5522312155819199</v>
      </c>
      <c r="BC46" s="40">
        <f>BD39</f>
        <v>0.78371078086611567</v>
      </c>
      <c r="BD46" s="40">
        <v>0.89</v>
      </c>
      <c r="BE46" s="39"/>
      <c r="BF46" s="11"/>
      <c r="BG46" s="39"/>
      <c r="BH46" s="11"/>
      <c r="BI46" s="39"/>
      <c r="BJ46" s="39"/>
      <c r="BK46" s="11"/>
      <c r="BL46" s="39"/>
      <c r="BM46" s="39"/>
      <c r="BN46" s="39"/>
      <c r="BO46" s="11"/>
      <c r="BP46" s="39"/>
      <c r="BQ46" s="11"/>
      <c r="BR46" s="39"/>
      <c r="BS46" s="11"/>
      <c r="BT46" s="39"/>
      <c r="BU46" s="39"/>
      <c r="BV46" s="11"/>
      <c r="BX46" s="39"/>
      <c r="BY46" s="24"/>
      <c r="BZ46" s="42"/>
      <c r="CA46" s="24"/>
      <c r="CB46" s="24"/>
    </row>
    <row r="47" spans="1:80" x14ac:dyDescent="0.25">
      <c r="A47" s="117" t="s">
        <v>294</v>
      </c>
      <c r="B47" s="118" t="s">
        <v>325</v>
      </c>
      <c r="BA47" t="s">
        <v>248</v>
      </c>
      <c r="BB47" s="40">
        <f>BQ39</f>
        <v>0.35484495694275048</v>
      </c>
      <c r="BC47" s="40">
        <f>BF39</f>
        <v>0.55689103140023055</v>
      </c>
      <c r="BD47" s="40">
        <v>0.56000000000000005</v>
      </c>
      <c r="BE47" s="39"/>
      <c r="BF47" s="11"/>
      <c r="BG47" s="39"/>
      <c r="BH47" s="11"/>
      <c r="BI47" s="39"/>
      <c r="BJ47" s="39"/>
      <c r="BK47" s="11"/>
      <c r="BL47" s="39"/>
      <c r="BM47" s="39"/>
      <c r="BN47" s="39"/>
      <c r="BO47" s="11"/>
      <c r="BP47" s="39"/>
      <c r="BQ47" s="11"/>
      <c r="BR47" s="39"/>
      <c r="BS47" s="11"/>
      <c r="BT47" s="39"/>
      <c r="BU47" s="39"/>
      <c r="BV47" s="11"/>
      <c r="BX47" s="39"/>
      <c r="BY47" s="24"/>
      <c r="BZ47" s="42"/>
      <c r="CA47" s="24"/>
      <c r="CB47" s="24"/>
    </row>
    <row r="48" spans="1:80" x14ac:dyDescent="0.25">
      <c r="A48" s="117"/>
      <c r="B48" s="119" t="s">
        <v>327</v>
      </c>
      <c r="BA48" t="s">
        <v>249</v>
      </c>
      <c r="BB48" s="40">
        <f>BS39</f>
        <v>0.19538899360609088</v>
      </c>
      <c r="BC48" s="40">
        <f>BH39</f>
        <v>0.22681974946588526</v>
      </c>
      <c r="BD48" s="40">
        <v>0.34</v>
      </c>
      <c r="BE48" s="39"/>
      <c r="BF48" s="11"/>
      <c r="BG48" s="39"/>
      <c r="BH48" s="11"/>
      <c r="BI48" s="39"/>
      <c r="BJ48" s="39"/>
      <c r="BK48" s="11"/>
      <c r="BL48" s="39"/>
      <c r="BM48" s="39"/>
      <c r="BN48" s="39"/>
      <c r="BO48" s="11"/>
      <c r="BP48" s="39"/>
      <c r="BQ48" s="11"/>
      <c r="BR48" s="39"/>
      <c r="BS48" s="11"/>
      <c r="BT48" s="39"/>
      <c r="BU48" s="39"/>
      <c r="BV48" s="11"/>
      <c r="BX48" s="39"/>
      <c r="BY48" s="24"/>
      <c r="BZ48" s="42"/>
      <c r="CA48" s="24"/>
      <c r="CB48" s="24"/>
    </row>
    <row r="49" spans="1:80" x14ac:dyDescent="0.25">
      <c r="A49" s="117"/>
      <c r="B49" s="119" t="s">
        <v>326</v>
      </c>
      <c r="BA49" t="s">
        <v>250</v>
      </c>
      <c r="BB49" s="40">
        <f>BV39</f>
        <v>0.44777469786007312</v>
      </c>
      <c r="BC49" s="40">
        <f>BK39</f>
        <v>0.21628921913388416</v>
      </c>
      <c r="BD49" s="40">
        <v>0.11</v>
      </c>
      <c r="BE49" s="39"/>
      <c r="BF49" s="11"/>
      <c r="BG49" s="39"/>
      <c r="BH49" s="11"/>
      <c r="BI49" s="39"/>
      <c r="BJ49" s="39"/>
      <c r="BK49" s="11"/>
      <c r="BL49" s="39"/>
      <c r="BM49" s="39"/>
      <c r="BN49" s="39"/>
      <c r="BO49" s="11"/>
      <c r="BP49" s="39"/>
      <c r="BQ49" s="11"/>
      <c r="BR49" s="39"/>
      <c r="BS49" s="11"/>
      <c r="BT49" s="39"/>
      <c r="BU49" s="39"/>
      <c r="BV49" s="11"/>
      <c r="BX49" s="39"/>
      <c r="BY49" s="24"/>
      <c r="BZ49" s="42"/>
      <c r="CA49" s="24"/>
      <c r="CB49" s="24"/>
    </row>
    <row r="50" spans="1:80" x14ac:dyDescent="0.25">
      <c r="BA50" s="39"/>
      <c r="BB50" s="39"/>
      <c r="BC50" s="39"/>
      <c r="BD50" s="11"/>
      <c r="BE50" s="39"/>
      <c r="BF50" s="11"/>
      <c r="BG50" s="39"/>
      <c r="BH50" s="11"/>
      <c r="BI50" s="39"/>
      <c r="BJ50" s="39"/>
      <c r="BK50" s="11"/>
      <c r="BL50" s="39"/>
      <c r="BM50" s="39"/>
      <c r="BN50" s="39"/>
      <c r="BO50" s="11"/>
      <c r="BP50" s="39"/>
      <c r="BQ50" s="11"/>
      <c r="BR50" s="39"/>
      <c r="BS50" s="11"/>
      <c r="BT50" s="39"/>
      <c r="BU50" s="39"/>
      <c r="BV50" s="11"/>
      <c r="BX50" s="39"/>
      <c r="BY50" s="24"/>
      <c r="BZ50" s="42"/>
      <c r="CA50" s="24"/>
      <c r="CB50" s="24"/>
    </row>
    <row r="51" spans="1:80" x14ac:dyDescent="0.25">
      <c r="BA51" s="39"/>
      <c r="BB51" s="39"/>
      <c r="BC51" s="39"/>
      <c r="BD51" s="11"/>
      <c r="BE51" s="39"/>
      <c r="BF51" s="11"/>
      <c r="BG51" s="39"/>
      <c r="BH51" s="11"/>
      <c r="BI51" s="39"/>
      <c r="BJ51" s="39"/>
      <c r="BK51" s="11"/>
      <c r="BL51" s="39"/>
      <c r="BM51" s="39"/>
      <c r="BN51" s="39"/>
      <c r="BO51" s="11"/>
      <c r="BP51" s="39"/>
      <c r="BQ51" s="11"/>
      <c r="BR51" s="39"/>
      <c r="BS51" s="11"/>
      <c r="BT51" s="39"/>
      <c r="BU51" s="39"/>
      <c r="BV51" s="11"/>
      <c r="BX51" s="39"/>
      <c r="BY51" s="24"/>
      <c r="BZ51" s="42"/>
      <c r="CA51" s="24"/>
      <c r="CB51" s="24"/>
    </row>
    <row r="52" spans="1:80" x14ac:dyDescent="0.25">
      <c r="BB52" s="39"/>
      <c r="BC52" s="39"/>
      <c r="BD52" s="11"/>
      <c r="BE52" s="39"/>
      <c r="BF52" s="11"/>
      <c r="BG52" s="39"/>
      <c r="BH52" s="11"/>
      <c r="BI52" s="39"/>
      <c r="BJ52" s="39"/>
      <c r="BK52" s="11"/>
      <c r="BL52" s="39"/>
      <c r="BM52" s="39"/>
      <c r="BN52" s="39"/>
      <c r="BO52" s="11"/>
      <c r="BP52" s="39"/>
      <c r="BQ52" s="11"/>
      <c r="BR52" s="39"/>
      <c r="BS52" s="11"/>
      <c r="BT52" s="39"/>
      <c r="BU52" s="39"/>
      <c r="BV52" s="11"/>
      <c r="BX52" s="39"/>
      <c r="BY52" s="24"/>
      <c r="BZ52" s="42"/>
      <c r="CA52" s="24"/>
      <c r="CB52" s="24"/>
    </row>
    <row r="53" spans="1:80" x14ac:dyDescent="0.25">
      <c r="BB53" s="39"/>
      <c r="BC53" s="39"/>
      <c r="BD53" s="11"/>
      <c r="BE53" s="39"/>
      <c r="BF53" s="11"/>
      <c r="BG53" s="39"/>
      <c r="BH53" s="11"/>
      <c r="BI53" s="39"/>
      <c r="BJ53" s="39"/>
      <c r="BK53" s="11"/>
      <c r="BL53" s="39"/>
      <c r="BM53" s="39"/>
      <c r="BN53" s="39"/>
      <c r="BO53" s="11"/>
      <c r="BP53" s="39"/>
      <c r="BQ53" s="11"/>
      <c r="BR53" s="39"/>
      <c r="BS53" s="11"/>
      <c r="BT53" s="39"/>
      <c r="BU53" s="39"/>
      <c r="BV53" s="11"/>
      <c r="BX53" s="39"/>
      <c r="BY53" s="24"/>
      <c r="BZ53" s="42"/>
      <c r="CA53" s="24"/>
      <c r="CB53" s="24"/>
    </row>
    <row r="54" spans="1:80" x14ac:dyDescent="0.25">
      <c r="BA54" s="44"/>
      <c r="BB54" s="39"/>
      <c r="BC54" s="39"/>
      <c r="BD54" s="11"/>
      <c r="BE54" s="39"/>
      <c r="BF54" s="11"/>
      <c r="BG54" s="39"/>
      <c r="BH54" s="11"/>
      <c r="BI54" s="39"/>
      <c r="BJ54" s="39"/>
      <c r="BK54" s="11"/>
      <c r="BL54" s="39"/>
      <c r="BM54" s="39"/>
      <c r="BN54" s="39"/>
      <c r="BO54" s="11"/>
      <c r="BP54" s="39"/>
      <c r="BQ54" s="11"/>
      <c r="BR54" s="39"/>
      <c r="BS54" s="11"/>
      <c r="BT54" s="39"/>
      <c r="BU54" s="39"/>
      <c r="BV54" s="11"/>
      <c r="BX54" s="39"/>
      <c r="BY54" s="24"/>
      <c r="BZ54" s="24"/>
      <c r="CA54" s="24"/>
      <c r="CB54" s="24"/>
    </row>
    <row r="55" spans="1:80" x14ac:dyDescent="0.25">
      <c r="BA55" s="44"/>
      <c r="BB55" s="39"/>
      <c r="BC55" s="39"/>
      <c r="BD55" s="11"/>
      <c r="BE55" s="39"/>
      <c r="BF55" s="11"/>
      <c r="BG55" s="39"/>
      <c r="BH55" s="11"/>
      <c r="BI55" s="39"/>
      <c r="BJ55" s="39"/>
      <c r="BK55" s="11"/>
      <c r="BL55" s="39"/>
      <c r="BM55" s="39"/>
      <c r="BN55" s="39"/>
      <c r="BO55" s="11"/>
      <c r="BP55" s="39"/>
      <c r="BQ55" s="11"/>
      <c r="BR55" s="39"/>
      <c r="BS55" s="11"/>
      <c r="BT55" s="39"/>
      <c r="BU55" s="39"/>
      <c r="BV55" s="11"/>
      <c r="BX55" s="39"/>
      <c r="BY55" s="24"/>
      <c r="BZ55" s="24"/>
      <c r="CA55" s="24"/>
      <c r="CB55" s="24"/>
    </row>
    <row r="56" spans="1:80" x14ac:dyDescent="0.25">
      <c r="BA56" s="44"/>
      <c r="BB56" t="s">
        <v>253</v>
      </c>
      <c r="BC56" t="s">
        <v>254</v>
      </c>
      <c r="BF56" t="s">
        <v>253</v>
      </c>
      <c r="BG56" t="s">
        <v>254</v>
      </c>
      <c r="BH56" s="11"/>
      <c r="BI56" s="39"/>
      <c r="BJ56" s="39"/>
      <c r="BK56" s="11"/>
      <c r="BL56" s="39"/>
      <c r="BM56" s="39"/>
      <c r="BN56" s="39"/>
      <c r="BO56" s="11"/>
      <c r="BP56" s="39"/>
      <c r="BQ56" s="11"/>
      <c r="BR56" s="39"/>
      <c r="BS56" s="11"/>
      <c r="BT56" s="39"/>
      <c r="BU56" s="39"/>
      <c r="BV56" s="11"/>
      <c r="BX56" s="39"/>
      <c r="BY56" s="24"/>
      <c r="BZ56" s="24"/>
      <c r="CA56" s="24"/>
      <c r="CB56" s="24"/>
    </row>
    <row r="57" spans="1:80" x14ac:dyDescent="0.25">
      <c r="BA57" s="44" t="s">
        <v>126</v>
      </c>
      <c r="BB57" s="4">
        <v>2.0508675173252541E-2</v>
      </c>
      <c r="BC57" s="4">
        <v>1.3953704204196197E-2</v>
      </c>
      <c r="BE57" t="s">
        <v>126</v>
      </c>
      <c r="BF57" s="40">
        <v>2.0508675173252541E-2</v>
      </c>
      <c r="BG57" s="40">
        <v>1.3953704204196197E-2</v>
      </c>
      <c r="BH57" s="11"/>
      <c r="BI57" s="39"/>
      <c r="BJ57" s="39"/>
      <c r="BK57" s="11"/>
      <c r="BL57" s="39"/>
      <c r="BM57" s="39"/>
      <c r="BN57" s="39"/>
      <c r="BO57" s="11"/>
      <c r="BP57" s="39"/>
      <c r="BQ57" s="11"/>
      <c r="BR57" s="39"/>
      <c r="BS57" s="11"/>
      <c r="BT57" s="39"/>
      <c r="BU57" s="39"/>
      <c r="BV57" s="11"/>
      <c r="BX57" s="39"/>
      <c r="BY57" s="24"/>
      <c r="BZ57" s="24"/>
      <c r="CA57" s="24"/>
      <c r="CB57" s="24"/>
    </row>
    <row r="58" spans="1:80" x14ac:dyDescent="0.25">
      <c r="BA58" s="44" t="s">
        <v>229</v>
      </c>
      <c r="BB58" s="4">
        <v>4.7032158929342108E-4</v>
      </c>
      <c r="BC58" s="4">
        <v>3.5653017806361461E-4</v>
      </c>
      <c r="BE58" t="s">
        <v>131</v>
      </c>
      <c r="BF58" s="40">
        <v>1.5418535034301378E-2</v>
      </c>
      <c r="BG58" s="40">
        <v>5.0377487189354475E-2</v>
      </c>
      <c r="BH58" s="11"/>
      <c r="BI58" s="39"/>
      <c r="BJ58" s="39"/>
      <c r="BK58" s="11"/>
      <c r="BL58" s="39"/>
      <c r="BM58" s="39"/>
      <c r="BN58" s="39"/>
      <c r="BO58" s="11"/>
      <c r="BP58" s="39"/>
      <c r="BQ58" s="11"/>
      <c r="BR58" s="39"/>
      <c r="BS58" s="11"/>
      <c r="BT58" s="39"/>
      <c r="BU58" s="39"/>
      <c r="BV58" s="11"/>
      <c r="BX58" s="39"/>
      <c r="BY58" s="24"/>
      <c r="BZ58" s="24"/>
      <c r="CA58" s="24"/>
      <c r="CB58" s="24"/>
    </row>
    <row r="59" spans="1:80" x14ac:dyDescent="0.25">
      <c r="BA59" s="44" t="s">
        <v>131</v>
      </c>
      <c r="BB59" s="4">
        <v>1.5418535034301378E-2</v>
      </c>
      <c r="BC59" s="4">
        <v>5.0377487189354475E-2</v>
      </c>
      <c r="BE59" t="s">
        <v>230</v>
      </c>
      <c r="BF59" s="40">
        <v>4.0173565370246085E-2</v>
      </c>
      <c r="BG59" s="40">
        <v>5.792634308186962E-2</v>
      </c>
      <c r="BY59" s="24"/>
      <c r="BZ59" s="24"/>
      <c r="CA59" s="24"/>
      <c r="CB59" s="24"/>
    </row>
    <row r="60" spans="1:80" x14ac:dyDescent="0.25">
      <c r="BA60" s="44" t="s">
        <v>230</v>
      </c>
      <c r="BB60" s="4">
        <v>4.0173565370246085E-2</v>
      </c>
      <c r="BC60" s="4">
        <v>5.792634308186962E-2</v>
      </c>
      <c r="BE60" t="s">
        <v>142</v>
      </c>
      <c r="BF60" s="40">
        <v>5.6414508757983789E-2</v>
      </c>
      <c r="BG60" s="40">
        <v>5.1349268548350063E-2</v>
      </c>
      <c r="BY60" s="24"/>
      <c r="BZ60" s="24"/>
      <c r="CA60" s="24"/>
      <c r="CB60" s="24"/>
    </row>
    <row r="61" spans="1:80" x14ac:dyDescent="0.25">
      <c r="BA61" s="44" t="s">
        <v>231</v>
      </c>
      <c r="BB61" s="4">
        <v>2.8339065224016972E-3</v>
      </c>
      <c r="BC61" s="4">
        <v>4.0208544487950228E-3</v>
      </c>
      <c r="BE61" t="s">
        <v>101</v>
      </c>
      <c r="BF61" s="40">
        <v>0.10998324415416692</v>
      </c>
      <c r="BG61" s="40">
        <v>8.3969013689269137E-2</v>
      </c>
      <c r="BY61" s="24"/>
      <c r="BZ61" s="24"/>
      <c r="CA61" s="24"/>
      <c r="CB61" s="24"/>
    </row>
    <row r="62" spans="1:80" x14ac:dyDescent="0.25">
      <c r="BA62" s="44" t="s">
        <v>141</v>
      </c>
      <c r="BB62" s="4">
        <v>5.2765686897075339E-3</v>
      </c>
      <c r="BC62" s="4">
        <v>5.9798756819598722E-3</v>
      </c>
      <c r="BE62" t="s">
        <v>102</v>
      </c>
      <c r="BF62" s="40">
        <v>0.37825678858596351</v>
      </c>
      <c r="BG62" s="40">
        <v>0.45588113477863429</v>
      </c>
      <c r="BY62" s="24"/>
      <c r="BZ62" s="24"/>
      <c r="CA62" s="24"/>
      <c r="CB62" s="24"/>
    </row>
    <row r="63" spans="1:80" x14ac:dyDescent="0.25">
      <c r="BA63" s="44" t="s">
        <v>142</v>
      </c>
      <c r="BB63" s="4">
        <v>5.6414508757983789E-2</v>
      </c>
      <c r="BC63" s="4">
        <v>5.1349268548350063E-2</v>
      </c>
      <c r="BE63" t="s">
        <v>234</v>
      </c>
      <c r="BF63" s="40">
        <v>7.1005090261069298E-2</v>
      </c>
      <c r="BG63" s="40">
        <v>7.2066319475590168E-2</v>
      </c>
      <c r="BY63" s="24"/>
      <c r="BZ63" s="24"/>
      <c r="CA63" s="24"/>
      <c r="CB63" s="24"/>
    </row>
    <row r="64" spans="1:80" x14ac:dyDescent="0.25">
      <c r="BA64" s="44" t="s">
        <v>101</v>
      </c>
      <c r="BB64" s="4">
        <v>0.10998324415416692</v>
      </c>
      <c r="BC64" s="4">
        <v>8.3969013689269137E-2</v>
      </c>
      <c r="BE64" t="s">
        <v>255</v>
      </c>
      <c r="BF64" s="40">
        <v>0.10725146366502558</v>
      </c>
      <c r="BG64" s="40">
        <v>9.6935028550022673E-2</v>
      </c>
    </row>
    <row r="65" spans="53:59" x14ac:dyDescent="0.25">
      <c r="BA65" s="44" t="s">
        <v>102</v>
      </c>
      <c r="BB65" s="4">
        <v>0.37825678858596351</v>
      </c>
      <c r="BC65" s="4">
        <v>0.45588113477863429</v>
      </c>
      <c r="BE65" t="s">
        <v>105</v>
      </c>
      <c r="BF65" s="40">
        <v>5.2278164884427214E-2</v>
      </c>
      <c r="BG65" s="40">
        <v>2.6744726555142449E-2</v>
      </c>
    </row>
    <row r="66" spans="53:59" x14ac:dyDescent="0.25">
      <c r="BA66" s="44" t="s">
        <v>232</v>
      </c>
      <c r="BB66" s="4">
        <v>3.3644159181688095E-2</v>
      </c>
      <c r="BC66" s="4">
        <v>3.1080745053361693E-2</v>
      </c>
      <c r="BE66" t="s">
        <v>237</v>
      </c>
      <c r="BF66" s="40">
        <v>9.2397714596635941E-2</v>
      </c>
      <c r="BG66" s="40">
        <v>5.6248975806654375E-2</v>
      </c>
    </row>
    <row r="67" spans="53:59" x14ac:dyDescent="0.25">
      <c r="BA67" s="44" t="s">
        <v>233</v>
      </c>
      <c r="BB67" s="4">
        <v>2.4643647450078431E-2</v>
      </c>
      <c r="BC67" s="4">
        <v>1.3001674309676843E-2</v>
      </c>
      <c r="BE67" t="s">
        <v>256</v>
      </c>
      <c r="BF67" s="40">
        <v>5.6312249516927808E-2</v>
      </c>
      <c r="BG67" s="40">
        <v>3.4547998120916461E-2</v>
      </c>
    </row>
    <row r="68" spans="53:59" x14ac:dyDescent="0.25">
      <c r="BA68" s="44" t="s">
        <v>234</v>
      </c>
      <c r="BB68" s="4">
        <v>7.1005090261069298E-2</v>
      </c>
      <c r="BC68" s="4">
        <v>7.2066319475590168E-2</v>
      </c>
    </row>
    <row r="69" spans="53:59" x14ac:dyDescent="0.25">
      <c r="BA69" s="44" t="s">
        <v>235</v>
      </c>
      <c r="BB69" s="4">
        <v>4.8963657033259049E-2</v>
      </c>
      <c r="BC69" s="4">
        <v>5.2852609186984138E-2</v>
      </c>
    </row>
    <row r="70" spans="53:59" x14ac:dyDescent="0.25">
      <c r="BA70" s="44" t="s">
        <v>236</v>
      </c>
      <c r="BB70" s="4">
        <v>4.7731452715525154E-2</v>
      </c>
      <c r="BC70" s="4">
        <v>2.4190737812097952E-2</v>
      </c>
    </row>
    <row r="71" spans="53:59" x14ac:dyDescent="0.25">
      <c r="BA71" s="44" t="s">
        <v>105</v>
      </c>
      <c r="BB71" s="4">
        <v>5.2278164884427214E-2</v>
      </c>
      <c r="BC71" s="4">
        <v>2.6744726555142449E-2</v>
      </c>
    </row>
    <row r="72" spans="53:59" x14ac:dyDescent="0.25">
      <c r="BA72" s="44" t="s">
        <v>237</v>
      </c>
      <c r="BB72" s="4">
        <v>9.2397714596635941E-2</v>
      </c>
      <c r="BC72" s="4">
        <v>5.6248975806654375E-2</v>
      </c>
    </row>
    <row r="73" spans="53:59" x14ac:dyDescent="0.25">
      <c r="BA73" s="44"/>
    </row>
    <row r="74" spans="53:59" x14ac:dyDescent="0.25">
      <c r="BA74" s="44"/>
    </row>
    <row r="75" spans="53:59" x14ac:dyDescent="0.25">
      <c r="BA75" s="44"/>
    </row>
  </sheetData>
  <hyperlinks>
    <hyperlink ref="B47" r:id="rId1"/>
    <hyperlink ref="B49" r:id="rId2"/>
    <hyperlink ref="B48" r:id="rId3"/>
  </hyperlinks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F2" sqref="F2"/>
    </sheetView>
  </sheetViews>
  <sheetFormatPr defaultRowHeight="15" x14ac:dyDescent="0.25"/>
  <cols>
    <col min="1" max="1" width="9.140625" style="44"/>
    <col min="2" max="2" width="41" style="44" bestFit="1" customWidth="1"/>
    <col min="3" max="22" width="15.7109375" style="44" customWidth="1"/>
    <col min="23" max="25" width="15.42578125" style="44" customWidth="1"/>
    <col min="26" max="27" width="13.140625" style="44" customWidth="1"/>
    <col min="28" max="16384" width="9.140625" style="44"/>
  </cols>
  <sheetData>
    <row r="1" spans="1:16" ht="60" x14ac:dyDescent="0.25">
      <c r="A1" s="109" t="s">
        <v>321</v>
      </c>
      <c r="B1" s="109" t="s">
        <v>322</v>
      </c>
      <c r="C1" s="109" t="s">
        <v>54</v>
      </c>
      <c r="D1" s="109" t="s">
        <v>674</v>
      </c>
      <c r="E1" s="109" t="s">
        <v>688</v>
      </c>
      <c r="F1" s="109" t="s">
        <v>690</v>
      </c>
      <c r="G1" s="109" t="s">
        <v>689</v>
      </c>
      <c r="H1" s="109" t="s">
        <v>677</v>
      </c>
      <c r="I1" s="109" t="s">
        <v>691</v>
      </c>
      <c r="J1" s="109" t="s">
        <v>57</v>
      </c>
      <c r="L1" s="109" t="s">
        <v>214</v>
      </c>
      <c r="M1" s="109" t="s">
        <v>215</v>
      </c>
      <c r="O1" s="109" t="s">
        <v>216</v>
      </c>
    </row>
    <row r="2" spans="1:16" x14ac:dyDescent="0.25">
      <c r="A2" s="25" t="s">
        <v>106</v>
      </c>
      <c r="B2" s="44" t="s">
        <v>188</v>
      </c>
      <c r="C2" s="46">
        <v>1.6279627883716088</v>
      </c>
      <c r="D2" s="46">
        <v>0.76151954952799761</v>
      </c>
      <c r="E2" s="46">
        <v>1.5550822579214163</v>
      </c>
      <c r="F2" s="46"/>
      <c r="G2" s="46">
        <v>1.6035475904914251</v>
      </c>
      <c r="H2" s="46">
        <v>0.21646180230725648</v>
      </c>
      <c r="I2" s="110">
        <v>1.8352084792884318</v>
      </c>
      <c r="J2" s="46">
        <v>3.5313409951346824</v>
      </c>
      <c r="L2" s="110">
        <v>0.48956836314980917</v>
      </c>
      <c r="M2" s="110">
        <v>0.76131907557389711</v>
      </c>
      <c r="O2" s="46">
        <v>0.76330097087378646</v>
      </c>
    </row>
    <row r="3" spans="1:16" x14ac:dyDescent="0.25">
      <c r="A3" s="111" t="s">
        <v>107</v>
      </c>
      <c r="B3" s="112" t="s">
        <v>189</v>
      </c>
      <c r="C3" s="113">
        <v>1.4442239395923775</v>
      </c>
      <c r="D3" s="113">
        <v>0.79462569758268631</v>
      </c>
      <c r="E3" s="113">
        <v>1.2929877944110475</v>
      </c>
      <c r="F3" s="113"/>
      <c r="G3" s="113">
        <v>1.1944427509989168</v>
      </c>
      <c r="H3" s="113">
        <v>0.1837381197854642</v>
      </c>
      <c r="I3" s="114">
        <v>1.7488076342972427</v>
      </c>
      <c r="J3" s="113">
        <v>1.7807354290350679</v>
      </c>
      <c r="K3" s="112"/>
      <c r="L3" s="114">
        <v>0.61576354679802958</v>
      </c>
      <c r="M3" s="114">
        <v>0.79617475025310813</v>
      </c>
      <c r="N3" s="112"/>
      <c r="O3" s="113">
        <v>0.71634615384615385</v>
      </c>
      <c r="P3" s="112"/>
    </row>
    <row r="4" spans="1:16" x14ac:dyDescent="0.25">
      <c r="A4" s="111" t="s">
        <v>108</v>
      </c>
      <c r="B4" s="112" t="s">
        <v>190</v>
      </c>
      <c r="C4" s="113">
        <v>1.5307113497286933</v>
      </c>
      <c r="D4" s="113">
        <v>0.79385217074509695</v>
      </c>
      <c r="E4" s="113">
        <v>1.3610488941670289</v>
      </c>
      <c r="F4" s="113"/>
      <c r="G4" s="113">
        <v>1.8087570670543134</v>
      </c>
      <c r="H4" s="113">
        <v>0.18011433666401508</v>
      </c>
      <c r="I4" s="114">
        <v>2.165524012128341</v>
      </c>
      <c r="J4" s="113">
        <v>6.7481398197210778</v>
      </c>
      <c r="K4" s="112"/>
      <c r="L4" s="114">
        <v>0.58335792269105935</v>
      </c>
      <c r="M4" s="114">
        <v>0.79397865558224145</v>
      </c>
      <c r="N4" s="112"/>
      <c r="O4" s="113">
        <v>0.78966005665722394</v>
      </c>
      <c r="P4" s="112"/>
    </row>
    <row r="5" spans="1:16" x14ac:dyDescent="0.25">
      <c r="A5" s="111" t="s">
        <v>151</v>
      </c>
      <c r="B5" s="112" t="s">
        <v>191</v>
      </c>
      <c r="C5" s="113">
        <v>1.3576395351263761</v>
      </c>
      <c r="D5" s="113">
        <v>0.79662934447565781</v>
      </c>
      <c r="E5" s="113">
        <v>1.2379827451000123</v>
      </c>
      <c r="F5" s="113"/>
      <c r="G5" s="113">
        <v>1.5624537743778779</v>
      </c>
      <c r="H5" s="113">
        <v>0.18030008835246428</v>
      </c>
      <c r="I5" s="114">
        <v>1.5031469043585803</v>
      </c>
      <c r="J5" s="113"/>
      <c r="K5" s="112"/>
      <c r="L5" s="114">
        <v>0.64319248826291087</v>
      </c>
      <c r="M5" s="114">
        <v>0.7962612022474258</v>
      </c>
      <c r="N5" s="112"/>
      <c r="O5" s="113">
        <v>0.64661654135338353</v>
      </c>
      <c r="P5" s="112"/>
    </row>
    <row r="6" spans="1:16" x14ac:dyDescent="0.25">
      <c r="A6" s="111" t="s">
        <v>109</v>
      </c>
      <c r="B6" s="112" t="s">
        <v>192</v>
      </c>
      <c r="C6" s="113">
        <v>1.8947726814601649</v>
      </c>
      <c r="D6" s="113">
        <v>0.66420721698677943</v>
      </c>
      <c r="E6" s="113">
        <v>2.4929663699658255</v>
      </c>
      <c r="F6" s="113"/>
      <c r="G6" s="113">
        <v>2.1000128797995843</v>
      </c>
      <c r="H6" s="113">
        <v>0.30519106697852877</v>
      </c>
      <c r="I6" s="114">
        <v>1.7233736503760229</v>
      </c>
      <c r="J6" s="113">
        <v>2.3124734074694882</v>
      </c>
      <c r="K6" s="112"/>
      <c r="L6" s="114">
        <v>0.26659493065518891</v>
      </c>
      <c r="M6" s="114">
        <v>0.66461219652675729</v>
      </c>
      <c r="N6" s="112"/>
      <c r="O6" s="113">
        <v>0.75348048645300136</v>
      </c>
      <c r="P6" s="112"/>
    </row>
    <row r="7" spans="1:16" x14ac:dyDescent="0.25">
      <c r="A7" s="111" t="s">
        <v>110</v>
      </c>
      <c r="B7" s="112" t="s">
        <v>193</v>
      </c>
      <c r="C7" s="113">
        <v>1.3325054935521399</v>
      </c>
      <c r="D7" s="113">
        <v>0.53174265727757641</v>
      </c>
      <c r="E7" s="113">
        <v>1.3782565752094431</v>
      </c>
      <c r="F7" s="113"/>
      <c r="G7" s="113">
        <v>1.2208871061053952</v>
      </c>
      <c r="H7" s="113">
        <v>0.3911876514928237</v>
      </c>
      <c r="I7" s="114">
        <v>1.1616785462829087</v>
      </c>
      <c r="J7" s="113">
        <v>1.1291358061092236</v>
      </c>
      <c r="K7" s="112"/>
      <c r="L7" s="114">
        <v>0.38696608403750438</v>
      </c>
      <c r="M7" s="114">
        <v>0.53333854970774031</v>
      </c>
      <c r="N7" s="112"/>
      <c r="O7" s="113">
        <v>0.42824773413897277</v>
      </c>
      <c r="P7" s="112"/>
    </row>
    <row r="8" spans="1:16" x14ac:dyDescent="0.25">
      <c r="A8" s="111">
        <v>16</v>
      </c>
      <c r="B8" s="112" t="s">
        <v>194</v>
      </c>
      <c r="C8" s="113">
        <v>1.8685052279597276</v>
      </c>
      <c r="D8" s="113">
        <v>0.78802255656049003</v>
      </c>
      <c r="E8" s="113">
        <v>1.9420693255077797</v>
      </c>
      <c r="F8" s="113"/>
      <c r="G8" s="113">
        <v>1.8648707365015371</v>
      </c>
      <c r="H8" s="113">
        <v>0.19569526821123231</v>
      </c>
      <c r="I8" s="114">
        <v>2.4679028154922436</v>
      </c>
      <c r="J8" s="113">
        <v>4.0650208506581089</v>
      </c>
      <c r="K8" s="112"/>
      <c r="L8" s="114">
        <v>0.40601917695095657</v>
      </c>
      <c r="M8" s="114">
        <v>0.78851738912436808</v>
      </c>
      <c r="N8" s="112"/>
      <c r="O8" s="113">
        <v>0.86491079014443506</v>
      </c>
      <c r="P8" s="112"/>
    </row>
    <row r="9" spans="1:16" x14ac:dyDescent="0.25">
      <c r="A9" s="111" t="s">
        <v>111</v>
      </c>
      <c r="B9" s="112" t="s">
        <v>159</v>
      </c>
      <c r="C9" s="113">
        <v>1.8117951017383025</v>
      </c>
      <c r="D9" s="113">
        <v>0.61928365415637265</v>
      </c>
      <c r="E9" s="113">
        <v>2.1235870392072447</v>
      </c>
      <c r="F9" s="113"/>
      <c r="G9" s="113">
        <v>2.2040733081740029</v>
      </c>
      <c r="H9" s="113">
        <v>0.35797593509371695</v>
      </c>
      <c r="I9" s="114">
        <v>1.5991182940996891</v>
      </c>
      <c r="J9" s="113">
        <v>1.8500756354578489</v>
      </c>
      <c r="K9" s="112"/>
      <c r="L9" s="114">
        <v>0.29110082304526746</v>
      </c>
      <c r="M9" s="114">
        <v>0.61817793492149165</v>
      </c>
      <c r="N9" s="112"/>
      <c r="O9" s="113">
        <v>0.68042957695377693</v>
      </c>
      <c r="P9" s="112"/>
    </row>
    <row r="10" spans="1:16" x14ac:dyDescent="0.25">
      <c r="A10" s="111">
        <v>19</v>
      </c>
      <c r="B10" s="112" t="s">
        <v>160</v>
      </c>
      <c r="C10" s="113">
        <v>1.2307561968613223</v>
      </c>
      <c r="D10" s="113">
        <v>0.24763804567088385</v>
      </c>
      <c r="E10" s="113">
        <v>1.539837910875961</v>
      </c>
      <c r="F10" s="113"/>
      <c r="G10" s="113">
        <v>4.3444095564672986</v>
      </c>
      <c r="H10" s="113">
        <v>0.68993200602914451</v>
      </c>
      <c r="I10" s="114">
        <v>1.0813189039296882</v>
      </c>
      <c r="J10" s="113">
        <v>1.9677920372259932</v>
      </c>
      <c r="K10" s="112"/>
      <c r="L10" s="114">
        <v>0.16131715957275511</v>
      </c>
      <c r="M10" s="114">
        <v>0.24840227798495526</v>
      </c>
      <c r="N10" s="112"/>
      <c r="O10" s="113">
        <v>0.20232952545518545</v>
      </c>
      <c r="P10" s="112"/>
    </row>
    <row r="11" spans="1:16" x14ac:dyDescent="0.25">
      <c r="A11" s="111" t="s">
        <v>112</v>
      </c>
      <c r="B11" s="112" t="s">
        <v>161</v>
      </c>
      <c r="C11" s="113">
        <v>1.5946136701439189</v>
      </c>
      <c r="D11" s="113">
        <v>0.52016591299308401</v>
      </c>
      <c r="E11" s="113">
        <v>1.7993537655730989</v>
      </c>
      <c r="F11" s="113"/>
      <c r="G11" s="113">
        <v>2.3284192090746476</v>
      </c>
      <c r="H11" s="113">
        <v>0.43492245550507352</v>
      </c>
      <c r="I11" s="114">
        <v>1.3554722462858253</v>
      </c>
      <c r="J11" s="113">
        <v>1.3628838871870625</v>
      </c>
      <c r="K11" s="112"/>
      <c r="L11" s="114">
        <v>0.28886330689861006</v>
      </c>
      <c r="M11" s="114">
        <v>0.51976727900391173</v>
      </c>
      <c r="N11" s="112"/>
      <c r="O11" s="113">
        <v>0.53378499910066546</v>
      </c>
      <c r="P11" s="112"/>
    </row>
    <row r="12" spans="1:16" x14ac:dyDescent="0.25">
      <c r="A12" s="111">
        <v>22</v>
      </c>
      <c r="B12" s="112" t="s">
        <v>162</v>
      </c>
      <c r="C12" s="113">
        <v>1.543336152705729</v>
      </c>
      <c r="D12" s="113">
        <v>0.51509019386103061</v>
      </c>
      <c r="E12" s="113">
        <v>1.6983643091246872</v>
      </c>
      <c r="F12" s="113"/>
      <c r="G12" s="113">
        <v>1.8165645627804186</v>
      </c>
      <c r="H12" s="113">
        <v>0.45013851924092996</v>
      </c>
      <c r="I12" s="114">
        <v>1.3034062804656454</v>
      </c>
      <c r="J12" s="113">
        <v>3.9046348643509043</v>
      </c>
      <c r="K12" s="112"/>
      <c r="L12" s="114">
        <v>0.30396098896398321</v>
      </c>
      <c r="M12" s="114">
        <v>0.51623649502267199</v>
      </c>
      <c r="N12" s="112"/>
      <c r="O12" s="113">
        <v>0.49531389238853218</v>
      </c>
      <c r="P12" s="112"/>
    </row>
    <row r="13" spans="1:16" x14ac:dyDescent="0.25">
      <c r="A13" s="111">
        <v>23</v>
      </c>
      <c r="B13" s="112" t="s">
        <v>195</v>
      </c>
      <c r="C13" s="113">
        <v>1.7678469557065886</v>
      </c>
      <c r="D13" s="113">
        <v>0.64092947018960844</v>
      </c>
      <c r="E13" s="113">
        <v>1.8847151659855588</v>
      </c>
      <c r="F13" s="113"/>
      <c r="G13" s="113">
        <v>1.7749292318722802</v>
      </c>
      <c r="H13" s="113">
        <v>0.32724060945093214</v>
      </c>
      <c r="I13" s="114">
        <v>1.7177030025837103</v>
      </c>
      <c r="J13" s="113">
        <v>5.0380736447158965</v>
      </c>
      <c r="K13" s="112"/>
      <c r="L13" s="114">
        <v>0.34010152284263961</v>
      </c>
      <c r="M13" s="114">
        <v>0.64099449807630682</v>
      </c>
      <c r="N13" s="112"/>
      <c r="O13" s="113">
        <v>0.70448013524936604</v>
      </c>
      <c r="P13" s="112"/>
    </row>
    <row r="14" spans="1:16" x14ac:dyDescent="0.25">
      <c r="A14" s="111">
        <v>24</v>
      </c>
      <c r="B14" s="112" t="s">
        <v>164</v>
      </c>
      <c r="C14" s="113">
        <v>1.7246377870970047</v>
      </c>
      <c r="D14" s="113">
        <v>0.50454532408168273</v>
      </c>
      <c r="E14" s="113">
        <v>2.2466529044196464</v>
      </c>
      <c r="F14" s="113"/>
      <c r="G14" s="113">
        <v>2.3774407745775856</v>
      </c>
      <c r="H14" s="113">
        <v>0.46503907135316369</v>
      </c>
      <c r="I14" s="114">
        <v>1.4224426551532596</v>
      </c>
      <c r="J14" s="113">
        <v>2.9960034423027437</v>
      </c>
      <c r="K14" s="112"/>
      <c r="L14" s="114">
        <v>0.22391996361982719</v>
      </c>
      <c r="M14" s="114">
        <v>0.50307043662402628</v>
      </c>
      <c r="N14" s="112"/>
      <c r="O14" s="113">
        <v>0.57375992499487272</v>
      </c>
      <c r="P14" s="112"/>
    </row>
    <row r="15" spans="1:16" x14ac:dyDescent="0.25">
      <c r="A15" s="111">
        <v>25</v>
      </c>
      <c r="B15" s="112" t="s">
        <v>196</v>
      </c>
      <c r="C15" s="113">
        <v>1.5738559778674321</v>
      </c>
      <c r="D15" s="113">
        <v>0.56514032850277762</v>
      </c>
      <c r="E15" s="113">
        <v>1.6370692738261576</v>
      </c>
      <c r="F15" s="113"/>
      <c r="G15" s="113">
        <v>1.5851086028580401</v>
      </c>
      <c r="H15" s="113">
        <v>0.40781698080141426</v>
      </c>
      <c r="I15" s="114">
        <v>1.4033576770029033</v>
      </c>
      <c r="J15" s="113">
        <v>9.5581108408686895</v>
      </c>
      <c r="K15" s="112"/>
      <c r="L15" s="114">
        <v>0.34524080934739243</v>
      </c>
      <c r="M15" s="114">
        <v>0.56518312105349067</v>
      </c>
      <c r="N15" s="112"/>
      <c r="O15" s="113">
        <v>0.55122736768802238</v>
      </c>
      <c r="P15" s="112"/>
    </row>
    <row r="16" spans="1:16" x14ac:dyDescent="0.25">
      <c r="A16" s="111">
        <v>26</v>
      </c>
      <c r="B16" s="112" t="s">
        <v>197</v>
      </c>
      <c r="C16" s="113">
        <v>1.5244207404277355</v>
      </c>
      <c r="D16" s="113">
        <v>0.29783213837510686</v>
      </c>
      <c r="E16" s="113">
        <v>2.9646491002584123</v>
      </c>
      <c r="F16" s="113"/>
      <c r="G16" s="113">
        <v>3.5394554564799332</v>
      </c>
      <c r="H16" s="113">
        <v>0.65960473325701352</v>
      </c>
      <c r="I16" s="114">
        <v>1.2105828063894684</v>
      </c>
      <c r="J16" s="113">
        <v>1.4518595947960438</v>
      </c>
      <c r="K16" s="112"/>
      <c r="L16" s="114">
        <v>0.10035944003026864</v>
      </c>
      <c r="M16" s="114">
        <v>0.297530523588174</v>
      </c>
      <c r="N16" s="112"/>
      <c r="O16" s="113">
        <v>0.38788420425472264</v>
      </c>
      <c r="P16" s="112"/>
    </row>
    <row r="17" spans="1:16" x14ac:dyDescent="0.25">
      <c r="A17" s="111">
        <v>27</v>
      </c>
      <c r="B17" s="112" t="s">
        <v>167</v>
      </c>
      <c r="C17" s="113">
        <v>1.4579921471382051</v>
      </c>
      <c r="D17" s="113">
        <v>0.40892218811739689</v>
      </c>
      <c r="E17" s="113">
        <v>1.7502127042466791</v>
      </c>
      <c r="F17" s="113"/>
      <c r="G17" s="113">
        <v>1.6305298622771942</v>
      </c>
      <c r="H17" s="113">
        <v>0.55283876992674963</v>
      </c>
      <c r="I17" s="114">
        <v>1.2066782113239007</v>
      </c>
      <c r="J17" s="113">
        <v>1.6897183503106328</v>
      </c>
      <c r="K17" s="112"/>
      <c r="L17" s="114">
        <v>0.23444652517686224</v>
      </c>
      <c r="M17" s="114">
        <v>0.4103312868310332</v>
      </c>
      <c r="N17" s="112"/>
      <c r="O17" s="113">
        <v>0.39335462390432829</v>
      </c>
      <c r="P17" s="112"/>
    </row>
    <row r="18" spans="1:16" x14ac:dyDescent="0.25">
      <c r="A18" s="111">
        <v>28</v>
      </c>
      <c r="B18" s="112" t="s">
        <v>198</v>
      </c>
      <c r="C18" s="113">
        <v>1.6097028038219523</v>
      </c>
      <c r="D18" s="113">
        <v>0.4842970679240175</v>
      </c>
      <c r="E18" s="113">
        <v>1.9149669229139366</v>
      </c>
      <c r="F18" s="113"/>
      <c r="G18" s="113">
        <v>1.731746809676584</v>
      </c>
      <c r="H18" s="113">
        <v>0.48026327880755332</v>
      </c>
      <c r="I18" s="114">
        <v>1.3599727637069077</v>
      </c>
      <c r="J18" s="113">
        <v>2.5375082609592838</v>
      </c>
      <c r="K18" s="112"/>
      <c r="L18" s="114">
        <v>0.25256599022683135</v>
      </c>
      <c r="M18" s="114">
        <v>0.48365551713738658</v>
      </c>
      <c r="N18" s="112"/>
      <c r="O18" s="113">
        <v>0.52205441516544382</v>
      </c>
      <c r="P18" s="112"/>
    </row>
    <row r="19" spans="1:16" x14ac:dyDescent="0.25">
      <c r="A19" s="111">
        <v>29</v>
      </c>
      <c r="B19" s="112" t="s">
        <v>199</v>
      </c>
      <c r="C19" s="113">
        <v>1.6025481188815225</v>
      </c>
      <c r="D19" s="113">
        <v>0.28399343445527214</v>
      </c>
      <c r="E19" s="113">
        <v>2.3604687787435643</v>
      </c>
      <c r="F19" s="113"/>
      <c r="G19" s="113">
        <v>2.7982247765348061</v>
      </c>
      <c r="H19" s="113">
        <v>0.59941298897082718</v>
      </c>
      <c r="I19" s="114">
        <v>1.4234678268435965</v>
      </c>
      <c r="J19" s="113">
        <v>3.0581130684174553</v>
      </c>
      <c r="K19" s="112"/>
      <c r="L19" s="114">
        <v>0.12027622045965389</v>
      </c>
      <c r="M19" s="114">
        <v>0.28390826322029089</v>
      </c>
      <c r="N19" s="112"/>
      <c r="O19" s="113">
        <v>0.50603511568878357</v>
      </c>
      <c r="P19" s="112"/>
    </row>
    <row r="20" spans="1:16" x14ac:dyDescent="0.25">
      <c r="A20" s="111">
        <v>30</v>
      </c>
      <c r="B20" s="112" t="s">
        <v>170</v>
      </c>
      <c r="C20" s="113">
        <v>1.4761395985160384</v>
      </c>
      <c r="D20" s="113">
        <v>0.47636157329968004</v>
      </c>
      <c r="E20" s="113">
        <v>1.638343952451695</v>
      </c>
      <c r="F20" s="113"/>
      <c r="G20" s="113">
        <v>1.6133471961991519</v>
      </c>
      <c r="H20" s="113">
        <v>0.48637555989278369</v>
      </c>
      <c r="I20" s="114">
        <v>1.2639364836651388</v>
      </c>
      <c r="J20" s="113">
        <v>2.7308559106341521</v>
      </c>
      <c r="K20" s="112"/>
      <c r="L20" s="114">
        <v>0.29025888547608603</v>
      </c>
      <c r="M20" s="114">
        <v>0.47554388966511468</v>
      </c>
      <c r="N20" s="112"/>
      <c r="O20" s="113">
        <v>0.45114409400123701</v>
      </c>
      <c r="P20" s="112"/>
    </row>
    <row r="21" spans="1:16" x14ac:dyDescent="0.25">
      <c r="A21" s="111" t="s">
        <v>113</v>
      </c>
      <c r="B21" s="112" t="s">
        <v>200</v>
      </c>
      <c r="C21" s="113">
        <v>1.6129154774006853</v>
      </c>
      <c r="D21" s="113">
        <v>0.59552644160841761</v>
      </c>
      <c r="E21" s="113">
        <v>1.7113633419385268</v>
      </c>
      <c r="F21" s="113"/>
      <c r="G21" s="113">
        <v>1.581235979669521</v>
      </c>
      <c r="H21" s="113">
        <v>0.36581687181221906</v>
      </c>
      <c r="I21" s="114">
        <v>1.419604044892983</v>
      </c>
      <c r="J21" s="113">
        <v>1.6861045819178968</v>
      </c>
      <c r="K21" s="112"/>
      <c r="L21" s="114">
        <v>0.34746438746438746</v>
      </c>
      <c r="M21" s="114">
        <v>0.59463781533567728</v>
      </c>
      <c r="N21" s="112"/>
      <c r="O21" s="113">
        <v>0.59762486901851208</v>
      </c>
      <c r="P21" s="112"/>
    </row>
    <row r="22" spans="1:16" x14ac:dyDescent="0.25">
      <c r="A22" s="111" t="s">
        <v>114</v>
      </c>
      <c r="B22" s="112" t="s">
        <v>201</v>
      </c>
      <c r="C22" s="113">
        <v>1.8784213361835178</v>
      </c>
      <c r="D22" s="113">
        <v>0.56490594308230901</v>
      </c>
      <c r="E22" s="113">
        <v>2.203785864965095</v>
      </c>
      <c r="F22" s="113"/>
      <c r="G22" s="113">
        <v>3.1869177625172815</v>
      </c>
      <c r="H22" s="113">
        <v>0.39545059519262504</v>
      </c>
      <c r="I22" s="114">
        <v>1.7674066970307143</v>
      </c>
      <c r="J22" s="113">
        <v>15.140142458538582</v>
      </c>
      <c r="K22" s="112"/>
      <c r="L22" s="114">
        <v>0.25586317494688343</v>
      </c>
      <c r="M22" s="114">
        <v>0.56386764831303293</v>
      </c>
      <c r="N22" s="112"/>
      <c r="O22" s="113">
        <v>0.68721488661102059</v>
      </c>
      <c r="P22" s="112"/>
    </row>
    <row r="23" spans="1:16" x14ac:dyDescent="0.25">
      <c r="A23" s="111" t="s">
        <v>115</v>
      </c>
      <c r="B23" s="112" t="s">
        <v>202</v>
      </c>
      <c r="C23" s="113">
        <v>1.7523071793285256</v>
      </c>
      <c r="D23" s="113">
        <v>0.68211669477872638</v>
      </c>
      <c r="E23" s="113">
        <v>1.78790988796799</v>
      </c>
      <c r="F23" s="113"/>
      <c r="G23" s="113">
        <v>1.8689958352547145</v>
      </c>
      <c r="H23" s="113">
        <v>0.29305370101099631</v>
      </c>
      <c r="I23" s="114">
        <v>1.7796609853373011</v>
      </c>
      <c r="J23" s="113">
        <v>8.7925132783058295</v>
      </c>
      <c r="K23" s="112"/>
      <c r="L23" s="114">
        <v>0.38131979575013192</v>
      </c>
      <c r="M23" s="114">
        <v>0.68176543329959516</v>
      </c>
      <c r="N23" s="112"/>
      <c r="O23" s="113">
        <v>0.72963257637484313</v>
      </c>
      <c r="P23" s="112"/>
    </row>
    <row r="24" spans="1:16" x14ac:dyDescent="0.25">
      <c r="A24" s="111" t="s">
        <v>116</v>
      </c>
      <c r="B24" s="112" t="s">
        <v>203</v>
      </c>
      <c r="C24" s="113">
        <v>1.5907656467277427</v>
      </c>
      <c r="D24" s="113">
        <v>0.78337257012554862</v>
      </c>
      <c r="E24" s="113">
        <v>1.4789397248429923</v>
      </c>
      <c r="F24" s="113"/>
      <c r="G24" s="113">
        <v>1.3508961835448425</v>
      </c>
      <c r="H24" s="113">
        <v>0.18872134017685949</v>
      </c>
      <c r="I24" s="114">
        <v>1.9127699352112377</v>
      </c>
      <c r="J24" s="113">
        <v>2.3233133730843178</v>
      </c>
      <c r="K24" s="112"/>
      <c r="L24" s="114">
        <v>0.52998303304516436</v>
      </c>
      <c r="M24" s="114">
        <v>0.78381296106326992</v>
      </c>
      <c r="N24" s="112"/>
      <c r="O24" s="113">
        <v>0.78429080574368848</v>
      </c>
      <c r="P24" s="112"/>
    </row>
    <row r="25" spans="1:16" x14ac:dyDescent="0.25">
      <c r="A25" s="111" t="s">
        <v>117</v>
      </c>
      <c r="B25" s="112" t="s">
        <v>175</v>
      </c>
      <c r="C25" s="113">
        <v>1.662137432834194</v>
      </c>
      <c r="D25" s="113">
        <v>0.74579929994637562</v>
      </c>
      <c r="E25" s="113">
        <v>1.5776495915925488</v>
      </c>
      <c r="F25" s="113"/>
      <c r="G25" s="113">
        <v>1.692503052460961</v>
      </c>
      <c r="H25" s="113">
        <v>0.21250517739222999</v>
      </c>
      <c r="I25" s="114">
        <v>2.2053765009919273</v>
      </c>
      <c r="J25" s="113">
        <v>1.523248637041418</v>
      </c>
      <c r="K25" s="112"/>
      <c r="L25" s="114">
        <v>0.4728256011441852</v>
      </c>
      <c r="M25" s="114">
        <v>0.74595311653962515</v>
      </c>
      <c r="N25" s="112"/>
      <c r="O25" s="113">
        <v>0.80575102444538638</v>
      </c>
      <c r="P25" s="112"/>
    </row>
    <row r="26" spans="1:16" s="51" customFormat="1" x14ac:dyDescent="0.25">
      <c r="A26" s="111" t="s">
        <v>118</v>
      </c>
      <c r="B26" s="112" t="s">
        <v>176</v>
      </c>
      <c r="C26" s="113">
        <v>1.6017091309659346</v>
      </c>
      <c r="D26" s="113">
        <v>0.74948998860713978</v>
      </c>
      <c r="E26" s="113">
        <v>1.5087955639396475</v>
      </c>
      <c r="F26" s="113"/>
      <c r="G26" s="113">
        <v>1.1799058358143937</v>
      </c>
      <c r="H26" s="113">
        <v>0.21288889851036036</v>
      </c>
      <c r="I26" s="114">
        <v>1.734773407112576</v>
      </c>
      <c r="J26" s="113">
        <v>1.0158005699649419</v>
      </c>
      <c r="K26" s="112"/>
      <c r="L26" s="114">
        <v>0.49639935988620204</v>
      </c>
      <c r="M26" s="114">
        <v>0.74896515213878223</v>
      </c>
      <c r="N26" s="112"/>
      <c r="O26" s="113">
        <v>0.74834495542413282</v>
      </c>
      <c r="P26" s="112"/>
    </row>
    <row r="27" spans="1:16" x14ac:dyDescent="0.25">
      <c r="A27" s="111" t="s">
        <v>119</v>
      </c>
      <c r="B27" s="112" t="s">
        <v>204</v>
      </c>
      <c r="C27" s="113">
        <v>1.7181826506341569</v>
      </c>
      <c r="D27" s="113">
        <v>0.74734424760916063</v>
      </c>
      <c r="E27" s="113">
        <v>1.6976981216234357</v>
      </c>
      <c r="F27" s="113"/>
      <c r="G27" s="113">
        <v>1.7281562190857316</v>
      </c>
      <c r="H27" s="113">
        <v>0.22995571732107861</v>
      </c>
      <c r="I27" s="114">
        <v>1.8438581296745982</v>
      </c>
      <c r="J27" s="113">
        <v>1.8375910372950612</v>
      </c>
      <c r="K27" s="112"/>
      <c r="L27" s="114">
        <v>0.44087675447029417</v>
      </c>
      <c r="M27" s="114">
        <v>0.74847563793165506</v>
      </c>
      <c r="N27" s="112"/>
      <c r="O27" s="113">
        <v>0.77389958734525444</v>
      </c>
      <c r="P27" s="112"/>
    </row>
    <row r="28" spans="1:16" x14ac:dyDescent="0.25">
      <c r="A28" s="111">
        <v>61</v>
      </c>
      <c r="B28" s="112" t="s">
        <v>178</v>
      </c>
      <c r="C28" s="113">
        <v>1.5658623300791439</v>
      </c>
      <c r="D28" s="113">
        <v>0.77151065634998128</v>
      </c>
      <c r="E28" s="113">
        <v>1.4644860853696737</v>
      </c>
      <c r="F28" s="113"/>
      <c r="G28" s="113">
        <v>2.1031762951900346</v>
      </c>
      <c r="H28" s="113">
        <v>0.20983668627268318</v>
      </c>
      <c r="I28" s="114">
        <v>1.6989040650184659</v>
      </c>
      <c r="J28" s="113">
        <v>1.2783843909173862</v>
      </c>
      <c r="K28" s="112"/>
      <c r="L28" s="114">
        <v>0.52725124084140873</v>
      </c>
      <c r="M28" s="114">
        <v>0.77215210570613768</v>
      </c>
      <c r="N28" s="112"/>
      <c r="O28" s="113">
        <v>0.73522647735226476</v>
      </c>
      <c r="P28" s="112"/>
    </row>
    <row r="29" spans="1:16" x14ac:dyDescent="0.25">
      <c r="A29" s="111" t="s">
        <v>120</v>
      </c>
      <c r="B29" s="112" t="s">
        <v>205</v>
      </c>
      <c r="C29" s="113">
        <v>1.6275343590460325</v>
      </c>
      <c r="D29" s="113">
        <v>0.75320517995886127</v>
      </c>
      <c r="E29" s="113">
        <v>1.571061465189336</v>
      </c>
      <c r="F29" s="113"/>
      <c r="G29" s="113">
        <v>1.7063437688759762</v>
      </c>
      <c r="H29" s="113">
        <v>0.23033685443019372</v>
      </c>
      <c r="I29" s="114">
        <v>1.6720000822056664</v>
      </c>
      <c r="J29" s="113">
        <v>7.5633956913098093</v>
      </c>
      <c r="K29" s="112"/>
      <c r="L29" s="114">
        <v>0.47952806658632957</v>
      </c>
      <c r="M29" s="114">
        <v>0.75336806689052838</v>
      </c>
      <c r="N29" s="112"/>
      <c r="O29" s="113">
        <v>0.73336205039844926</v>
      </c>
      <c r="P29" s="112"/>
    </row>
    <row r="30" spans="1:16" x14ac:dyDescent="0.25">
      <c r="A30" s="111" t="s">
        <v>121</v>
      </c>
      <c r="B30" s="112" t="s">
        <v>206</v>
      </c>
      <c r="C30" s="113">
        <v>1.6173237050766944</v>
      </c>
      <c r="D30" s="113">
        <v>0.84255474129034558</v>
      </c>
      <c r="E30" s="113">
        <v>1.5382899758341702</v>
      </c>
      <c r="F30" s="113"/>
      <c r="G30" s="113">
        <v>1.8194373195658848</v>
      </c>
      <c r="H30" s="113">
        <v>0.14750638181980755</v>
      </c>
      <c r="I30" s="114">
        <v>1.9590533637941057</v>
      </c>
      <c r="J30" s="113">
        <v>2.7295265418098493</v>
      </c>
      <c r="K30" s="112"/>
      <c r="L30" s="114">
        <v>0.54786882467587494</v>
      </c>
      <c r="M30" s="114">
        <v>0.84278112107094683</v>
      </c>
      <c r="N30" s="112"/>
      <c r="O30" s="113">
        <v>0.83136549345927524</v>
      </c>
      <c r="P30" s="112"/>
    </row>
    <row r="31" spans="1:16" x14ac:dyDescent="0.25">
      <c r="A31" s="111">
        <v>68</v>
      </c>
      <c r="B31" s="112" t="s">
        <v>181</v>
      </c>
      <c r="C31" s="113">
        <v>1.6151289193548743</v>
      </c>
      <c r="D31" s="113">
        <v>0.85104059121792219</v>
      </c>
      <c r="E31" s="113">
        <v>1.4214807583012481</v>
      </c>
      <c r="F31" s="113"/>
      <c r="G31" s="113">
        <v>3.3410758943641241</v>
      </c>
      <c r="H31" s="113">
        <v>0.13540615919096891</v>
      </c>
      <c r="I31" s="114">
        <v>3.4203248357067348</v>
      </c>
      <c r="J31" s="113">
        <v>1.1807909028577432</v>
      </c>
      <c r="K31" s="112"/>
      <c r="L31" s="114">
        <v>0.59898391398264683</v>
      </c>
      <c r="M31" s="114">
        <v>0.85144410825830241</v>
      </c>
      <c r="N31" s="112"/>
      <c r="O31" s="113">
        <v>0.89924766777008736</v>
      </c>
      <c r="P31" s="112"/>
    </row>
    <row r="32" spans="1:16" x14ac:dyDescent="0.25">
      <c r="A32" s="111" t="s">
        <v>122</v>
      </c>
      <c r="B32" s="112" t="s">
        <v>207</v>
      </c>
      <c r="C32" s="113">
        <v>1.7845099537367963</v>
      </c>
      <c r="D32" s="113">
        <v>0.73439866614499494</v>
      </c>
      <c r="E32" s="113">
        <v>1.8245672184919024</v>
      </c>
      <c r="F32" s="113"/>
      <c r="G32" s="113">
        <v>1.6753924469336805</v>
      </c>
      <c r="H32" s="113">
        <v>0.24173636303223378</v>
      </c>
      <c r="I32" s="114">
        <v>1.9225648263560398</v>
      </c>
      <c r="J32" s="113">
        <v>2.78429427663366</v>
      </c>
      <c r="K32" s="112"/>
      <c r="L32" s="114">
        <v>0.40180109927427771</v>
      </c>
      <c r="M32" s="114">
        <v>0.73311311408985758</v>
      </c>
      <c r="N32" s="112"/>
      <c r="O32" s="113">
        <v>0.78602216101427624</v>
      </c>
      <c r="P32" s="112"/>
    </row>
    <row r="33" spans="1:16" x14ac:dyDescent="0.25">
      <c r="A33" s="111">
        <v>84</v>
      </c>
      <c r="B33" s="112" t="s">
        <v>208</v>
      </c>
      <c r="C33" s="113">
        <v>1.4355814741025621</v>
      </c>
      <c r="D33" s="113">
        <v>0.83665157999009632</v>
      </c>
      <c r="E33" s="113">
        <v>1.2799496486722812</v>
      </c>
      <c r="F33" s="113"/>
      <c r="G33" s="113">
        <v>1.2336168583360014</v>
      </c>
      <c r="H33" s="113">
        <v>0.14439182451192453</v>
      </c>
      <c r="I33" s="114">
        <v>1.9419845578056925</v>
      </c>
      <c r="J33" s="113">
        <v>1.3469149589617646</v>
      </c>
      <c r="K33" s="112"/>
      <c r="L33" s="114">
        <v>0.65369574529827135</v>
      </c>
      <c r="M33" s="114">
        <v>0.8366976395330874</v>
      </c>
      <c r="N33" s="112"/>
      <c r="O33" s="113">
        <v>0.77993695383264838</v>
      </c>
      <c r="P33" s="112"/>
    </row>
    <row r="34" spans="1:16" x14ac:dyDescent="0.25">
      <c r="A34" s="111">
        <v>85</v>
      </c>
      <c r="B34" s="112" t="s">
        <v>184</v>
      </c>
      <c r="C34" s="113">
        <v>1.373882668533128</v>
      </c>
      <c r="D34" s="113">
        <v>0.87554426013246045</v>
      </c>
      <c r="E34" s="113">
        <v>1.2097860033176067</v>
      </c>
      <c r="F34" s="113"/>
      <c r="G34" s="113">
        <v>1.0972555917314755</v>
      </c>
      <c r="H34" s="113">
        <v>0.10983253063836623</v>
      </c>
      <c r="I34" s="114">
        <v>2.2111119468044804</v>
      </c>
      <c r="J34" s="113">
        <v>1.0339924745922715</v>
      </c>
      <c r="K34" s="112"/>
      <c r="L34" s="114">
        <v>0.72507260406582774</v>
      </c>
      <c r="M34" s="114">
        <v>0.87718268778788722</v>
      </c>
      <c r="N34" s="112"/>
      <c r="O34" s="113">
        <v>0.81446370530877576</v>
      </c>
      <c r="P34" s="112"/>
    </row>
    <row r="35" spans="1:16" x14ac:dyDescent="0.25">
      <c r="A35" s="111" t="s">
        <v>123</v>
      </c>
      <c r="B35" s="112" t="s">
        <v>209</v>
      </c>
      <c r="C35" s="113">
        <v>1.4024078252953303</v>
      </c>
      <c r="D35" s="113">
        <v>0.81348034270617064</v>
      </c>
      <c r="E35" s="113">
        <v>1.3023171561258982</v>
      </c>
      <c r="F35" s="113"/>
      <c r="G35" s="113">
        <v>1.2276613955868916</v>
      </c>
      <c r="H35" s="113">
        <v>0.16458948907302615</v>
      </c>
      <c r="I35" s="114">
        <v>1.5582545211684846</v>
      </c>
      <c r="J35" s="113">
        <v>1.6488897609466113</v>
      </c>
      <c r="K35" s="112"/>
      <c r="L35" s="114">
        <v>0.62454062000086474</v>
      </c>
      <c r="M35" s="114">
        <v>0.81334996412463134</v>
      </c>
      <c r="N35" s="112"/>
      <c r="O35" s="113">
        <v>0.71136573007830495</v>
      </c>
      <c r="P35" s="112"/>
    </row>
    <row r="36" spans="1:16" x14ac:dyDescent="0.25">
      <c r="A36" s="111" t="s">
        <v>124</v>
      </c>
      <c r="B36" s="112" t="s">
        <v>210</v>
      </c>
      <c r="C36" s="113">
        <v>1.4560752350784971</v>
      </c>
      <c r="D36" s="113">
        <v>0.85556591900271983</v>
      </c>
      <c r="E36" s="113">
        <v>1.3258238112241363</v>
      </c>
      <c r="F36" s="113"/>
      <c r="G36" s="113">
        <v>1.4364055684343155</v>
      </c>
      <c r="H36" s="113">
        <v>0.12598642644124924</v>
      </c>
      <c r="I36" s="114">
        <v>2.015998885922285</v>
      </c>
      <c r="J36" s="113">
        <v>1.2077752612682131</v>
      </c>
      <c r="K36" s="112"/>
      <c r="L36" s="114">
        <v>0.64586869138008041</v>
      </c>
      <c r="M36" s="114">
        <v>0.8563080899558837</v>
      </c>
      <c r="N36" s="112"/>
      <c r="O36" s="113">
        <v>0.81920797074032037</v>
      </c>
      <c r="P36" s="112"/>
    </row>
    <row r="37" spans="1:16" x14ac:dyDescent="0.25">
      <c r="A37" s="111" t="s">
        <v>125</v>
      </c>
      <c r="B37" s="115" t="s">
        <v>211</v>
      </c>
      <c r="C37" s="116">
        <v>1</v>
      </c>
      <c r="D37" s="116">
        <v>1</v>
      </c>
      <c r="E37" s="116">
        <v>1</v>
      </c>
      <c r="F37" s="116"/>
      <c r="G37" s="116">
        <v>0</v>
      </c>
      <c r="H37" s="116">
        <v>0</v>
      </c>
      <c r="I37" s="116">
        <v>0</v>
      </c>
      <c r="J37" s="116">
        <v>0</v>
      </c>
      <c r="K37" s="112"/>
      <c r="L37" s="116">
        <v>1</v>
      </c>
      <c r="M37" s="116">
        <v>1</v>
      </c>
      <c r="N37" s="112"/>
      <c r="O37" s="116">
        <v>0</v>
      </c>
      <c r="P37" s="112"/>
    </row>
    <row r="39" spans="1:16" x14ac:dyDescent="0.25">
      <c r="B39" s="44" t="s">
        <v>212</v>
      </c>
      <c r="C39" s="46">
        <f>MEDIAN(C2:C37)</f>
        <v>1.5981614005549267</v>
      </c>
      <c r="D39" s="46">
        <f>MEDIAN(D2:D37)</f>
        <v>0.74009898304568522</v>
      </c>
      <c r="E39" s="46">
        <f t="shared" ref="E39:I39" si="0">MEDIAN(E2:E37)</f>
        <v>1.6073594327093532</v>
      </c>
      <c r="F39" s="46" t="e">
        <f t="shared" si="0"/>
        <v>#NUM!</v>
      </c>
      <c r="G39" s="46">
        <f t="shared" si="0"/>
        <v>1.7172499939808539</v>
      </c>
      <c r="H39" s="46">
        <f t="shared" si="0"/>
        <v>0.23603660873121374</v>
      </c>
      <c r="I39" s="46">
        <f t="shared" si="0"/>
        <v>1.7083035338010881</v>
      </c>
      <c r="J39" s="46">
        <f>MEDIAN(J2:J37)</f>
        <v>1.9677920372259932</v>
      </c>
      <c r="L39" s="46">
        <f>MEDIAN(L2:L37)</f>
        <v>0.40391013811261711</v>
      </c>
      <c r="M39" s="46">
        <f>MEDIAN(M2:M37)</f>
        <v>0.73953311531474131</v>
      </c>
      <c r="O39" s="46">
        <f>MEDIAN(O2:O37)</f>
        <v>0.71385594196222946</v>
      </c>
    </row>
    <row r="42" spans="1:16" x14ac:dyDescent="0.25">
      <c r="A42" s="117" t="s">
        <v>296</v>
      </c>
      <c r="B42" s="117" t="s">
        <v>328</v>
      </c>
    </row>
    <row r="43" spans="1:16" x14ac:dyDescent="0.25">
      <c r="A43" s="117" t="s">
        <v>294</v>
      </c>
      <c r="B43" s="118" t="s">
        <v>325</v>
      </c>
    </row>
    <row r="44" spans="1:16" x14ac:dyDescent="0.25">
      <c r="A44" s="117"/>
      <c r="B44" s="119" t="s">
        <v>327</v>
      </c>
    </row>
    <row r="45" spans="1:16" x14ac:dyDescent="0.25">
      <c r="A45" s="117"/>
      <c r="B45" s="119" t="s">
        <v>326</v>
      </c>
    </row>
    <row r="46" spans="1:16" x14ac:dyDescent="0.25">
      <c r="A46" s="117"/>
      <c r="B46" s="117"/>
    </row>
  </sheetData>
  <hyperlinks>
    <hyperlink ref="B43" r:id="rId1"/>
    <hyperlink ref="B45" r:id="rId2"/>
    <hyperlink ref="B44" r:id="rId3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6"/>
  <sheetViews>
    <sheetView showGridLines="0" topLeftCell="A113" zoomScale="70" zoomScaleNormal="70" workbookViewId="0">
      <selection activeCell="J144" sqref="J144"/>
    </sheetView>
  </sheetViews>
  <sheetFormatPr defaultColWidth="9.140625" defaultRowHeight="12.75" x14ac:dyDescent="0.2"/>
  <cols>
    <col min="1" max="1" width="27.42578125" style="226" customWidth="1"/>
    <col min="2" max="2" width="2.42578125" style="226" customWidth="1"/>
    <col min="3" max="16384" width="9.140625" style="226"/>
  </cols>
  <sheetData>
    <row r="1" spans="1:48" hidden="1" x14ac:dyDescent="0.2">
      <c r="A1" s="225" t="e">
        <f ca="1">DotStatQuery(B1)</f>
        <v>#NAME?</v>
      </c>
      <c r="B1" s="225" t="s">
        <v>509</v>
      </c>
    </row>
    <row r="2" spans="1:48" ht="23.25" x14ac:dyDescent="0.2">
      <c r="A2" s="227" t="s">
        <v>435</v>
      </c>
    </row>
    <row r="3" spans="1:48" x14ac:dyDescent="0.2">
      <c r="A3" s="369" t="s">
        <v>436</v>
      </c>
      <c r="B3" s="370"/>
      <c r="C3" s="376" t="s">
        <v>437</v>
      </c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8"/>
    </row>
    <row r="4" spans="1:48" x14ac:dyDescent="0.2">
      <c r="A4" s="369" t="s">
        <v>438</v>
      </c>
      <c r="B4" s="370"/>
      <c r="C4" s="371" t="s">
        <v>398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3"/>
    </row>
    <row r="5" spans="1:48" x14ac:dyDescent="0.2">
      <c r="A5" s="369" t="s">
        <v>345</v>
      </c>
      <c r="B5" s="370"/>
      <c r="C5" s="371" t="s">
        <v>346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3"/>
    </row>
    <row r="6" spans="1:48" x14ac:dyDescent="0.2">
      <c r="A6" s="369" t="s">
        <v>392</v>
      </c>
      <c r="B6" s="370"/>
      <c r="C6" s="371" t="s">
        <v>393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3"/>
    </row>
    <row r="7" spans="1:48" ht="126" x14ac:dyDescent="0.2">
      <c r="A7" s="374" t="s">
        <v>440</v>
      </c>
      <c r="B7" s="375"/>
      <c r="C7" s="212" t="s">
        <v>399</v>
      </c>
      <c r="D7" s="212" t="s">
        <v>400</v>
      </c>
      <c r="E7" s="212" t="s">
        <v>401</v>
      </c>
      <c r="F7" s="212" t="s">
        <v>402</v>
      </c>
      <c r="G7" s="212" t="s">
        <v>403</v>
      </c>
      <c r="H7" s="212" t="s">
        <v>404</v>
      </c>
      <c r="I7" s="212" t="s">
        <v>405</v>
      </c>
      <c r="J7" s="212" t="s">
        <v>406</v>
      </c>
      <c r="K7" s="212" t="s">
        <v>407</v>
      </c>
      <c r="L7" s="212" t="s">
        <v>408</v>
      </c>
      <c r="M7" s="212" t="s">
        <v>409</v>
      </c>
      <c r="N7" s="212" t="s">
        <v>410</v>
      </c>
      <c r="O7" s="212" t="s">
        <v>411</v>
      </c>
      <c r="P7" s="212" t="s">
        <v>412</v>
      </c>
      <c r="Q7" s="212" t="s">
        <v>413</v>
      </c>
      <c r="R7" s="212" t="s">
        <v>414</v>
      </c>
      <c r="S7" s="212" t="s">
        <v>415</v>
      </c>
      <c r="T7" s="212" t="s">
        <v>416</v>
      </c>
      <c r="U7" s="212" t="s">
        <v>417</v>
      </c>
      <c r="V7" s="212" t="s">
        <v>418</v>
      </c>
      <c r="W7" s="212" t="s">
        <v>419</v>
      </c>
      <c r="X7" s="212" t="s">
        <v>420</v>
      </c>
      <c r="Y7" s="212" t="s">
        <v>421</v>
      </c>
      <c r="Z7" s="212" t="s">
        <v>422</v>
      </c>
      <c r="AA7" s="212" t="s">
        <v>441</v>
      </c>
      <c r="AB7" s="212" t="s">
        <v>424</v>
      </c>
      <c r="AC7" s="212" t="s">
        <v>425</v>
      </c>
      <c r="AD7" s="212" t="s">
        <v>426</v>
      </c>
      <c r="AE7" s="212" t="s">
        <v>427</v>
      </c>
      <c r="AF7" s="212" t="s">
        <v>428</v>
      </c>
      <c r="AG7" s="212" t="s">
        <v>429</v>
      </c>
      <c r="AH7" s="212" t="s">
        <v>430</v>
      </c>
      <c r="AI7" s="212" t="s">
        <v>431</v>
      </c>
      <c r="AJ7" s="212" t="s">
        <v>432</v>
      </c>
      <c r="AK7" s="212" t="s">
        <v>433</v>
      </c>
      <c r="AL7" s="212" t="s">
        <v>434</v>
      </c>
      <c r="AM7" s="212" t="s">
        <v>442</v>
      </c>
      <c r="AN7" s="212" t="s">
        <v>443</v>
      </c>
      <c r="AO7" s="212" t="s">
        <v>444</v>
      </c>
      <c r="AP7" s="212" t="s">
        <v>445</v>
      </c>
      <c r="AQ7" s="212" t="s">
        <v>446</v>
      </c>
      <c r="AR7" s="212" t="s">
        <v>447</v>
      </c>
      <c r="AS7" s="212" t="s">
        <v>448</v>
      </c>
      <c r="AT7" s="212" t="s">
        <v>449</v>
      </c>
      <c r="AU7" s="212" t="s">
        <v>450</v>
      </c>
      <c r="AV7" s="212" t="s">
        <v>451</v>
      </c>
    </row>
    <row r="8" spans="1:48" ht="14.25" thickBot="1" x14ac:dyDescent="0.3">
      <c r="A8" s="214" t="s">
        <v>453</v>
      </c>
      <c r="B8" s="215" t="s">
        <v>397</v>
      </c>
      <c r="C8" s="216" t="s">
        <v>397</v>
      </c>
      <c r="D8" s="216" t="s">
        <v>397</v>
      </c>
      <c r="E8" s="216" t="s">
        <v>397</v>
      </c>
      <c r="F8" s="216" t="s">
        <v>397</v>
      </c>
      <c r="G8" s="216" t="s">
        <v>397</v>
      </c>
      <c r="H8" s="216" t="s">
        <v>397</v>
      </c>
      <c r="I8" s="216" t="s">
        <v>397</v>
      </c>
      <c r="J8" s="216" t="s">
        <v>397</v>
      </c>
      <c r="K8" s="216" t="s">
        <v>397</v>
      </c>
      <c r="L8" s="216" t="s">
        <v>397</v>
      </c>
      <c r="M8" s="216" t="s">
        <v>397</v>
      </c>
      <c r="N8" s="216" t="s">
        <v>397</v>
      </c>
      <c r="O8" s="216" t="s">
        <v>397</v>
      </c>
      <c r="P8" s="216" t="s">
        <v>397</v>
      </c>
      <c r="Q8" s="216" t="s">
        <v>397</v>
      </c>
      <c r="R8" s="216" t="s">
        <v>397</v>
      </c>
      <c r="S8" s="216" t="s">
        <v>397</v>
      </c>
      <c r="T8" s="216" t="s">
        <v>397</v>
      </c>
      <c r="U8" s="216" t="s">
        <v>397</v>
      </c>
      <c r="V8" s="216" t="s">
        <v>397</v>
      </c>
      <c r="W8" s="216" t="s">
        <v>397</v>
      </c>
      <c r="X8" s="216" t="s">
        <v>397</v>
      </c>
      <c r="Y8" s="216" t="s">
        <v>397</v>
      </c>
      <c r="Z8" s="216" t="s">
        <v>397</v>
      </c>
      <c r="AA8" s="216" t="s">
        <v>397</v>
      </c>
      <c r="AB8" s="216" t="s">
        <v>397</v>
      </c>
      <c r="AC8" s="216" t="s">
        <v>397</v>
      </c>
      <c r="AD8" s="216" t="s">
        <v>397</v>
      </c>
      <c r="AE8" s="216" t="s">
        <v>397</v>
      </c>
      <c r="AF8" s="216" t="s">
        <v>397</v>
      </c>
      <c r="AG8" s="216" t="s">
        <v>397</v>
      </c>
      <c r="AH8" s="216" t="s">
        <v>397</v>
      </c>
      <c r="AI8" s="216" t="s">
        <v>397</v>
      </c>
      <c r="AJ8" s="216" t="s">
        <v>397</v>
      </c>
      <c r="AK8" s="216" t="s">
        <v>397</v>
      </c>
      <c r="AL8" s="216" t="s">
        <v>397</v>
      </c>
      <c r="AM8" s="215" t="s">
        <v>397</v>
      </c>
      <c r="AN8" s="215" t="s">
        <v>397</v>
      </c>
      <c r="AO8" s="215" t="s">
        <v>397</v>
      </c>
      <c r="AP8" s="215" t="s">
        <v>397</v>
      </c>
      <c r="AQ8" s="215" t="s">
        <v>397</v>
      </c>
      <c r="AR8" s="215" t="s">
        <v>397</v>
      </c>
      <c r="AS8" s="215" t="s">
        <v>397</v>
      </c>
      <c r="AT8" s="215" t="s">
        <v>397</v>
      </c>
      <c r="AU8" s="215" t="s">
        <v>397</v>
      </c>
      <c r="AV8" s="215" t="s">
        <v>397</v>
      </c>
    </row>
    <row r="9" spans="1:48" ht="21" x14ac:dyDescent="0.25">
      <c r="A9" s="217" t="s">
        <v>0</v>
      </c>
      <c r="B9" s="218" t="s">
        <v>397</v>
      </c>
      <c r="C9" s="221">
        <v>0.17429010357302144</v>
      </c>
      <c r="D9" s="204">
        <v>2.4630541871921183E-3</v>
      </c>
      <c r="E9" s="204">
        <v>1.4753614635585719E-3</v>
      </c>
      <c r="F9" s="204">
        <v>2.012072434607646E-3</v>
      </c>
      <c r="G9" s="204">
        <v>0.24775227164036345</v>
      </c>
      <c r="H9" s="204">
        <v>1.1575413821044102E-3</v>
      </c>
      <c r="I9" s="204">
        <v>0.22025966876175623</v>
      </c>
      <c r="J9" s="204">
        <v>8.9043209876543211E-2</v>
      </c>
      <c r="K9" s="204">
        <v>5.0990285008856205E-4</v>
      </c>
      <c r="L9" s="204">
        <v>1.1810352178732837E-2</v>
      </c>
      <c r="M9" s="204">
        <v>8.9186414577808199E-3</v>
      </c>
      <c r="N9" s="204">
        <v>2.9006526468455403E-3</v>
      </c>
      <c r="O9" s="204">
        <v>6.7985447930877666E-3</v>
      </c>
      <c r="P9" s="204">
        <v>2.0518666286691366E-3</v>
      </c>
      <c r="Q9" s="204">
        <v>1.2927229158784209E-3</v>
      </c>
      <c r="R9" s="204">
        <v>1.1964211402413648E-3</v>
      </c>
      <c r="S9" s="204">
        <v>1.6430872970147024E-3</v>
      </c>
      <c r="T9" s="204">
        <v>5.4993116633387834E-4</v>
      </c>
      <c r="U9" s="204">
        <v>8.7757788503729707E-4</v>
      </c>
      <c r="V9" s="204">
        <v>9.8005698005698E-3</v>
      </c>
      <c r="W9" s="204">
        <v>3.9806908004526107E-3</v>
      </c>
      <c r="X9" s="204">
        <v>4.0624610804367292E-3</v>
      </c>
      <c r="Y9" s="204">
        <v>6.6090328835743716E-3</v>
      </c>
      <c r="Z9" s="204">
        <v>1.1844104764458748E-3</v>
      </c>
      <c r="AA9" s="204">
        <v>3.173897581792319E-2</v>
      </c>
      <c r="AB9" s="204">
        <v>1.0574889444337628E-3</v>
      </c>
      <c r="AC9" s="204">
        <v>8.5086268021744267E-4</v>
      </c>
      <c r="AD9" s="204">
        <v>7.56662836644901E-4</v>
      </c>
      <c r="AE9" s="204">
        <v>7.7959494958054396E-4</v>
      </c>
      <c r="AF9" s="204">
        <v>1.4360360577793331E-3</v>
      </c>
      <c r="AG9" s="204">
        <v>4.3140855522155281E-3</v>
      </c>
      <c r="AH9" s="204">
        <v>3.3993394779388399E-3</v>
      </c>
      <c r="AI9" s="204">
        <v>2.3332588676247923E-3</v>
      </c>
      <c r="AJ9" s="204">
        <v>1.8159021142288901E-3</v>
      </c>
      <c r="AK9" s="204">
        <v>2.0768200089325592E-3</v>
      </c>
      <c r="AL9" s="205">
        <v>0</v>
      </c>
      <c r="AM9" s="228" t="e">
        <v>#DIV/0!</v>
      </c>
      <c r="AN9" s="229" t="e">
        <v>#DIV/0!</v>
      </c>
      <c r="AO9" s="229" t="e">
        <v>#DIV/0!</v>
      </c>
      <c r="AP9" s="229" t="e">
        <v>#DIV/0!</v>
      </c>
      <c r="AQ9" s="229" t="e">
        <v>#DIV/0!</v>
      </c>
      <c r="AR9" s="229" t="e">
        <v>#DIV/0!</v>
      </c>
      <c r="AS9" s="229" t="e">
        <v>#DIV/0!</v>
      </c>
      <c r="AT9" s="229" t="e">
        <v>#DIV/0!</v>
      </c>
      <c r="AU9" s="229" t="e">
        <v>#DIV/0!</v>
      </c>
      <c r="AV9" s="229">
        <v>2.9196337496292402E-2</v>
      </c>
    </row>
    <row r="10" spans="1:48" ht="31.5" x14ac:dyDescent="0.25">
      <c r="A10" s="217" t="s">
        <v>1</v>
      </c>
      <c r="B10" s="218" t="s">
        <v>397</v>
      </c>
      <c r="C10" s="206">
        <v>6.6075292796141208E-5</v>
      </c>
      <c r="D10" s="222">
        <v>1.2315270935960591E-3</v>
      </c>
      <c r="E10" s="207">
        <v>0</v>
      </c>
      <c r="F10" s="207">
        <v>6.7069081153588205E-4</v>
      </c>
      <c r="G10" s="207">
        <v>4.7824007651841225E-5</v>
      </c>
      <c r="H10" s="207">
        <v>0</v>
      </c>
      <c r="I10" s="207">
        <v>4.5877873101803009E-5</v>
      </c>
      <c r="J10" s="207">
        <v>1.5432098765432098E-4</v>
      </c>
      <c r="K10" s="207">
        <v>9.3929472384735122E-4</v>
      </c>
      <c r="L10" s="207">
        <v>2.558199027884369E-4</v>
      </c>
      <c r="M10" s="207">
        <v>2.1387629395157839E-5</v>
      </c>
      <c r="N10" s="207">
        <v>4.4625425336085236E-4</v>
      </c>
      <c r="O10" s="207">
        <v>2.9104138244656665E-3</v>
      </c>
      <c r="P10" s="207">
        <v>5.6996295240809347E-5</v>
      </c>
      <c r="Q10" s="207">
        <v>3.1529827216546858E-5</v>
      </c>
      <c r="R10" s="207">
        <v>2.600915522263837E-5</v>
      </c>
      <c r="S10" s="207">
        <v>8.5355184260504029E-5</v>
      </c>
      <c r="T10" s="207">
        <v>1.4763252787486668E-5</v>
      </c>
      <c r="U10" s="207">
        <v>0</v>
      </c>
      <c r="V10" s="207">
        <v>2.8490028490028492E-5</v>
      </c>
      <c r="W10" s="207">
        <v>2.5886700910918818E-3</v>
      </c>
      <c r="X10" s="207">
        <v>6.5236601291684707E-5</v>
      </c>
      <c r="Y10" s="207">
        <v>4.3090678947510168E-5</v>
      </c>
      <c r="Z10" s="207">
        <v>5.9592979946962255E-5</v>
      </c>
      <c r="AA10" s="207">
        <v>4.4452347083926033E-5</v>
      </c>
      <c r="AB10" s="207">
        <v>0</v>
      </c>
      <c r="AC10" s="207">
        <v>0</v>
      </c>
      <c r="AD10" s="207">
        <v>2.80245495053667E-5</v>
      </c>
      <c r="AE10" s="207">
        <v>0</v>
      </c>
      <c r="AF10" s="207">
        <v>3.6202589691915954E-5</v>
      </c>
      <c r="AG10" s="207">
        <v>3.7732526695762637E-5</v>
      </c>
      <c r="AH10" s="207">
        <v>4.1455359487059019E-5</v>
      </c>
      <c r="AI10" s="207">
        <v>4.9643805694144518E-5</v>
      </c>
      <c r="AJ10" s="207">
        <v>2.1617882312248693E-5</v>
      </c>
      <c r="AK10" s="207">
        <v>2.2331397945511389E-5</v>
      </c>
      <c r="AL10" s="208">
        <v>0</v>
      </c>
      <c r="AM10" s="230"/>
      <c r="AN10" s="231"/>
      <c r="AO10" s="231"/>
      <c r="AP10" s="231"/>
      <c r="AQ10" s="231"/>
      <c r="AR10" s="231"/>
      <c r="AS10" s="231"/>
      <c r="AT10" s="231"/>
      <c r="AU10" s="231"/>
      <c r="AV10" s="231"/>
    </row>
    <row r="11" spans="1:48" ht="31.5" x14ac:dyDescent="0.25">
      <c r="A11" s="217" t="s">
        <v>2</v>
      </c>
      <c r="B11" s="218" t="s">
        <v>397</v>
      </c>
      <c r="C11" s="206">
        <v>3.4689528717974136E-4</v>
      </c>
      <c r="D11" s="207">
        <v>0</v>
      </c>
      <c r="E11" s="222">
        <v>1.0917674830333433E-2</v>
      </c>
      <c r="F11" s="207">
        <v>1.3413816230717641E-3</v>
      </c>
      <c r="G11" s="207">
        <v>1.4347202295552367E-4</v>
      </c>
      <c r="H11" s="207">
        <v>0</v>
      </c>
      <c r="I11" s="207">
        <v>1.37633619305409E-4</v>
      </c>
      <c r="J11" s="207">
        <v>7.716049382716049E-4</v>
      </c>
      <c r="K11" s="207">
        <v>2.6836992109924323E-5</v>
      </c>
      <c r="L11" s="207">
        <v>6.011767715528268E-3</v>
      </c>
      <c r="M11" s="207">
        <v>8.5550517580631355E-5</v>
      </c>
      <c r="N11" s="207">
        <v>2.3874602554805599E-2</v>
      </c>
      <c r="O11" s="207">
        <v>1.5507048658481128E-2</v>
      </c>
      <c r="P11" s="207">
        <v>3.562268452550584E-4</v>
      </c>
      <c r="Q11" s="207">
        <v>9.4589481649640553E-5</v>
      </c>
      <c r="R11" s="207">
        <v>7.8027465667915093E-5</v>
      </c>
      <c r="S11" s="207">
        <v>8.5355184260504029E-5</v>
      </c>
      <c r="T11" s="207">
        <v>4.4289758362460004E-5</v>
      </c>
      <c r="U11" s="207">
        <v>0</v>
      </c>
      <c r="V11" s="207">
        <v>5.6980056980056985E-5</v>
      </c>
      <c r="W11" s="207">
        <v>1.0582613579935365E-4</v>
      </c>
      <c r="X11" s="207">
        <v>3.6829026729214729E-3</v>
      </c>
      <c r="Y11" s="207">
        <v>1.0772669736877542E-4</v>
      </c>
      <c r="Z11" s="207">
        <v>1.8622806233425704E-4</v>
      </c>
      <c r="AA11" s="207">
        <v>4.4452347083926033E-5</v>
      </c>
      <c r="AB11" s="207">
        <v>9.6135358584887519E-5</v>
      </c>
      <c r="AC11" s="207">
        <v>0</v>
      </c>
      <c r="AD11" s="207">
        <v>2.80245495053667E-5</v>
      </c>
      <c r="AE11" s="207">
        <v>0</v>
      </c>
      <c r="AF11" s="207">
        <v>2.5341812784341174E-4</v>
      </c>
      <c r="AG11" s="207">
        <v>1.3206384343516923E-4</v>
      </c>
      <c r="AH11" s="207">
        <v>2.7636906324706014E-5</v>
      </c>
      <c r="AI11" s="207">
        <v>2.4821902847072259E-5</v>
      </c>
      <c r="AJ11" s="207">
        <v>4.3235764624497387E-5</v>
      </c>
      <c r="AK11" s="207">
        <v>4.4662795891022778E-5</v>
      </c>
      <c r="AL11" s="208">
        <v>0</v>
      </c>
      <c r="AM11" s="228"/>
      <c r="AN11" s="229"/>
      <c r="AO11" s="229"/>
      <c r="AP11" s="229"/>
      <c r="AQ11" s="229"/>
      <c r="AR11" s="229"/>
      <c r="AS11" s="229"/>
      <c r="AT11" s="229"/>
      <c r="AU11" s="229"/>
      <c r="AV11" s="229"/>
    </row>
    <row r="12" spans="1:48" ht="21" x14ac:dyDescent="0.25">
      <c r="A12" s="217" t="s">
        <v>3</v>
      </c>
      <c r="B12" s="218" t="s">
        <v>397</v>
      </c>
      <c r="C12" s="206">
        <v>3.9810363909675078E-3</v>
      </c>
      <c r="D12" s="207">
        <v>3.3251231527093597E-2</v>
      </c>
      <c r="E12" s="207">
        <v>2.0655060489820007E-2</v>
      </c>
      <c r="F12" s="222">
        <v>3.4205231388329982E-2</v>
      </c>
      <c r="G12" s="207">
        <v>3.3476805356288854E-4</v>
      </c>
      <c r="H12" s="207">
        <v>0</v>
      </c>
      <c r="I12" s="207">
        <v>1.37633619305409E-4</v>
      </c>
      <c r="J12" s="207">
        <v>6.6872427983539096E-4</v>
      </c>
      <c r="K12" s="207">
        <v>5.0990285008856205E-4</v>
      </c>
      <c r="L12" s="207">
        <v>2.984565532531764E-4</v>
      </c>
      <c r="M12" s="207">
        <v>1.0052185815724185E-3</v>
      </c>
      <c r="N12" s="207">
        <v>5.5781781670106545E-4</v>
      </c>
      <c r="O12" s="207">
        <v>9.0950432014552077E-5</v>
      </c>
      <c r="P12" s="207">
        <v>1.4249073810202337E-5</v>
      </c>
      <c r="Q12" s="207">
        <v>0</v>
      </c>
      <c r="R12" s="207">
        <v>0</v>
      </c>
      <c r="S12" s="207">
        <v>4.0543712523739405E-4</v>
      </c>
      <c r="T12" s="207">
        <v>3.6908131968716671E-6</v>
      </c>
      <c r="U12" s="207">
        <v>0</v>
      </c>
      <c r="V12" s="207">
        <v>1.1396011396011397E-4</v>
      </c>
      <c r="W12" s="207">
        <v>2.165365547894467E-3</v>
      </c>
      <c r="X12" s="207">
        <v>1.7791800352277647E-3</v>
      </c>
      <c r="Y12" s="207">
        <v>0</v>
      </c>
      <c r="Z12" s="207">
        <v>7.449122493370281E-5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1.3835259788446303E-4</v>
      </c>
      <c r="AH12" s="207">
        <v>2.4873215692235412E-4</v>
      </c>
      <c r="AI12" s="207">
        <v>1.7375331992950578E-4</v>
      </c>
      <c r="AJ12" s="207">
        <v>0</v>
      </c>
      <c r="AK12" s="207">
        <v>0</v>
      </c>
      <c r="AL12" s="208">
        <v>0</v>
      </c>
      <c r="AM12" s="230"/>
      <c r="AN12" s="231"/>
      <c r="AO12" s="231"/>
      <c r="AP12" s="231"/>
      <c r="AQ12" s="231"/>
      <c r="AR12" s="231"/>
      <c r="AS12" s="231"/>
      <c r="AT12" s="231"/>
      <c r="AU12" s="231"/>
      <c r="AV12" s="231"/>
    </row>
    <row r="13" spans="1:48" ht="21" x14ac:dyDescent="0.25">
      <c r="A13" s="217" t="s">
        <v>4</v>
      </c>
      <c r="B13" s="218" t="s">
        <v>397</v>
      </c>
      <c r="C13" s="206">
        <v>2.000429489403175E-2</v>
      </c>
      <c r="D13" s="207">
        <v>6.1576354679802956E-4</v>
      </c>
      <c r="E13" s="207">
        <v>5.9014458542342883E-4</v>
      </c>
      <c r="F13" s="207">
        <v>6.7069081153588205E-4</v>
      </c>
      <c r="G13" s="222">
        <v>4.6652319464371116E-2</v>
      </c>
      <c r="H13" s="207">
        <v>3.0096075934714669E-3</v>
      </c>
      <c r="I13" s="207">
        <v>1.4222140661558933E-3</v>
      </c>
      <c r="J13" s="207">
        <v>2.4691358024691358E-3</v>
      </c>
      <c r="K13" s="207">
        <v>7.5143577907788093E-4</v>
      </c>
      <c r="L13" s="207">
        <v>5.2869446576276971E-3</v>
      </c>
      <c r="M13" s="207">
        <v>2.0532124219351526E-3</v>
      </c>
      <c r="N13" s="207">
        <v>1.5061081050928768E-3</v>
      </c>
      <c r="O13" s="207">
        <v>1.1368804001819009E-3</v>
      </c>
      <c r="P13" s="207">
        <v>1.2111712738671987E-3</v>
      </c>
      <c r="Q13" s="207">
        <v>1.8287299785597175E-3</v>
      </c>
      <c r="R13" s="207">
        <v>1.4044943820224719E-3</v>
      </c>
      <c r="S13" s="207">
        <v>1.3443441521029382E-3</v>
      </c>
      <c r="T13" s="207">
        <v>4.6504246280582999E-4</v>
      </c>
      <c r="U13" s="207">
        <v>1.3163668275559454E-3</v>
      </c>
      <c r="V13" s="207">
        <v>1.6239316239316239E-3</v>
      </c>
      <c r="W13" s="207">
        <v>9.7685663814787993E-4</v>
      </c>
      <c r="X13" s="207">
        <v>1.0082020199623999E-3</v>
      </c>
      <c r="Y13" s="207">
        <v>2.8601438151409876E-3</v>
      </c>
      <c r="Z13" s="207">
        <v>8.2685259676410123E-4</v>
      </c>
      <c r="AA13" s="207">
        <v>7.6413584637268855E-2</v>
      </c>
      <c r="AB13" s="207">
        <v>1.7304364545279753E-3</v>
      </c>
      <c r="AC13" s="207">
        <v>6.1451193571259756E-4</v>
      </c>
      <c r="AD13" s="207">
        <v>8.4073648516100102E-4</v>
      </c>
      <c r="AE13" s="207">
        <v>6.1011778662825188E-4</v>
      </c>
      <c r="AF13" s="207">
        <v>5.6717390517335004E-4</v>
      </c>
      <c r="AG13" s="207">
        <v>2.5721005697611531E-3</v>
      </c>
      <c r="AH13" s="207">
        <v>2.7084168198211896E-3</v>
      </c>
      <c r="AI13" s="207">
        <v>2.1098617420011417E-3</v>
      </c>
      <c r="AJ13" s="207">
        <v>2.8751783475290762E-3</v>
      </c>
      <c r="AK13" s="207">
        <v>1.0384100044662796E-2</v>
      </c>
      <c r="AL13" s="208">
        <v>0</v>
      </c>
      <c r="AM13" s="228"/>
      <c r="AN13" s="229"/>
      <c r="AO13" s="229"/>
      <c r="AP13" s="229"/>
      <c r="AQ13" s="229"/>
      <c r="AR13" s="229"/>
      <c r="AS13" s="229"/>
      <c r="AT13" s="229"/>
      <c r="AU13" s="229"/>
      <c r="AV13" s="229"/>
    </row>
    <row r="14" spans="1:48" ht="31.5" x14ac:dyDescent="0.25">
      <c r="A14" s="217" t="s">
        <v>5</v>
      </c>
      <c r="B14" s="218" t="s">
        <v>397</v>
      </c>
      <c r="C14" s="206">
        <v>2.3126352478649421E-4</v>
      </c>
      <c r="D14" s="207">
        <v>6.1576354679802956E-4</v>
      </c>
      <c r="E14" s="207">
        <v>0</v>
      </c>
      <c r="F14" s="207">
        <v>6.7069081153588205E-4</v>
      </c>
      <c r="G14" s="207">
        <v>4.3041606886657101E-4</v>
      </c>
      <c r="H14" s="222">
        <v>3.246903576802871E-2</v>
      </c>
      <c r="I14" s="207">
        <v>9.1755746203606018E-5</v>
      </c>
      <c r="J14" s="207">
        <v>1.131687242798354E-3</v>
      </c>
      <c r="K14" s="207">
        <v>5.3673984219848646E-5</v>
      </c>
      <c r="L14" s="207">
        <v>1.1085529120832267E-3</v>
      </c>
      <c r="M14" s="207">
        <v>1.6254598340319957E-3</v>
      </c>
      <c r="N14" s="207">
        <v>7.8094494338149152E-4</v>
      </c>
      <c r="O14" s="207">
        <v>1.0004547521600727E-3</v>
      </c>
      <c r="P14" s="207">
        <v>5.2721573097748648E-4</v>
      </c>
      <c r="Q14" s="207">
        <v>6.7789128515575732E-4</v>
      </c>
      <c r="R14" s="207">
        <v>3.3811901789429879E-4</v>
      </c>
      <c r="S14" s="207">
        <v>6.1882508588865408E-4</v>
      </c>
      <c r="T14" s="207">
        <v>2.0668553902481333E-4</v>
      </c>
      <c r="U14" s="207">
        <v>1.0969723562966212E-3</v>
      </c>
      <c r="V14" s="207">
        <v>4.8148148148148143E-3</v>
      </c>
      <c r="W14" s="207">
        <v>7.6520436654917265E-4</v>
      </c>
      <c r="X14" s="207">
        <v>3.1432180622357174E-4</v>
      </c>
      <c r="Y14" s="207">
        <v>8.4565457434488702E-4</v>
      </c>
      <c r="Z14" s="207">
        <v>2.3837191978784902E-4</v>
      </c>
      <c r="AA14" s="207">
        <v>7.1123755334281653E-4</v>
      </c>
      <c r="AB14" s="207">
        <v>6.7294751009421255E-4</v>
      </c>
      <c r="AC14" s="207">
        <v>1.4181044670290711E-4</v>
      </c>
      <c r="AD14" s="207">
        <v>5.6049099010733401E-5</v>
      </c>
      <c r="AE14" s="207">
        <v>3.3895432590458436E-5</v>
      </c>
      <c r="AF14" s="207">
        <v>1.0860776907574788E-4</v>
      </c>
      <c r="AG14" s="207">
        <v>5.785654093350271E-4</v>
      </c>
      <c r="AH14" s="207">
        <v>7.1855956444235637E-4</v>
      </c>
      <c r="AI14" s="207">
        <v>2.9786283416486709E-4</v>
      </c>
      <c r="AJ14" s="207">
        <v>1.0376583509879372E-3</v>
      </c>
      <c r="AK14" s="207">
        <v>5.3595355069227329E-4</v>
      </c>
      <c r="AL14" s="208">
        <v>0</v>
      </c>
      <c r="AM14" s="230"/>
      <c r="AN14" s="231"/>
      <c r="AO14" s="231"/>
      <c r="AP14" s="231"/>
      <c r="AQ14" s="231"/>
      <c r="AR14" s="231"/>
      <c r="AS14" s="231"/>
      <c r="AT14" s="231"/>
      <c r="AU14" s="231"/>
      <c r="AV14" s="231"/>
    </row>
    <row r="15" spans="1:48" ht="31.5" x14ac:dyDescent="0.25">
      <c r="A15" s="217" t="s">
        <v>6</v>
      </c>
      <c r="B15" s="218" t="s">
        <v>397</v>
      </c>
      <c r="C15" s="206">
        <v>4.9226093133125197E-3</v>
      </c>
      <c r="D15" s="207">
        <v>6.1576354679802956E-4</v>
      </c>
      <c r="E15" s="207">
        <v>2.9507229271171441E-4</v>
      </c>
      <c r="F15" s="207">
        <v>1.3413816230717641E-3</v>
      </c>
      <c r="G15" s="207">
        <v>1.5303682448589192E-3</v>
      </c>
      <c r="H15" s="207">
        <v>6.9452482926264615E-4</v>
      </c>
      <c r="I15" s="222">
        <v>0.13455980180758823</v>
      </c>
      <c r="J15" s="207">
        <v>2.0318930041152265E-2</v>
      </c>
      <c r="K15" s="207">
        <v>2.1469593687939458E-4</v>
      </c>
      <c r="L15" s="207">
        <v>3.6667519399675957E-3</v>
      </c>
      <c r="M15" s="207">
        <v>4.8122166139105138E-3</v>
      </c>
      <c r="N15" s="207">
        <v>8.2557036871757691E-3</v>
      </c>
      <c r="O15" s="207">
        <v>1.8644838562983173E-3</v>
      </c>
      <c r="P15" s="207">
        <v>5.1866628669136501E-3</v>
      </c>
      <c r="Q15" s="207">
        <v>2.0179089418589989E-3</v>
      </c>
      <c r="R15" s="207">
        <v>3.0430711610486888E-3</v>
      </c>
      <c r="S15" s="207">
        <v>3.7129505153319247E-3</v>
      </c>
      <c r="T15" s="207">
        <v>2.6500038753538568E-3</v>
      </c>
      <c r="U15" s="207">
        <v>2.1939447125932424E-3</v>
      </c>
      <c r="V15" s="207">
        <v>4.6495726495726496E-2</v>
      </c>
      <c r="W15" s="207">
        <v>1.1152446618854961E-3</v>
      </c>
      <c r="X15" s="207">
        <v>2.7399372542507575E-2</v>
      </c>
      <c r="Y15" s="207">
        <v>2.3430556677708652E-3</v>
      </c>
      <c r="Z15" s="207">
        <v>1.2961473138464288E-3</v>
      </c>
      <c r="AA15" s="207">
        <v>1.8225462304409673E-3</v>
      </c>
      <c r="AB15" s="207">
        <v>3.8454143433955007E-4</v>
      </c>
      <c r="AC15" s="207">
        <v>2.363507445048452E-4</v>
      </c>
      <c r="AD15" s="207">
        <v>2.241963960429336E-4</v>
      </c>
      <c r="AE15" s="207">
        <v>1.3558173036183374E-4</v>
      </c>
      <c r="AF15" s="207">
        <v>6.2389129569068507E-3</v>
      </c>
      <c r="AG15" s="207">
        <v>2.8173619932836103E-3</v>
      </c>
      <c r="AH15" s="207">
        <v>8.9819945555294543E-4</v>
      </c>
      <c r="AI15" s="207">
        <v>1.4644922679772634E-3</v>
      </c>
      <c r="AJ15" s="207">
        <v>4.972112931817199E-4</v>
      </c>
      <c r="AK15" s="207">
        <v>2.1884769986601164E-3</v>
      </c>
      <c r="AL15" s="208">
        <v>0</v>
      </c>
      <c r="AM15" s="228"/>
      <c r="AN15" s="229"/>
      <c r="AO15" s="229"/>
      <c r="AP15" s="229"/>
      <c r="AQ15" s="229"/>
      <c r="AR15" s="229"/>
      <c r="AS15" s="229"/>
      <c r="AT15" s="229"/>
      <c r="AU15" s="229"/>
      <c r="AV15" s="229"/>
    </row>
    <row r="16" spans="1:48" ht="21" x14ac:dyDescent="0.25">
      <c r="A16" s="217" t="s">
        <v>7</v>
      </c>
      <c r="B16" s="218" t="s">
        <v>397</v>
      </c>
      <c r="C16" s="206">
        <v>9.7461056874308279E-4</v>
      </c>
      <c r="D16" s="207">
        <v>6.1576354679802956E-4</v>
      </c>
      <c r="E16" s="207">
        <v>1.1802891708468577E-3</v>
      </c>
      <c r="F16" s="207">
        <v>6.7069081153588205E-4</v>
      </c>
      <c r="G16" s="207">
        <v>4.7106647537063602E-3</v>
      </c>
      <c r="H16" s="207">
        <v>1.3890496585252923E-3</v>
      </c>
      <c r="I16" s="207">
        <v>2.0186264164793323E-3</v>
      </c>
      <c r="J16" s="222">
        <v>6.9495884773662545E-2</v>
      </c>
      <c r="K16" s="207">
        <v>2.6836992109924323E-4</v>
      </c>
      <c r="L16" s="207">
        <v>3.240385435320201E-3</v>
      </c>
      <c r="M16" s="207">
        <v>3.6786722559671481E-3</v>
      </c>
      <c r="N16" s="207">
        <v>3.6258158085569251E-3</v>
      </c>
      <c r="O16" s="207">
        <v>1.1368804001819009E-3</v>
      </c>
      <c r="P16" s="207">
        <v>1.2966657167284125E-3</v>
      </c>
      <c r="Q16" s="207">
        <v>1.8444948921679909E-3</v>
      </c>
      <c r="R16" s="207">
        <v>1.7426133999167708E-3</v>
      </c>
      <c r="S16" s="207">
        <v>1.7924588694705845E-3</v>
      </c>
      <c r="T16" s="207">
        <v>7.2339938658684674E-4</v>
      </c>
      <c r="U16" s="207">
        <v>8.7757788503729707E-4</v>
      </c>
      <c r="V16" s="207">
        <v>2.136752136752137E-3</v>
      </c>
      <c r="W16" s="207">
        <v>1.4490040132526885E-3</v>
      </c>
      <c r="X16" s="207">
        <v>7.4725561479566116E-4</v>
      </c>
      <c r="Y16" s="207">
        <v>3.1563922329051197E-3</v>
      </c>
      <c r="Z16" s="207">
        <v>9.6838592413813656E-4</v>
      </c>
      <c r="AA16" s="207">
        <v>2.1781650071123759E-3</v>
      </c>
      <c r="AB16" s="207">
        <v>3.710824841376658E-2</v>
      </c>
      <c r="AC16" s="207">
        <v>2.1744268494445756E-3</v>
      </c>
      <c r="AD16" s="207">
        <v>4.3438051733318385E-3</v>
      </c>
      <c r="AE16" s="207">
        <v>2.4913142953986948E-3</v>
      </c>
      <c r="AF16" s="207">
        <v>9.6540239178442551E-4</v>
      </c>
      <c r="AG16" s="207">
        <v>5.332863773001119E-3</v>
      </c>
      <c r="AH16" s="207">
        <v>2.169497146489422E-3</v>
      </c>
      <c r="AI16" s="207">
        <v>4.0459701640727782E-3</v>
      </c>
      <c r="AJ16" s="207">
        <v>1.4267802326084135E-3</v>
      </c>
      <c r="AK16" s="207">
        <v>2.2331397945511387E-3</v>
      </c>
      <c r="AL16" s="208">
        <v>0</v>
      </c>
      <c r="AM16" s="230"/>
      <c r="AN16" s="231"/>
      <c r="AO16" s="231"/>
      <c r="AP16" s="231"/>
      <c r="AQ16" s="231"/>
      <c r="AR16" s="231"/>
      <c r="AS16" s="231"/>
      <c r="AT16" s="231"/>
      <c r="AU16" s="231"/>
      <c r="AV16" s="231"/>
    </row>
    <row r="17" spans="1:48" ht="21" x14ac:dyDescent="0.25">
      <c r="A17" s="217" t="s">
        <v>8</v>
      </c>
      <c r="B17" s="218" t="s">
        <v>397</v>
      </c>
      <c r="C17" s="206">
        <v>1.2091778581693842E-2</v>
      </c>
      <c r="D17" s="207">
        <v>9.2364532019704425E-3</v>
      </c>
      <c r="E17" s="207">
        <v>2.0064915904396578E-2</v>
      </c>
      <c r="F17" s="207">
        <v>8.7189805499664659E-3</v>
      </c>
      <c r="G17" s="207">
        <v>2.5346724055475846E-3</v>
      </c>
      <c r="H17" s="207">
        <v>1.6205579349461742E-3</v>
      </c>
      <c r="I17" s="207">
        <v>2.2480157819883472E-3</v>
      </c>
      <c r="J17" s="207">
        <v>4.6296296296296294E-3</v>
      </c>
      <c r="K17" s="222">
        <v>3.0835703934303047E-2</v>
      </c>
      <c r="L17" s="207">
        <v>2.9632472072993944E-2</v>
      </c>
      <c r="M17" s="207">
        <v>5.3682949781846175E-3</v>
      </c>
      <c r="N17" s="207">
        <v>1.5228426395939087E-2</v>
      </c>
      <c r="O17" s="207">
        <v>1.3915416098226467E-2</v>
      </c>
      <c r="P17" s="207">
        <v>3.1062980906241097E-3</v>
      </c>
      <c r="Q17" s="207">
        <v>1.5922562744356162E-3</v>
      </c>
      <c r="R17" s="207">
        <v>2.7829796088223052E-3</v>
      </c>
      <c r="S17" s="207">
        <v>3.0514478373130189E-3</v>
      </c>
      <c r="T17" s="207">
        <v>1.4541803995674367E-3</v>
      </c>
      <c r="U17" s="207">
        <v>2.6327336551118909E-3</v>
      </c>
      <c r="V17" s="207">
        <v>3.7037037037037038E-3</v>
      </c>
      <c r="W17" s="207">
        <v>1.7054288807665071E-2</v>
      </c>
      <c r="X17" s="207">
        <v>5.5451111097931998E-3</v>
      </c>
      <c r="Y17" s="207">
        <v>5.0416094368586888E-3</v>
      </c>
      <c r="Z17" s="207">
        <v>2.9513423318733054E-2</v>
      </c>
      <c r="AA17" s="207">
        <v>2.4893314366998577E-3</v>
      </c>
      <c r="AB17" s="207">
        <v>2.1149778888675257E-3</v>
      </c>
      <c r="AC17" s="207">
        <v>1.8435358071377925E-3</v>
      </c>
      <c r="AD17" s="207">
        <v>2.410111257461536E-3</v>
      </c>
      <c r="AE17" s="207">
        <v>1.8473010761799848E-3</v>
      </c>
      <c r="AF17" s="207">
        <v>2.1118177320284307E-3</v>
      </c>
      <c r="AG17" s="207">
        <v>4.7102770825210366E-3</v>
      </c>
      <c r="AH17" s="207">
        <v>3.9935329639200186E-3</v>
      </c>
      <c r="AI17" s="207">
        <v>2.8048750217191652E-3</v>
      </c>
      <c r="AJ17" s="207">
        <v>1.9672272904146309E-3</v>
      </c>
      <c r="AK17" s="207">
        <v>2.6127735596248322E-3</v>
      </c>
      <c r="AL17" s="208">
        <v>0</v>
      </c>
      <c r="AM17" s="228"/>
      <c r="AN17" s="229"/>
      <c r="AO17" s="229"/>
      <c r="AP17" s="229"/>
      <c r="AQ17" s="229"/>
      <c r="AR17" s="229"/>
      <c r="AS17" s="229"/>
      <c r="AT17" s="229"/>
      <c r="AU17" s="229"/>
      <c r="AV17" s="229"/>
    </row>
    <row r="18" spans="1:48" ht="21" x14ac:dyDescent="0.25">
      <c r="A18" s="217" t="s">
        <v>9</v>
      </c>
      <c r="B18" s="218" t="s">
        <v>397</v>
      </c>
      <c r="C18" s="206">
        <v>2.6760493582437188E-3</v>
      </c>
      <c r="D18" s="207">
        <v>1.2315270935960591E-3</v>
      </c>
      <c r="E18" s="207">
        <v>1.7704337562702863E-3</v>
      </c>
      <c r="F18" s="207">
        <v>6.7069081153588205E-4</v>
      </c>
      <c r="G18" s="207">
        <v>9.8039215686274508E-4</v>
      </c>
      <c r="H18" s="207">
        <v>1.8520662113670565E-3</v>
      </c>
      <c r="I18" s="207">
        <v>1.101068954443272E-3</v>
      </c>
      <c r="J18" s="207">
        <v>3.4979423868312758E-3</v>
      </c>
      <c r="K18" s="207">
        <v>2.5226772583328864E-3</v>
      </c>
      <c r="L18" s="222">
        <v>1.8120576447514282E-2</v>
      </c>
      <c r="M18" s="207">
        <v>1.4671913765078277E-2</v>
      </c>
      <c r="N18" s="207">
        <v>3.1237797735259661E-3</v>
      </c>
      <c r="O18" s="207">
        <v>2.2737608003638018E-3</v>
      </c>
      <c r="P18" s="207">
        <v>1.3821601595896266E-3</v>
      </c>
      <c r="Q18" s="207">
        <v>1.2611930886618741E-3</v>
      </c>
      <c r="R18" s="207">
        <v>1.7686225551394089E-3</v>
      </c>
      <c r="S18" s="207">
        <v>1.1522949875168043E-3</v>
      </c>
      <c r="T18" s="207">
        <v>1.2253499813613936E-3</v>
      </c>
      <c r="U18" s="207">
        <v>6.5818341377797272E-4</v>
      </c>
      <c r="V18" s="207">
        <v>1.225071225071225E-3</v>
      </c>
      <c r="W18" s="207">
        <v>1.0094185260861425E-3</v>
      </c>
      <c r="X18" s="207">
        <v>7.8876981561764236E-4</v>
      </c>
      <c r="Y18" s="207">
        <v>5.7095149605450974E-4</v>
      </c>
      <c r="Z18" s="207">
        <v>8.6409820923095254E-4</v>
      </c>
      <c r="AA18" s="207">
        <v>8.4459459459459464E-4</v>
      </c>
      <c r="AB18" s="207">
        <v>7.6908286867910015E-4</v>
      </c>
      <c r="AC18" s="207">
        <v>1.8908059560387617E-4</v>
      </c>
      <c r="AD18" s="207">
        <v>2.241963960429336E-4</v>
      </c>
      <c r="AE18" s="207">
        <v>1.3558173036183374E-4</v>
      </c>
      <c r="AF18" s="207">
        <v>3.2582330722724363E-4</v>
      </c>
      <c r="AG18" s="207">
        <v>8.6784811400254075E-4</v>
      </c>
      <c r="AH18" s="207">
        <v>3.5927978222117818E-4</v>
      </c>
      <c r="AI18" s="207">
        <v>4.4679425124730067E-4</v>
      </c>
      <c r="AJ18" s="207">
        <v>1.2322192917981754E-3</v>
      </c>
      <c r="AK18" s="207">
        <v>6.6994193836534166E-4</v>
      </c>
      <c r="AL18" s="208">
        <v>0</v>
      </c>
      <c r="AM18" s="230"/>
      <c r="AN18" s="231"/>
      <c r="AO18" s="231"/>
      <c r="AP18" s="231"/>
      <c r="AQ18" s="231"/>
      <c r="AR18" s="231"/>
      <c r="AS18" s="231"/>
      <c r="AT18" s="231"/>
      <c r="AU18" s="231"/>
      <c r="AV18" s="231"/>
    </row>
    <row r="19" spans="1:48" ht="21" x14ac:dyDescent="0.25">
      <c r="A19" s="217" t="s">
        <v>10</v>
      </c>
      <c r="B19" s="218" t="s">
        <v>397</v>
      </c>
      <c r="C19" s="206">
        <v>1.7840329054958127E-3</v>
      </c>
      <c r="D19" s="207">
        <v>3.0788177339901475E-3</v>
      </c>
      <c r="E19" s="207">
        <v>3.2457952198288583E-3</v>
      </c>
      <c r="F19" s="207">
        <v>2.012072434607646E-3</v>
      </c>
      <c r="G19" s="207">
        <v>6.169296987087518E-3</v>
      </c>
      <c r="H19" s="207">
        <v>2.7202222479453643E-3</v>
      </c>
      <c r="I19" s="207">
        <v>2.5691608937009683E-3</v>
      </c>
      <c r="J19" s="207">
        <v>8.1790123456790126E-3</v>
      </c>
      <c r="K19" s="207">
        <v>2.1469593687939458E-4</v>
      </c>
      <c r="L19" s="207">
        <v>8.3141468406242001E-3</v>
      </c>
      <c r="M19" s="222">
        <v>5.248524253571734E-2</v>
      </c>
      <c r="N19" s="207">
        <v>6.6938138004127854E-3</v>
      </c>
      <c r="O19" s="207">
        <v>3.1832651205093224E-3</v>
      </c>
      <c r="P19" s="207">
        <v>5.9418637788543746E-3</v>
      </c>
      <c r="Q19" s="207">
        <v>9.3485937697061414E-3</v>
      </c>
      <c r="R19" s="207">
        <v>1.2952559300873906E-2</v>
      </c>
      <c r="S19" s="207">
        <v>1.1458933486972665E-2</v>
      </c>
      <c r="T19" s="207">
        <v>9.7954182244974035E-3</v>
      </c>
      <c r="U19" s="207">
        <v>7.0206230802983766E-3</v>
      </c>
      <c r="V19" s="207">
        <v>8.0341880341880337E-3</v>
      </c>
      <c r="W19" s="207">
        <v>1.6362348688976989E-3</v>
      </c>
      <c r="X19" s="207">
        <v>7.4369725472520562E-3</v>
      </c>
      <c r="Y19" s="207">
        <v>3.6680940454068027E-3</v>
      </c>
      <c r="Z19" s="207">
        <v>3.5457823068442539E-3</v>
      </c>
      <c r="AA19" s="207">
        <v>1.9114509246088193E-3</v>
      </c>
      <c r="AB19" s="207">
        <v>2.6917900403768502E-3</v>
      </c>
      <c r="AC19" s="207">
        <v>3.7816119120775234E-4</v>
      </c>
      <c r="AD19" s="207">
        <v>4.764173415912339E-4</v>
      </c>
      <c r="AE19" s="207">
        <v>3.7284975849504284E-4</v>
      </c>
      <c r="AF19" s="207">
        <v>1.0498751010655626E-3</v>
      </c>
      <c r="AG19" s="207">
        <v>2.5721005697611531E-3</v>
      </c>
      <c r="AH19" s="207">
        <v>1.0363839871764754E-3</v>
      </c>
      <c r="AI19" s="207">
        <v>1.067341822424107E-3</v>
      </c>
      <c r="AJ19" s="207">
        <v>1.2754550564226729E-3</v>
      </c>
      <c r="AK19" s="207">
        <v>4.0196516301920502E-4</v>
      </c>
      <c r="AL19" s="208">
        <v>0</v>
      </c>
      <c r="AM19" s="228"/>
      <c r="AN19" s="229"/>
      <c r="AO19" s="229"/>
      <c r="AP19" s="229"/>
      <c r="AQ19" s="229"/>
      <c r="AR19" s="229"/>
      <c r="AS19" s="229"/>
      <c r="AT19" s="229"/>
      <c r="AU19" s="229"/>
      <c r="AV19" s="229"/>
    </row>
    <row r="20" spans="1:48" ht="21" x14ac:dyDescent="0.25">
      <c r="A20" s="217" t="s">
        <v>11</v>
      </c>
      <c r="B20" s="218" t="s">
        <v>397</v>
      </c>
      <c r="C20" s="206">
        <v>1.0572046847382593E-3</v>
      </c>
      <c r="D20" s="207">
        <v>0</v>
      </c>
      <c r="E20" s="207">
        <v>7.0817350250811451E-3</v>
      </c>
      <c r="F20" s="207">
        <v>2.012072434607646E-3</v>
      </c>
      <c r="G20" s="207">
        <v>2.0086083213773317E-3</v>
      </c>
      <c r="H20" s="207">
        <v>7.5240189836786673E-4</v>
      </c>
      <c r="I20" s="207">
        <v>2.0645042895811351E-3</v>
      </c>
      <c r="J20" s="207">
        <v>1.02880658436214E-3</v>
      </c>
      <c r="K20" s="207">
        <v>1.8785894476947023E-4</v>
      </c>
      <c r="L20" s="207">
        <v>3.5388419885733777E-3</v>
      </c>
      <c r="M20" s="207">
        <v>3.2936949268543075E-3</v>
      </c>
      <c r="N20" s="222">
        <v>6.0467451330395494E-2</v>
      </c>
      <c r="O20" s="207">
        <v>8.9131423374261033E-3</v>
      </c>
      <c r="P20" s="207">
        <v>3.5195212311199772E-3</v>
      </c>
      <c r="Q20" s="207">
        <v>4.6033547736158403E-3</v>
      </c>
      <c r="R20" s="207">
        <v>3.6412817311693713E-3</v>
      </c>
      <c r="S20" s="207">
        <v>2.9660926530525149E-3</v>
      </c>
      <c r="T20" s="207">
        <v>1.9376769283576251E-3</v>
      </c>
      <c r="U20" s="207">
        <v>1.3163668275559454E-3</v>
      </c>
      <c r="V20" s="207">
        <v>2.2792022792022791E-3</v>
      </c>
      <c r="W20" s="207">
        <v>1.0256994700552739E-3</v>
      </c>
      <c r="X20" s="207">
        <v>2.8235587159064626E-2</v>
      </c>
      <c r="Y20" s="207">
        <v>1.1580619967143358E-3</v>
      </c>
      <c r="Z20" s="207">
        <v>8.566490867375823E-4</v>
      </c>
      <c r="AA20" s="207">
        <v>1.0224039829302986E-3</v>
      </c>
      <c r="AB20" s="207">
        <v>1.9227071716977504E-4</v>
      </c>
      <c r="AC20" s="207">
        <v>1.8908059560387617E-4</v>
      </c>
      <c r="AD20" s="207">
        <v>1.6814729703220019E-4</v>
      </c>
      <c r="AE20" s="207">
        <v>1.0168629777137531E-4</v>
      </c>
      <c r="AF20" s="207">
        <v>1.5084412371631649E-3</v>
      </c>
      <c r="AG20" s="207">
        <v>1.0250669752348851E-3</v>
      </c>
      <c r="AH20" s="207">
        <v>6.6328575179294431E-4</v>
      </c>
      <c r="AI20" s="207">
        <v>7.9430089110631228E-4</v>
      </c>
      <c r="AJ20" s="207">
        <v>5.8368282243071465E-4</v>
      </c>
      <c r="AK20" s="207">
        <v>3.3497096918267083E-4</v>
      </c>
      <c r="AL20" s="208">
        <v>0</v>
      </c>
      <c r="AM20" s="230"/>
      <c r="AN20" s="231"/>
      <c r="AO20" s="231"/>
      <c r="AP20" s="231"/>
      <c r="AQ20" s="231"/>
      <c r="AR20" s="231"/>
      <c r="AS20" s="231"/>
      <c r="AT20" s="231"/>
      <c r="AU20" s="231"/>
      <c r="AV20" s="231"/>
    </row>
    <row r="21" spans="1:48" ht="21" x14ac:dyDescent="0.25">
      <c r="A21" s="217" t="s">
        <v>12</v>
      </c>
      <c r="B21" s="218" t="s">
        <v>397</v>
      </c>
      <c r="C21" s="206">
        <v>4.9556469597105898E-4</v>
      </c>
      <c r="D21" s="207">
        <v>1.2315270935960591E-3</v>
      </c>
      <c r="E21" s="207">
        <v>1.1802891708468577E-3</v>
      </c>
      <c r="F21" s="207">
        <v>2.012072434607646E-3</v>
      </c>
      <c r="G21" s="207">
        <v>3.3476805356288854E-4</v>
      </c>
      <c r="H21" s="207">
        <v>1.7363120731566154E-4</v>
      </c>
      <c r="I21" s="207">
        <v>3.6702298481442407E-4</v>
      </c>
      <c r="J21" s="207">
        <v>7.2016460905349787E-4</v>
      </c>
      <c r="K21" s="207">
        <v>9.1245773173742693E-4</v>
      </c>
      <c r="L21" s="207">
        <v>1.3643728148716636E-3</v>
      </c>
      <c r="M21" s="207">
        <v>1.3046453931046282E-3</v>
      </c>
      <c r="N21" s="207">
        <v>2.3428348301444747E-3</v>
      </c>
      <c r="O21" s="222">
        <v>2.5602546612096405E-2</v>
      </c>
      <c r="P21" s="207">
        <v>2.0860644058136223E-2</v>
      </c>
      <c r="Q21" s="207">
        <v>2.0336738554672723E-3</v>
      </c>
      <c r="R21" s="207">
        <v>7.9848106533499785E-3</v>
      </c>
      <c r="S21" s="207">
        <v>1.2291146533512579E-2</v>
      </c>
      <c r="T21" s="207">
        <v>3.2737513056251685E-3</v>
      </c>
      <c r="U21" s="207">
        <v>4.3878894251864848E-3</v>
      </c>
      <c r="V21" s="207">
        <v>3.7606837606837607E-3</v>
      </c>
      <c r="W21" s="207">
        <v>1.3106159895150723E-3</v>
      </c>
      <c r="X21" s="207">
        <v>3.9972244791450446E-3</v>
      </c>
      <c r="Y21" s="207">
        <v>3.7165710592227519E-4</v>
      </c>
      <c r="Z21" s="207">
        <v>9.3858943416465538E-4</v>
      </c>
      <c r="AA21" s="207">
        <v>1.7780938833570413E-4</v>
      </c>
      <c r="AB21" s="207">
        <v>1.9227071716977504E-4</v>
      </c>
      <c r="AC21" s="207">
        <v>1.4181044670290711E-4</v>
      </c>
      <c r="AD21" s="207">
        <v>2.241963960429336E-4</v>
      </c>
      <c r="AE21" s="207">
        <v>8.4738581476146083E-5</v>
      </c>
      <c r="AF21" s="207">
        <v>2.0514800825419043E-4</v>
      </c>
      <c r="AG21" s="207">
        <v>3.2701523136327619E-4</v>
      </c>
      <c r="AH21" s="207">
        <v>2.4873215692235412E-4</v>
      </c>
      <c r="AI21" s="207">
        <v>2.2339712562365033E-4</v>
      </c>
      <c r="AJ21" s="207">
        <v>1.7294305849798955E-4</v>
      </c>
      <c r="AK21" s="207">
        <v>1.7865118356409111E-4</v>
      </c>
      <c r="AL21" s="208">
        <v>0</v>
      </c>
      <c r="AM21" s="228"/>
      <c r="AN21" s="229"/>
      <c r="AO21" s="229"/>
      <c r="AP21" s="229"/>
      <c r="AQ21" s="229"/>
      <c r="AR21" s="229"/>
      <c r="AS21" s="229"/>
      <c r="AT21" s="229"/>
      <c r="AU21" s="229"/>
      <c r="AV21" s="229"/>
    </row>
    <row r="22" spans="1:48" ht="31.5" x14ac:dyDescent="0.25">
      <c r="A22" s="217" t="s">
        <v>13</v>
      </c>
      <c r="B22" s="218" t="s">
        <v>397</v>
      </c>
      <c r="C22" s="206">
        <v>4.9226093133125197E-3</v>
      </c>
      <c r="D22" s="207">
        <v>1.4778325123152709E-2</v>
      </c>
      <c r="E22" s="207">
        <v>8.2620241959280027E-3</v>
      </c>
      <c r="F22" s="207">
        <v>9.3896713615023476E-3</v>
      </c>
      <c r="G22" s="207">
        <v>8.8235294117647058E-3</v>
      </c>
      <c r="H22" s="207">
        <v>2.3150827642088203E-3</v>
      </c>
      <c r="I22" s="207">
        <v>9.4967197320732222E-3</v>
      </c>
      <c r="J22" s="207">
        <v>5.9670781893004111E-3</v>
      </c>
      <c r="K22" s="207">
        <v>3.5424829585100101E-3</v>
      </c>
      <c r="L22" s="207">
        <v>7.7598703845825866E-3</v>
      </c>
      <c r="M22" s="207">
        <v>1.5612969458465223E-2</v>
      </c>
      <c r="N22" s="207">
        <v>1.4224354325877169E-2</v>
      </c>
      <c r="O22" s="207">
        <v>3.4311050477489773E-2</v>
      </c>
      <c r="P22" s="222">
        <v>0.11166999145055571</v>
      </c>
      <c r="Q22" s="207">
        <v>1.7719762895699334E-2</v>
      </c>
      <c r="R22" s="207">
        <v>3.2407407407407406E-2</v>
      </c>
      <c r="S22" s="207">
        <v>8.1386168192390571E-2</v>
      </c>
      <c r="T22" s="207">
        <v>2.3473571932103802E-2</v>
      </c>
      <c r="U22" s="207">
        <v>2.0403685827117157E-2</v>
      </c>
      <c r="V22" s="207">
        <v>3.5071225071225072E-2</v>
      </c>
      <c r="W22" s="207">
        <v>6.2844443720846939E-3</v>
      </c>
      <c r="X22" s="207">
        <v>3.3335903260050884E-2</v>
      </c>
      <c r="Y22" s="207">
        <v>4.2175002019875577E-3</v>
      </c>
      <c r="Z22" s="207">
        <v>3.3372068770298859E-3</v>
      </c>
      <c r="AA22" s="207">
        <v>2.7115931721194879E-3</v>
      </c>
      <c r="AB22" s="207">
        <v>4.8067679292443757E-4</v>
      </c>
      <c r="AC22" s="207">
        <v>4.7270148900969039E-4</v>
      </c>
      <c r="AD22" s="207">
        <v>2.4381358069669027E-3</v>
      </c>
      <c r="AE22" s="207">
        <v>3.8979747479027198E-4</v>
      </c>
      <c r="AF22" s="207">
        <v>3.7650693279592598E-3</v>
      </c>
      <c r="AG22" s="207">
        <v>4.3077967977662342E-3</v>
      </c>
      <c r="AH22" s="207">
        <v>4.0349883234070778E-3</v>
      </c>
      <c r="AI22" s="207">
        <v>2.1843274505423589E-3</v>
      </c>
      <c r="AJ22" s="207">
        <v>1.1241298802369319E-3</v>
      </c>
      <c r="AK22" s="207">
        <v>6.4761054041983027E-4</v>
      </c>
      <c r="AL22" s="208">
        <v>0</v>
      </c>
      <c r="AM22" s="230"/>
      <c r="AN22" s="231"/>
      <c r="AO22" s="231"/>
      <c r="AP22" s="231"/>
      <c r="AQ22" s="231"/>
      <c r="AR22" s="231"/>
      <c r="AS22" s="231"/>
      <c r="AT22" s="231"/>
      <c r="AU22" s="231"/>
      <c r="AV22" s="231"/>
    </row>
    <row r="23" spans="1:48" ht="21" x14ac:dyDescent="0.25">
      <c r="A23" s="217" t="s">
        <v>14</v>
      </c>
      <c r="B23" s="218" t="s">
        <v>397</v>
      </c>
      <c r="C23" s="206">
        <v>1.4866940879131773E-4</v>
      </c>
      <c r="D23" s="207">
        <v>0</v>
      </c>
      <c r="E23" s="207">
        <v>2.9507229271171441E-4</v>
      </c>
      <c r="F23" s="207">
        <v>0</v>
      </c>
      <c r="G23" s="207">
        <v>2.3912003825920613E-4</v>
      </c>
      <c r="H23" s="207">
        <v>2.3150827642088207E-4</v>
      </c>
      <c r="I23" s="207">
        <v>2.2938936550901502E-4</v>
      </c>
      <c r="J23" s="207">
        <v>7.716049382716049E-4</v>
      </c>
      <c r="K23" s="207">
        <v>8.0510976329772955E-5</v>
      </c>
      <c r="L23" s="207">
        <v>5.5427645604161336E-4</v>
      </c>
      <c r="M23" s="207">
        <v>1.0907690991530498E-3</v>
      </c>
      <c r="N23" s="207">
        <v>2.7890890835053272E-4</v>
      </c>
      <c r="O23" s="207">
        <v>5.0022737608003637E-4</v>
      </c>
      <c r="P23" s="207">
        <v>1.4961527500712453E-3</v>
      </c>
      <c r="Q23" s="222">
        <v>6.7615714465884727E-2</v>
      </c>
      <c r="R23" s="207">
        <v>8.7390761548064924E-3</v>
      </c>
      <c r="S23" s="207">
        <v>5.4200542005420045E-3</v>
      </c>
      <c r="T23" s="207">
        <v>2.0557829506575183E-3</v>
      </c>
      <c r="U23" s="207">
        <v>2.4133391838525669E-3</v>
      </c>
      <c r="V23" s="207">
        <v>3.8461538461538464E-3</v>
      </c>
      <c r="W23" s="207">
        <v>8.5474955837939494E-4</v>
      </c>
      <c r="X23" s="207">
        <v>1.1623976230154729E-3</v>
      </c>
      <c r="Y23" s="207">
        <v>1.0880396434246316E-3</v>
      </c>
      <c r="Z23" s="207">
        <v>6.2572628944310366E-4</v>
      </c>
      <c r="AA23" s="207">
        <v>6.6678520625889053E-4</v>
      </c>
      <c r="AB23" s="207">
        <v>2.7879253989617379E-3</v>
      </c>
      <c r="AC23" s="207">
        <v>9.4540297801938081E-3</v>
      </c>
      <c r="AD23" s="207">
        <v>7.1182355743631418E-3</v>
      </c>
      <c r="AE23" s="207">
        <v>1.1016015591898993E-3</v>
      </c>
      <c r="AF23" s="207">
        <v>3.6202589691915958E-4</v>
      </c>
      <c r="AG23" s="207">
        <v>2.0312676871218887E-3</v>
      </c>
      <c r="AH23" s="207">
        <v>1.5062113946964777E-3</v>
      </c>
      <c r="AI23" s="207">
        <v>1.1418075309653237E-3</v>
      </c>
      <c r="AJ23" s="207">
        <v>1.9672272904146309E-3</v>
      </c>
      <c r="AK23" s="207">
        <v>1.0942384993300582E-3</v>
      </c>
      <c r="AL23" s="208">
        <v>0</v>
      </c>
      <c r="AM23" s="228"/>
      <c r="AN23" s="229"/>
      <c r="AO23" s="229"/>
      <c r="AP23" s="229"/>
      <c r="AQ23" s="229"/>
      <c r="AR23" s="229"/>
      <c r="AS23" s="229"/>
      <c r="AT23" s="229"/>
      <c r="AU23" s="229"/>
      <c r="AV23" s="229"/>
    </row>
    <row r="24" spans="1:48" ht="13.5" x14ac:dyDescent="0.25">
      <c r="A24" s="217" t="s">
        <v>15</v>
      </c>
      <c r="B24" s="218" t="s">
        <v>397</v>
      </c>
      <c r="C24" s="206">
        <v>7.4334704395658858E-4</v>
      </c>
      <c r="D24" s="207">
        <v>6.1576354679802956E-4</v>
      </c>
      <c r="E24" s="207">
        <v>5.9014458542342883E-4</v>
      </c>
      <c r="F24" s="207">
        <v>6.7069081153588205E-4</v>
      </c>
      <c r="G24" s="207">
        <v>7.8909612625538016E-4</v>
      </c>
      <c r="H24" s="207">
        <v>6.3664776015742567E-4</v>
      </c>
      <c r="I24" s="207">
        <v>6.4229022342524207E-4</v>
      </c>
      <c r="J24" s="207">
        <v>8.7448559670781894E-4</v>
      </c>
      <c r="K24" s="207">
        <v>3.7571788953894047E-4</v>
      </c>
      <c r="L24" s="207">
        <v>1.3217361644069243E-3</v>
      </c>
      <c r="M24" s="207">
        <v>1.5399093164513644E-3</v>
      </c>
      <c r="N24" s="207">
        <v>1.561889886762983E-3</v>
      </c>
      <c r="O24" s="207">
        <v>1.9781718963165075E-3</v>
      </c>
      <c r="P24" s="207">
        <v>3.2915360501567402E-3</v>
      </c>
      <c r="Q24" s="207">
        <v>8.9071761886744868E-3</v>
      </c>
      <c r="R24" s="222">
        <v>2.3304203079483977E-2</v>
      </c>
      <c r="S24" s="207">
        <v>7.8953545440966222E-3</v>
      </c>
      <c r="T24" s="207">
        <v>3.2700604924282965E-3</v>
      </c>
      <c r="U24" s="207">
        <v>3.5103115401491883E-3</v>
      </c>
      <c r="V24" s="207">
        <v>4.3874643874643876E-3</v>
      </c>
      <c r="W24" s="207">
        <v>2.5886700910918818E-3</v>
      </c>
      <c r="X24" s="207">
        <v>4.009085679379896E-3</v>
      </c>
      <c r="Y24" s="207">
        <v>1.3358110473728152E-3</v>
      </c>
      <c r="Z24" s="207">
        <v>1.0205297815917285E-3</v>
      </c>
      <c r="AA24" s="207">
        <v>6.6678520625889053E-4</v>
      </c>
      <c r="AB24" s="207">
        <v>9.6135358584887513E-4</v>
      </c>
      <c r="AC24" s="207">
        <v>1.9853462538406996E-3</v>
      </c>
      <c r="AD24" s="207">
        <v>1.7094975198273686E-3</v>
      </c>
      <c r="AE24" s="207">
        <v>4.5758833997118893E-4</v>
      </c>
      <c r="AF24" s="207">
        <v>1.2308880495251425E-3</v>
      </c>
      <c r="AG24" s="207">
        <v>1.553322348975562E-3</v>
      </c>
      <c r="AH24" s="207">
        <v>1.0225655340141224E-3</v>
      </c>
      <c r="AI24" s="207">
        <v>7.446570854121677E-4</v>
      </c>
      <c r="AJ24" s="207">
        <v>7.7824376324095294E-4</v>
      </c>
      <c r="AK24" s="207">
        <v>7.1460473425636445E-4</v>
      </c>
      <c r="AL24" s="208">
        <v>0</v>
      </c>
      <c r="AM24" s="230"/>
      <c r="AN24" s="231"/>
      <c r="AO24" s="231"/>
      <c r="AP24" s="231"/>
      <c r="AQ24" s="231"/>
      <c r="AR24" s="231"/>
      <c r="AS24" s="231"/>
      <c r="AT24" s="231"/>
      <c r="AU24" s="231"/>
      <c r="AV24" s="231"/>
    </row>
    <row r="25" spans="1:48" ht="21" x14ac:dyDescent="0.25">
      <c r="A25" s="217" t="s">
        <v>16</v>
      </c>
      <c r="B25" s="218" t="s">
        <v>397</v>
      </c>
      <c r="C25" s="206">
        <v>1.7179576126996714E-3</v>
      </c>
      <c r="D25" s="207">
        <v>1.2315270935960591E-3</v>
      </c>
      <c r="E25" s="207">
        <v>8.8521687813514314E-4</v>
      </c>
      <c r="F25" s="207">
        <v>6.7069081153588205E-4</v>
      </c>
      <c r="G25" s="207">
        <v>9.8039215686274508E-4</v>
      </c>
      <c r="H25" s="207">
        <v>4.6301655284176413E-4</v>
      </c>
      <c r="I25" s="207">
        <v>2.9820617516171954E-3</v>
      </c>
      <c r="J25" s="207">
        <v>2.2633744855967081E-3</v>
      </c>
      <c r="K25" s="207">
        <v>4.2939187375878917E-4</v>
      </c>
      <c r="L25" s="207">
        <v>1.1938262130127056E-3</v>
      </c>
      <c r="M25" s="207">
        <v>1.711010351612627E-3</v>
      </c>
      <c r="N25" s="207">
        <v>1.8965805767836223E-3</v>
      </c>
      <c r="O25" s="207">
        <v>3.5243292405638927E-3</v>
      </c>
      <c r="P25" s="207">
        <v>6.2980906241094335E-3</v>
      </c>
      <c r="Q25" s="207">
        <v>2.0179089418589989E-3</v>
      </c>
      <c r="R25" s="207">
        <v>2.8870162297128586E-3</v>
      </c>
      <c r="S25" s="222">
        <v>1.0114589334869726E-2</v>
      </c>
      <c r="T25" s="207">
        <v>2.5466611058414502E-3</v>
      </c>
      <c r="U25" s="207">
        <v>2.6327336551118909E-3</v>
      </c>
      <c r="V25" s="207">
        <v>3.96011396011396E-3</v>
      </c>
      <c r="W25" s="207">
        <v>1.3838802373761631E-3</v>
      </c>
      <c r="X25" s="207">
        <v>2.7992432554250165E-3</v>
      </c>
      <c r="Y25" s="207">
        <v>9.2644959737146857E-4</v>
      </c>
      <c r="Z25" s="207">
        <v>8.9389469920443372E-4</v>
      </c>
      <c r="AA25" s="207">
        <v>5.3342816500711243E-4</v>
      </c>
      <c r="AB25" s="207">
        <v>6.7294751009421255E-4</v>
      </c>
      <c r="AC25" s="207">
        <v>5.6724178681162845E-4</v>
      </c>
      <c r="AD25" s="207">
        <v>5.8851553961270073E-4</v>
      </c>
      <c r="AE25" s="207">
        <v>1.6947716295229217E-4</v>
      </c>
      <c r="AF25" s="207">
        <v>9.1713227219520428E-4</v>
      </c>
      <c r="AG25" s="207">
        <v>9.8733444853912238E-4</v>
      </c>
      <c r="AH25" s="207">
        <v>8.9819945555294543E-4</v>
      </c>
      <c r="AI25" s="207">
        <v>3.9715044555315614E-4</v>
      </c>
      <c r="AJ25" s="207">
        <v>3.6750399930822773E-4</v>
      </c>
      <c r="AK25" s="207">
        <v>3.5730236712818223E-4</v>
      </c>
      <c r="AL25" s="208">
        <v>0</v>
      </c>
      <c r="AM25" s="228"/>
      <c r="AN25" s="229"/>
      <c r="AO25" s="229"/>
      <c r="AP25" s="229"/>
      <c r="AQ25" s="229"/>
      <c r="AR25" s="229"/>
      <c r="AS25" s="229"/>
      <c r="AT25" s="229"/>
      <c r="AU25" s="229"/>
      <c r="AV25" s="229"/>
    </row>
    <row r="26" spans="1:48" ht="21" x14ac:dyDescent="0.25">
      <c r="A26" s="217" t="s">
        <v>17</v>
      </c>
      <c r="B26" s="218" t="s">
        <v>397</v>
      </c>
      <c r="C26" s="206">
        <v>2.5769364190495071E-3</v>
      </c>
      <c r="D26" s="207">
        <v>6.1576354679802956E-4</v>
      </c>
      <c r="E26" s="207">
        <v>2.9507229271171441E-4</v>
      </c>
      <c r="F26" s="207">
        <v>0</v>
      </c>
      <c r="G26" s="207">
        <v>7.6518412242945961E-4</v>
      </c>
      <c r="H26" s="207">
        <v>1.7363120731566154E-4</v>
      </c>
      <c r="I26" s="207">
        <v>2.2938936550901502E-4</v>
      </c>
      <c r="J26" s="207">
        <v>6.1728395061728394E-4</v>
      </c>
      <c r="K26" s="207">
        <v>1.3418496054962161E-4</v>
      </c>
      <c r="L26" s="207">
        <v>4.2636650464739491E-4</v>
      </c>
      <c r="M26" s="207">
        <v>5.175806313628197E-3</v>
      </c>
      <c r="N26" s="207">
        <v>4.239415406928097E-3</v>
      </c>
      <c r="O26" s="207">
        <v>1.5234197362437472E-3</v>
      </c>
      <c r="P26" s="207">
        <v>5.371900826446281E-3</v>
      </c>
      <c r="Q26" s="207">
        <v>7.7248076680539802E-4</v>
      </c>
      <c r="R26" s="207">
        <v>1.0559717020391178E-2</v>
      </c>
      <c r="S26" s="207">
        <v>2.1168085696604999E-2</v>
      </c>
      <c r="T26" s="222">
        <v>0.22064419453538198</v>
      </c>
      <c r="U26" s="207">
        <v>1.5357612988152698E-2</v>
      </c>
      <c r="V26" s="207">
        <v>8.4045584045584053E-3</v>
      </c>
      <c r="W26" s="207">
        <v>1.945572804311194E-3</v>
      </c>
      <c r="X26" s="207">
        <v>2.1943220434475766E-3</v>
      </c>
      <c r="Y26" s="207">
        <v>1.2194662142145377E-2</v>
      </c>
      <c r="Z26" s="207">
        <v>1.6574297547748876E-2</v>
      </c>
      <c r="AA26" s="207">
        <v>7.5568990042674253E-4</v>
      </c>
      <c r="AB26" s="207">
        <v>2.8840607575466253E-4</v>
      </c>
      <c r="AC26" s="207">
        <v>2.363507445048452E-4</v>
      </c>
      <c r="AD26" s="207">
        <v>3.3629459406440038E-4</v>
      </c>
      <c r="AE26" s="207">
        <v>1.2710787221421912E-3</v>
      </c>
      <c r="AF26" s="207">
        <v>1.0619426309628683E-3</v>
      </c>
      <c r="AG26" s="207">
        <v>4.5341919579408099E-3</v>
      </c>
      <c r="AH26" s="207">
        <v>3.2058811336658976E-3</v>
      </c>
      <c r="AI26" s="207">
        <v>1.0176980167299625E-3</v>
      </c>
      <c r="AJ26" s="207">
        <v>6.701543516797094E-4</v>
      </c>
      <c r="AK26" s="207">
        <v>4.0196516301920502E-4</v>
      </c>
      <c r="AL26" s="208">
        <v>0</v>
      </c>
      <c r="AM26" s="230"/>
      <c r="AN26" s="231"/>
      <c r="AO26" s="231"/>
      <c r="AP26" s="231"/>
      <c r="AQ26" s="231"/>
      <c r="AR26" s="231"/>
      <c r="AS26" s="231"/>
      <c r="AT26" s="231"/>
      <c r="AU26" s="231"/>
      <c r="AV26" s="231"/>
    </row>
    <row r="27" spans="1:48" ht="21" x14ac:dyDescent="0.25">
      <c r="A27" s="217" t="s">
        <v>18</v>
      </c>
      <c r="B27" s="218" t="s">
        <v>397</v>
      </c>
      <c r="C27" s="206">
        <v>1.6518823199035301E-4</v>
      </c>
      <c r="D27" s="207">
        <v>6.1576354679802956E-4</v>
      </c>
      <c r="E27" s="207">
        <v>0</v>
      </c>
      <c r="F27" s="207">
        <v>0</v>
      </c>
      <c r="G27" s="207">
        <v>7.1736011477761835E-5</v>
      </c>
      <c r="H27" s="207">
        <v>5.7877069105220517E-5</v>
      </c>
      <c r="I27" s="207">
        <v>9.1755746203606018E-5</v>
      </c>
      <c r="J27" s="207">
        <v>1.5432098765432098E-4</v>
      </c>
      <c r="K27" s="207">
        <v>5.3673984219848646E-5</v>
      </c>
      <c r="L27" s="207">
        <v>8.5273300929478976E-5</v>
      </c>
      <c r="M27" s="207">
        <v>1.2832577637094704E-4</v>
      </c>
      <c r="N27" s="207">
        <v>1.6734534501031961E-4</v>
      </c>
      <c r="O27" s="207">
        <v>3.4106412005457026E-4</v>
      </c>
      <c r="P27" s="207">
        <v>2.8498147620404675E-4</v>
      </c>
      <c r="Q27" s="207">
        <v>2.0494387690755457E-4</v>
      </c>
      <c r="R27" s="207">
        <v>2.0807324178110696E-4</v>
      </c>
      <c r="S27" s="207">
        <v>1.0882785993214261E-3</v>
      </c>
      <c r="T27" s="207">
        <v>2.2513960500917165E-4</v>
      </c>
      <c r="U27" s="222">
        <v>5.8578323826239578E-2</v>
      </c>
      <c r="V27" s="207">
        <v>4.5584045584045588E-4</v>
      </c>
      <c r="W27" s="207">
        <v>1.6280943969131331E-4</v>
      </c>
      <c r="X27" s="207">
        <v>1.3047320258336941E-4</v>
      </c>
      <c r="Y27" s="207">
        <v>1.9390805526379575E-4</v>
      </c>
      <c r="Z27" s="207">
        <v>6.4807365692321438E-4</v>
      </c>
      <c r="AA27" s="207">
        <v>4.4452347083926033E-5</v>
      </c>
      <c r="AB27" s="207">
        <v>9.6135358584887519E-5</v>
      </c>
      <c r="AC27" s="207">
        <v>1.4181044670290711E-4</v>
      </c>
      <c r="AD27" s="207">
        <v>8.4073648516100094E-5</v>
      </c>
      <c r="AE27" s="207">
        <v>5.0843148885687654E-5</v>
      </c>
      <c r="AF27" s="207">
        <v>1.5687788866496915E-4</v>
      </c>
      <c r="AG27" s="207">
        <v>2.1381765127598829E-4</v>
      </c>
      <c r="AH27" s="207">
        <v>1.920764989567068E-3</v>
      </c>
      <c r="AI27" s="207">
        <v>4.9643805694144518E-5</v>
      </c>
      <c r="AJ27" s="207">
        <v>6.4853646936746074E-5</v>
      </c>
      <c r="AK27" s="207">
        <v>1.1165698972755694E-4</v>
      </c>
      <c r="AL27" s="208">
        <v>0</v>
      </c>
      <c r="AM27" s="228"/>
      <c r="AN27" s="229"/>
      <c r="AO27" s="229"/>
      <c r="AP27" s="229"/>
      <c r="AQ27" s="229"/>
      <c r="AR27" s="229"/>
      <c r="AS27" s="229"/>
      <c r="AT27" s="229"/>
      <c r="AU27" s="229"/>
      <c r="AV27" s="229"/>
    </row>
    <row r="28" spans="1:48" ht="42" x14ac:dyDescent="0.25">
      <c r="A28" s="217" t="s">
        <v>19</v>
      </c>
      <c r="B28" s="218" t="s">
        <v>397</v>
      </c>
      <c r="C28" s="206">
        <v>9.6469927482366151E-3</v>
      </c>
      <c r="D28" s="207">
        <v>1.1699507389162561E-2</v>
      </c>
      <c r="E28" s="207">
        <v>9.1472410740631466E-3</v>
      </c>
      <c r="F28" s="207">
        <v>8.7189805499664659E-3</v>
      </c>
      <c r="G28" s="207">
        <v>5.1889048302247729E-3</v>
      </c>
      <c r="H28" s="207">
        <v>2.9517305243662458E-3</v>
      </c>
      <c r="I28" s="207">
        <v>8.992063127953389E-3</v>
      </c>
      <c r="J28" s="207">
        <v>1.0802469135802469E-2</v>
      </c>
      <c r="K28" s="207">
        <v>3.7840158874993292E-3</v>
      </c>
      <c r="L28" s="207">
        <v>6.7792274238935787E-3</v>
      </c>
      <c r="M28" s="207">
        <v>6.608777483103772E-3</v>
      </c>
      <c r="N28" s="207">
        <v>1.2271991967423439E-2</v>
      </c>
      <c r="O28" s="207">
        <v>2.4852205547976351E-2</v>
      </c>
      <c r="P28" s="207">
        <v>9.8888572242804233E-3</v>
      </c>
      <c r="Q28" s="207">
        <v>9.0017656703241279E-3</v>
      </c>
      <c r="R28" s="207">
        <v>1.0533707865168539E-2</v>
      </c>
      <c r="S28" s="207">
        <v>1.85434137805945E-2</v>
      </c>
      <c r="T28" s="207">
        <v>4.8903274858549586E-3</v>
      </c>
      <c r="U28" s="207">
        <v>2.7643703378674857E-2</v>
      </c>
      <c r="V28" s="222">
        <v>4.002849002849003E-2</v>
      </c>
      <c r="W28" s="207">
        <v>1.1966493817311529E-2</v>
      </c>
      <c r="X28" s="207">
        <v>7.0455529395019477E-3</v>
      </c>
      <c r="Y28" s="207">
        <v>3.6357760361961705E-3</v>
      </c>
      <c r="Z28" s="207">
        <v>8.4100592950150481E-3</v>
      </c>
      <c r="AA28" s="207">
        <v>3.6450924608819346E-3</v>
      </c>
      <c r="AB28" s="207">
        <v>6.5372043837723512E-3</v>
      </c>
      <c r="AC28" s="207">
        <v>9.1231387378870252E-3</v>
      </c>
      <c r="AD28" s="207">
        <v>4.6240506683855051E-3</v>
      </c>
      <c r="AE28" s="207">
        <v>1.8134056435895262E-3</v>
      </c>
      <c r="AF28" s="207">
        <v>1.0450480891066406E-2</v>
      </c>
      <c r="AG28" s="207">
        <v>5.6598790043643956E-3</v>
      </c>
      <c r="AH28" s="207">
        <v>5.3477413738306136E-3</v>
      </c>
      <c r="AI28" s="207">
        <v>3.4502444957430437E-3</v>
      </c>
      <c r="AJ28" s="207">
        <v>7.1555190453543175E-3</v>
      </c>
      <c r="AK28" s="207">
        <v>3.3497096918267085E-3</v>
      </c>
      <c r="AL28" s="208">
        <v>0</v>
      </c>
      <c r="AM28" s="230"/>
      <c r="AN28" s="231"/>
      <c r="AO28" s="231"/>
      <c r="AP28" s="231"/>
      <c r="AQ28" s="231"/>
      <c r="AR28" s="231"/>
      <c r="AS28" s="231"/>
      <c r="AT28" s="231"/>
      <c r="AU28" s="231"/>
      <c r="AV28" s="231"/>
    </row>
    <row r="29" spans="1:48" ht="31.5" x14ac:dyDescent="0.25">
      <c r="A29" s="217" t="s">
        <v>20</v>
      </c>
      <c r="B29" s="218" t="s">
        <v>397</v>
      </c>
      <c r="C29" s="206">
        <v>2.2449080727488975E-2</v>
      </c>
      <c r="D29" s="207">
        <v>5.9729064039408863E-2</v>
      </c>
      <c r="E29" s="207">
        <v>7.3177928592505173E-2</v>
      </c>
      <c r="F29" s="207">
        <v>2.2803487592219986E-2</v>
      </c>
      <c r="G29" s="207">
        <v>2.0803443328550931E-2</v>
      </c>
      <c r="H29" s="207">
        <v>1.4816529690936452E-2</v>
      </c>
      <c r="I29" s="207">
        <v>1.6928935174565309E-2</v>
      </c>
      <c r="J29" s="207">
        <v>7.2788065843621394E-2</v>
      </c>
      <c r="K29" s="207">
        <v>2.265042134077613E-2</v>
      </c>
      <c r="L29" s="207">
        <v>6.9156647053807446E-2</v>
      </c>
      <c r="M29" s="207">
        <v>4.5298999058944307E-2</v>
      </c>
      <c r="N29" s="207">
        <v>8.4788308138561946E-2</v>
      </c>
      <c r="O29" s="207">
        <v>0.10968622100954979</v>
      </c>
      <c r="P29" s="207">
        <v>2.8996865203761754E-2</v>
      </c>
      <c r="Q29" s="207">
        <v>1.6647748770336739E-2</v>
      </c>
      <c r="R29" s="207">
        <v>1.8440491052850606E-2</v>
      </c>
      <c r="S29" s="207">
        <v>2.6908221838123889E-2</v>
      </c>
      <c r="T29" s="207">
        <v>9.9467415655691421E-3</v>
      </c>
      <c r="U29" s="207">
        <v>1.075032909170689E-2</v>
      </c>
      <c r="V29" s="207">
        <v>1.7407407407407406E-2</v>
      </c>
      <c r="W29" s="222">
        <v>0.26610388870346707</v>
      </c>
      <c r="X29" s="207">
        <v>8.1189915607560326E-3</v>
      </c>
      <c r="Y29" s="207">
        <v>2.3387465998761143E-2</v>
      </c>
      <c r="Z29" s="207">
        <v>2.3718006018890972E-2</v>
      </c>
      <c r="AA29" s="207">
        <v>3.4050497866287339E-2</v>
      </c>
      <c r="AB29" s="207">
        <v>2.163045568159969E-2</v>
      </c>
      <c r="AC29" s="207">
        <v>2.0278893878515718E-2</v>
      </c>
      <c r="AD29" s="207">
        <v>1.3367710114059917E-2</v>
      </c>
      <c r="AE29" s="207">
        <v>9.727989153461571E-3</v>
      </c>
      <c r="AF29" s="207">
        <v>4.2743190896255438E-2</v>
      </c>
      <c r="AG29" s="207">
        <v>2.2111260643716907E-2</v>
      </c>
      <c r="AH29" s="207">
        <v>2.8148189091713072E-2</v>
      </c>
      <c r="AI29" s="207">
        <v>4.5622657432918816E-2</v>
      </c>
      <c r="AJ29" s="207">
        <v>2.460115007133901E-2</v>
      </c>
      <c r="AK29" s="207">
        <v>2.5725770433229121E-2</v>
      </c>
      <c r="AL29" s="208">
        <v>0</v>
      </c>
      <c r="AM29" s="228"/>
      <c r="AN29" s="229"/>
      <c r="AO29" s="229"/>
      <c r="AP29" s="229"/>
      <c r="AQ29" s="229"/>
      <c r="AR29" s="229"/>
      <c r="AS29" s="229"/>
      <c r="AT29" s="229"/>
      <c r="AU29" s="229"/>
      <c r="AV29" s="229"/>
    </row>
    <row r="30" spans="1:48" ht="13.5" x14ac:dyDescent="0.25">
      <c r="A30" s="217" t="s">
        <v>21</v>
      </c>
      <c r="B30" s="218" t="s">
        <v>397</v>
      </c>
      <c r="C30" s="206">
        <v>1.4966053818325982E-2</v>
      </c>
      <c r="D30" s="207">
        <v>1.231527093596059E-2</v>
      </c>
      <c r="E30" s="207">
        <v>2.301563883151372E-2</v>
      </c>
      <c r="F30" s="207">
        <v>1.7437961099932932E-2</v>
      </c>
      <c r="G30" s="207">
        <v>3.7541846006695361E-3</v>
      </c>
      <c r="H30" s="207">
        <v>3.0674846625766872E-3</v>
      </c>
      <c r="I30" s="207">
        <v>6.6064137266596329E-3</v>
      </c>
      <c r="J30" s="207">
        <v>1.131687242798354E-2</v>
      </c>
      <c r="K30" s="207">
        <v>6.3066931458322156E-3</v>
      </c>
      <c r="L30" s="207">
        <v>1.163980557687388E-2</v>
      </c>
      <c r="M30" s="207">
        <v>9.6672084866113433E-3</v>
      </c>
      <c r="N30" s="207">
        <v>2.5659619568249008E-2</v>
      </c>
      <c r="O30" s="207">
        <v>1.1437016825829921E-2</v>
      </c>
      <c r="P30" s="207">
        <v>1.2881162724422914E-2</v>
      </c>
      <c r="Q30" s="207">
        <v>8.0085761130029003E-3</v>
      </c>
      <c r="R30" s="207">
        <v>8.7390761548064924E-3</v>
      </c>
      <c r="S30" s="207">
        <v>1.1714999039754176E-2</v>
      </c>
      <c r="T30" s="207">
        <v>3.842136537943405E-3</v>
      </c>
      <c r="U30" s="207">
        <v>3.9491004826678368E-3</v>
      </c>
      <c r="V30" s="207">
        <v>2.2507122507122508E-2</v>
      </c>
      <c r="W30" s="207">
        <v>4.1728059392883605E-2</v>
      </c>
      <c r="X30" s="222">
        <v>0.17533819247169621</v>
      </c>
      <c r="Y30" s="207">
        <v>1.8620559640192831E-2</v>
      </c>
      <c r="Z30" s="207">
        <v>2.8112988289979438E-2</v>
      </c>
      <c r="AA30" s="207">
        <v>1.2935633001422477E-2</v>
      </c>
      <c r="AB30" s="207">
        <v>8.2676408383003264E-3</v>
      </c>
      <c r="AC30" s="207">
        <v>2.8409359489482394E-2</v>
      </c>
      <c r="AD30" s="207">
        <v>1.1013647955609112E-2</v>
      </c>
      <c r="AE30" s="207">
        <v>1.0795695280061012E-2</v>
      </c>
      <c r="AF30" s="207">
        <v>0.13043793065997322</v>
      </c>
      <c r="AG30" s="207">
        <v>3.5191869898247956E-2</v>
      </c>
      <c r="AH30" s="207">
        <v>4.7286746721571987E-2</v>
      </c>
      <c r="AI30" s="207">
        <v>2.8644475885521388E-2</v>
      </c>
      <c r="AJ30" s="207">
        <v>1.370573738596567E-2</v>
      </c>
      <c r="AK30" s="207">
        <v>1.6971862438588656E-2</v>
      </c>
      <c r="AL30" s="208">
        <v>0</v>
      </c>
      <c r="AM30" s="230"/>
      <c r="AN30" s="231"/>
      <c r="AO30" s="231"/>
      <c r="AP30" s="231"/>
      <c r="AQ30" s="231"/>
      <c r="AR30" s="231"/>
      <c r="AS30" s="231"/>
      <c r="AT30" s="231"/>
      <c r="AU30" s="231"/>
      <c r="AV30" s="231"/>
    </row>
    <row r="31" spans="1:48" ht="31.5" x14ac:dyDescent="0.25">
      <c r="A31" s="217" t="s">
        <v>22</v>
      </c>
      <c r="B31" s="218" t="s">
        <v>397</v>
      </c>
      <c r="C31" s="206">
        <v>4.204040504154484E-2</v>
      </c>
      <c r="D31" s="207">
        <v>1.7857142857142856E-2</v>
      </c>
      <c r="E31" s="207">
        <v>2.1835349660666865E-2</v>
      </c>
      <c r="F31" s="207">
        <v>1.8779342723004695E-2</v>
      </c>
      <c r="G31" s="207">
        <v>8.608321377331421E-2</v>
      </c>
      <c r="H31" s="207">
        <v>9.5960180576455612E-2</v>
      </c>
      <c r="I31" s="207">
        <v>4.2712299857778593E-2</v>
      </c>
      <c r="J31" s="207">
        <v>5.4218106995884779E-2</v>
      </c>
      <c r="K31" s="207">
        <v>2.4904728678009771E-2</v>
      </c>
      <c r="L31" s="207">
        <v>5.9947130553423718E-2</v>
      </c>
      <c r="M31" s="207">
        <v>5.654889212079732E-2</v>
      </c>
      <c r="N31" s="207">
        <v>5.2992692586601213E-2</v>
      </c>
      <c r="O31" s="207">
        <v>4.3838108231014097E-2</v>
      </c>
      <c r="P31" s="207">
        <v>4.5411798233114843E-2</v>
      </c>
      <c r="Q31" s="207">
        <v>7.847773994198512E-2</v>
      </c>
      <c r="R31" s="207">
        <v>5.8416562630045771E-2</v>
      </c>
      <c r="S31" s="207">
        <v>5.537417578900198E-2</v>
      </c>
      <c r="T31" s="207">
        <v>3.6775262693629289E-2</v>
      </c>
      <c r="U31" s="207">
        <v>6.0114085125054846E-2</v>
      </c>
      <c r="V31" s="207">
        <v>6.1509971509971513E-2</v>
      </c>
      <c r="W31" s="207">
        <v>3.0844248349519304E-2</v>
      </c>
      <c r="X31" s="207">
        <v>3.7991424352230199E-2</v>
      </c>
      <c r="Y31" s="222">
        <v>6.0590880935067738E-2</v>
      </c>
      <c r="Z31" s="207">
        <v>2.3665862161437384E-2</v>
      </c>
      <c r="AA31" s="207">
        <v>6.4144736842105268E-2</v>
      </c>
      <c r="AB31" s="207">
        <v>3.8742549509709664E-2</v>
      </c>
      <c r="AC31" s="207">
        <v>2.372961474828646E-2</v>
      </c>
      <c r="AD31" s="207">
        <v>2.6174929238012498E-2</v>
      </c>
      <c r="AE31" s="207">
        <v>1.0846538428946699E-2</v>
      </c>
      <c r="AF31" s="207">
        <v>1.4191415159231054E-2</v>
      </c>
      <c r="AG31" s="207">
        <v>4.222269737255839E-2</v>
      </c>
      <c r="AH31" s="207">
        <v>1.922146834883303E-2</v>
      </c>
      <c r="AI31" s="207">
        <v>1.5339935959490654E-2</v>
      </c>
      <c r="AJ31" s="207">
        <v>2.5617190540014698E-2</v>
      </c>
      <c r="AK31" s="207">
        <v>2.1639124609200536E-2</v>
      </c>
      <c r="AL31" s="208">
        <v>0</v>
      </c>
      <c r="AM31" s="228"/>
      <c r="AN31" s="229"/>
      <c r="AO31" s="229"/>
      <c r="AP31" s="229"/>
      <c r="AQ31" s="229"/>
      <c r="AR31" s="229"/>
      <c r="AS31" s="229"/>
      <c r="AT31" s="229"/>
      <c r="AU31" s="229"/>
      <c r="AV31" s="229"/>
    </row>
    <row r="32" spans="1:48" ht="21" x14ac:dyDescent="0.25">
      <c r="A32" s="217" t="s">
        <v>23</v>
      </c>
      <c r="B32" s="218" t="s">
        <v>397</v>
      </c>
      <c r="C32" s="206">
        <v>1.5164279696714406E-2</v>
      </c>
      <c r="D32" s="207">
        <v>2.7093596059113302E-2</v>
      </c>
      <c r="E32" s="207">
        <v>6.0194747713189729E-2</v>
      </c>
      <c r="F32" s="207">
        <v>3.35345405767941E-2</v>
      </c>
      <c r="G32" s="207">
        <v>2.4485891917742707E-2</v>
      </c>
      <c r="H32" s="207">
        <v>1.5858316934830419E-2</v>
      </c>
      <c r="I32" s="207">
        <v>2.0736798642014959E-2</v>
      </c>
      <c r="J32" s="207">
        <v>4.2746913580246911E-2</v>
      </c>
      <c r="K32" s="207">
        <v>2.2435725403896732E-2</v>
      </c>
      <c r="L32" s="207">
        <v>3.6070606293169605E-2</v>
      </c>
      <c r="M32" s="207">
        <v>2.7996406878261614E-2</v>
      </c>
      <c r="N32" s="207">
        <v>5.6395381268477714E-2</v>
      </c>
      <c r="O32" s="207">
        <v>3.6152796725784447E-2</v>
      </c>
      <c r="P32" s="207">
        <v>2.2314049586776859E-2</v>
      </c>
      <c r="Q32" s="207">
        <v>2.0320973641064447E-2</v>
      </c>
      <c r="R32" s="207">
        <v>2.0287141073657925E-2</v>
      </c>
      <c r="S32" s="207">
        <v>2.5627894074216329E-2</v>
      </c>
      <c r="T32" s="207">
        <v>1.4312973577468325E-2</v>
      </c>
      <c r="U32" s="207">
        <v>1.3602457218078104E-2</v>
      </c>
      <c r="V32" s="207">
        <v>2.1082621082621083E-2</v>
      </c>
      <c r="W32" s="207">
        <v>2.3061957132274533E-2</v>
      </c>
      <c r="X32" s="207">
        <v>1.5241642301784517E-2</v>
      </c>
      <c r="Y32" s="207">
        <v>5.5926314938999758E-2</v>
      </c>
      <c r="Z32" s="222">
        <v>0.16061053007955661</v>
      </c>
      <c r="AA32" s="207">
        <v>1.1246443812233286E-2</v>
      </c>
      <c r="AB32" s="207">
        <v>3.7492789848106133E-2</v>
      </c>
      <c r="AC32" s="207">
        <v>2.0042543134010871E-2</v>
      </c>
      <c r="AD32" s="207">
        <v>1.6142140515091219E-2</v>
      </c>
      <c r="AE32" s="207">
        <v>1.2185408016269808E-2</v>
      </c>
      <c r="AF32" s="207">
        <v>6.1061701280364922E-3</v>
      </c>
      <c r="AG32" s="207">
        <v>2.7909492245965766E-2</v>
      </c>
      <c r="AH32" s="207">
        <v>1.549048599499772E-2</v>
      </c>
      <c r="AI32" s="207">
        <v>1.4545635068384343E-2</v>
      </c>
      <c r="AJ32" s="207">
        <v>8.4742098664014869E-3</v>
      </c>
      <c r="AK32" s="207">
        <v>1.188030370701206E-2</v>
      </c>
      <c r="AL32" s="208">
        <v>0</v>
      </c>
      <c r="AM32" s="230"/>
      <c r="AN32" s="231"/>
      <c r="AO32" s="231"/>
      <c r="AP32" s="231"/>
      <c r="AQ32" s="231"/>
      <c r="AR32" s="231"/>
      <c r="AS32" s="231"/>
      <c r="AT32" s="231"/>
      <c r="AU32" s="231"/>
      <c r="AV32" s="231"/>
    </row>
    <row r="33" spans="1:48" ht="21" x14ac:dyDescent="0.25">
      <c r="A33" s="217" t="s">
        <v>24</v>
      </c>
      <c r="B33" s="218" t="s">
        <v>397</v>
      </c>
      <c r="C33" s="206">
        <v>2.6264928886466131E-3</v>
      </c>
      <c r="D33" s="207">
        <v>1.2315270935960591E-3</v>
      </c>
      <c r="E33" s="207">
        <v>1.1802891708468577E-3</v>
      </c>
      <c r="F33" s="207">
        <v>2.012072434607646E-3</v>
      </c>
      <c r="G33" s="207">
        <v>2.2955523672883787E-3</v>
      </c>
      <c r="H33" s="207">
        <v>1.3890496585252923E-3</v>
      </c>
      <c r="I33" s="207">
        <v>4.3125200715694824E-3</v>
      </c>
      <c r="J33" s="207">
        <v>3.0864197530864196E-3</v>
      </c>
      <c r="K33" s="207">
        <v>4.2939187375878917E-4</v>
      </c>
      <c r="L33" s="207">
        <v>1.6628293681248401E-3</v>
      </c>
      <c r="M33" s="207">
        <v>1.6040722046368379E-3</v>
      </c>
      <c r="N33" s="207">
        <v>1.7850170134434094E-3</v>
      </c>
      <c r="O33" s="207">
        <v>1.3187812642110051E-3</v>
      </c>
      <c r="P33" s="207">
        <v>1.567398119122257E-3</v>
      </c>
      <c r="Q33" s="207">
        <v>1.3400176567032413E-3</v>
      </c>
      <c r="R33" s="207">
        <v>1.2484394506866415E-3</v>
      </c>
      <c r="S33" s="207">
        <v>1.7284424812752063E-3</v>
      </c>
      <c r="T33" s="207">
        <v>6.6065556224002831E-4</v>
      </c>
      <c r="U33" s="207">
        <v>1.7551557700745941E-3</v>
      </c>
      <c r="V33" s="207">
        <v>1.908831908831909E-3</v>
      </c>
      <c r="W33" s="207">
        <v>2.0025561082031539E-3</v>
      </c>
      <c r="X33" s="207">
        <v>1.4648582290041929E-3</v>
      </c>
      <c r="Y33" s="207">
        <v>3.361072957905793E-3</v>
      </c>
      <c r="Z33" s="207">
        <v>2.9573016298680018E-3</v>
      </c>
      <c r="AA33" s="222">
        <v>4.4896870554765288E-3</v>
      </c>
      <c r="AB33" s="207">
        <v>4.0376850605652759E-3</v>
      </c>
      <c r="AC33" s="207">
        <v>1.4181044670290711E-3</v>
      </c>
      <c r="AD33" s="207">
        <v>4.6240506683855051E-3</v>
      </c>
      <c r="AE33" s="207">
        <v>3.3725955427506139E-3</v>
      </c>
      <c r="AF33" s="207">
        <v>3.4392460207320159E-3</v>
      </c>
      <c r="AG33" s="207">
        <v>9.3450891116505456E-3</v>
      </c>
      <c r="AH33" s="207">
        <v>3.2887918526400156E-3</v>
      </c>
      <c r="AI33" s="207">
        <v>4.4679425124730067E-3</v>
      </c>
      <c r="AJ33" s="207">
        <v>6.5502183406113534E-3</v>
      </c>
      <c r="AK33" s="207">
        <v>4.0866458240285839E-3</v>
      </c>
      <c r="AL33" s="208">
        <v>0</v>
      </c>
      <c r="AM33" s="228"/>
      <c r="AN33" s="229"/>
      <c r="AO33" s="229"/>
      <c r="AP33" s="229"/>
      <c r="AQ33" s="229"/>
      <c r="AR33" s="229"/>
      <c r="AS33" s="229"/>
      <c r="AT33" s="229"/>
      <c r="AU33" s="229"/>
      <c r="AV33" s="229"/>
    </row>
    <row r="34" spans="1:48" ht="31.5" x14ac:dyDescent="0.25">
      <c r="A34" s="217" t="s">
        <v>25</v>
      </c>
      <c r="B34" s="218" t="s">
        <v>397</v>
      </c>
      <c r="C34" s="206">
        <v>2.3126352478649421E-4</v>
      </c>
      <c r="D34" s="207">
        <v>0</v>
      </c>
      <c r="E34" s="207">
        <v>2.9507229271171441E-4</v>
      </c>
      <c r="F34" s="207">
        <v>0</v>
      </c>
      <c r="G34" s="207">
        <v>1.2434241989478718E-3</v>
      </c>
      <c r="H34" s="207">
        <v>3.4726241463132307E-4</v>
      </c>
      <c r="I34" s="207">
        <v>1.37633619305409E-4</v>
      </c>
      <c r="J34" s="207">
        <v>1.4403292181069957E-3</v>
      </c>
      <c r="K34" s="207">
        <v>2.9520691320916758E-4</v>
      </c>
      <c r="L34" s="207">
        <v>6.3954975697109236E-4</v>
      </c>
      <c r="M34" s="207">
        <v>3.4220207032252542E-4</v>
      </c>
      <c r="N34" s="207">
        <v>6.1359959837117199E-4</v>
      </c>
      <c r="O34" s="207">
        <v>3.1832651205093221E-4</v>
      </c>
      <c r="P34" s="207">
        <v>4.5597036192647478E-4</v>
      </c>
      <c r="Q34" s="207">
        <v>7.882456804136714E-4</v>
      </c>
      <c r="R34" s="207">
        <v>4.9417394923012895E-4</v>
      </c>
      <c r="S34" s="207">
        <v>6.1882508588865408E-4</v>
      </c>
      <c r="T34" s="207">
        <v>2.3990285779665834E-4</v>
      </c>
      <c r="U34" s="207">
        <v>6.5818341377797272E-4</v>
      </c>
      <c r="V34" s="207">
        <v>4.5584045584045588E-4</v>
      </c>
      <c r="W34" s="207">
        <v>4.4772595915111162E-4</v>
      </c>
      <c r="X34" s="207">
        <v>2.8466880563644234E-4</v>
      </c>
      <c r="Y34" s="207">
        <v>2.0952842638226818E-3</v>
      </c>
      <c r="Z34" s="207">
        <v>5.2888769702928988E-4</v>
      </c>
      <c r="AA34" s="207">
        <v>1.0668563300142249E-3</v>
      </c>
      <c r="AB34" s="222">
        <v>5.7392809075177853E-2</v>
      </c>
      <c r="AC34" s="207">
        <v>6.6650909950366341E-3</v>
      </c>
      <c r="AD34" s="207">
        <v>4.175657876299638E-3</v>
      </c>
      <c r="AE34" s="207">
        <v>1.5591898991610879E-3</v>
      </c>
      <c r="AF34" s="207">
        <v>5.4303884537873937E-4</v>
      </c>
      <c r="AG34" s="207">
        <v>8.942608826895744E-3</v>
      </c>
      <c r="AH34" s="207">
        <v>1.3818453162353006E-3</v>
      </c>
      <c r="AI34" s="207">
        <v>2.407724576166009E-3</v>
      </c>
      <c r="AJ34" s="207">
        <v>5.4044705780621728E-4</v>
      </c>
      <c r="AK34" s="207">
        <v>3.6176864671728448E-3</v>
      </c>
      <c r="AL34" s="208">
        <v>0</v>
      </c>
      <c r="AM34" s="230"/>
      <c r="AN34" s="231"/>
      <c r="AO34" s="231"/>
      <c r="AP34" s="231"/>
      <c r="AQ34" s="231"/>
      <c r="AR34" s="231"/>
      <c r="AS34" s="231"/>
      <c r="AT34" s="231"/>
      <c r="AU34" s="231"/>
      <c r="AV34" s="231"/>
    </row>
    <row r="35" spans="1:48" ht="13.5" x14ac:dyDescent="0.25">
      <c r="A35" s="217" t="s">
        <v>26</v>
      </c>
      <c r="B35" s="218" t="s">
        <v>397</v>
      </c>
      <c r="C35" s="206">
        <v>9.2505409914597683E-4</v>
      </c>
      <c r="D35" s="207">
        <v>6.1576354679802956E-4</v>
      </c>
      <c r="E35" s="207">
        <v>1.7704337562702863E-3</v>
      </c>
      <c r="F35" s="207">
        <v>1.3413816230717641E-3</v>
      </c>
      <c r="G35" s="207">
        <v>8.8474414155906267E-4</v>
      </c>
      <c r="H35" s="207">
        <v>6.3664776015742567E-4</v>
      </c>
      <c r="I35" s="207">
        <v>5.50534477221636E-4</v>
      </c>
      <c r="J35" s="207">
        <v>1.4403292181069957E-3</v>
      </c>
      <c r="K35" s="207">
        <v>8.0510976329772955E-5</v>
      </c>
      <c r="L35" s="207">
        <v>1.2364628634774452E-3</v>
      </c>
      <c r="M35" s="207">
        <v>1.2832577637094703E-3</v>
      </c>
      <c r="N35" s="207">
        <v>1.561889886762983E-3</v>
      </c>
      <c r="O35" s="207">
        <v>8.6402910413824457E-4</v>
      </c>
      <c r="P35" s="207">
        <v>1.3821601595896266E-3</v>
      </c>
      <c r="Q35" s="207">
        <v>1.8129650649514441E-3</v>
      </c>
      <c r="R35" s="207">
        <v>1.1704119850187266E-3</v>
      </c>
      <c r="S35" s="207">
        <v>1.9204916458613404E-3</v>
      </c>
      <c r="T35" s="207">
        <v>5.86839298302595E-4</v>
      </c>
      <c r="U35" s="207">
        <v>1.0969723562966212E-3</v>
      </c>
      <c r="V35" s="207">
        <v>1.3960113960113962E-3</v>
      </c>
      <c r="W35" s="207">
        <v>1.7176395887433555E-3</v>
      </c>
      <c r="X35" s="207">
        <v>9.0738181796616005E-4</v>
      </c>
      <c r="Y35" s="207">
        <v>3.4795723250114455E-3</v>
      </c>
      <c r="Z35" s="207">
        <v>3.7543577366586215E-3</v>
      </c>
      <c r="AA35" s="207">
        <v>1.7780938833570413E-3</v>
      </c>
      <c r="AB35" s="207">
        <v>1.3266679484714479E-2</v>
      </c>
      <c r="AC35" s="222">
        <v>8.2817300874497748E-2</v>
      </c>
      <c r="AD35" s="207">
        <v>1.1798335341759381E-2</v>
      </c>
      <c r="AE35" s="207">
        <v>6.3553936107109566E-3</v>
      </c>
      <c r="AF35" s="207">
        <v>1.8221970144931031E-3</v>
      </c>
      <c r="AG35" s="207">
        <v>7.7288792181820472E-3</v>
      </c>
      <c r="AH35" s="207">
        <v>4.1593544018682553E-3</v>
      </c>
      <c r="AI35" s="207">
        <v>2.4821902847072257E-3</v>
      </c>
      <c r="AJ35" s="207">
        <v>1.9456094081023822E-3</v>
      </c>
      <c r="AK35" s="207">
        <v>3.104064314426083E-3</v>
      </c>
      <c r="AL35" s="208">
        <v>0</v>
      </c>
      <c r="AM35" s="228"/>
      <c r="AN35" s="229"/>
      <c r="AO35" s="229"/>
      <c r="AP35" s="229"/>
      <c r="AQ35" s="229"/>
      <c r="AR35" s="229"/>
      <c r="AS35" s="229"/>
      <c r="AT35" s="229"/>
      <c r="AU35" s="229"/>
      <c r="AV35" s="229"/>
    </row>
    <row r="36" spans="1:48" ht="21" x14ac:dyDescent="0.25">
      <c r="A36" s="217" t="s">
        <v>27</v>
      </c>
      <c r="B36" s="218" t="s">
        <v>397</v>
      </c>
      <c r="C36" s="206">
        <v>1.3215058559228241E-3</v>
      </c>
      <c r="D36" s="207">
        <v>6.1576354679802956E-4</v>
      </c>
      <c r="E36" s="207">
        <v>2.9507229271171441E-4</v>
      </c>
      <c r="F36" s="207">
        <v>1.3413816230717641E-3</v>
      </c>
      <c r="G36" s="207">
        <v>3.2042085126733622E-3</v>
      </c>
      <c r="H36" s="207">
        <v>1.0996643129991897E-3</v>
      </c>
      <c r="I36" s="207">
        <v>2.4774051474973622E-3</v>
      </c>
      <c r="J36" s="207">
        <v>5.5041152263374483E-3</v>
      </c>
      <c r="K36" s="207">
        <v>2.6836992109924323E-4</v>
      </c>
      <c r="L36" s="207">
        <v>4.0504817941502515E-3</v>
      </c>
      <c r="M36" s="207">
        <v>3.4647959620155698E-3</v>
      </c>
      <c r="N36" s="207">
        <v>3.7931611535672446E-3</v>
      </c>
      <c r="O36" s="207">
        <v>3.0241018644838564E-3</v>
      </c>
      <c r="P36" s="207">
        <v>3.4767740096893701E-3</v>
      </c>
      <c r="Q36" s="207">
        <v>8.0243410266111741E-3</v>
      </c>
      <c r="R36" s="207">
        <v>4.5255930087390759E-3</v>
      </c>
      <c r="S36" s="207">
        <v>5.0786334634999892E-3</v>
      </c>
      <c r="T36" s="207">
        <v>2.0299472582794168E-3</v>
      </c>
      <c r="U36" s="207">
        <v>3.0715225976305394E-3</v>
      </c>
      <c r="V36" s="207">
        <v>5.2991452991452996E-3</v>
      </c>
      <c r="W36" s="207">
        <v>5.5192400055355207E-3</v>
      </c>
      <c r="X36" s="207">
        <v>2.6153946517848141E-3</v>
      </c>
      <c r="Y36" s="207">
        <v>7.9771619401578196E-3</v>
      </c>
      <c r="Z36" s="207">
        <v>7.1660558386222109E-3</v>
      </c>
      <c r="AA36" s="207">
        <v>3.733997155049787E-3</v>
      </c>
      <c r="AB36" s="207">
        <v>2.9994231878484906E-2</v>
      </c>
      <c r="AC36" s="207">
        <v>2.7416686362562042E-2</v>
      </c>
      <c r="AD36" s="222">
        <v>0.12238320768993638</v>
      </c>
      <c r="AE36" s="207">
        <v>2.259130582154055E-2</v>
      </c>
      <c r="AF36" s="207">
        <v>4.9235521981005701E-3</v>
      </c>
      <c r="AG36" s="207">
        <v>2.240054334838442E-2</v>
      </c>
      <c r="AH36" s="207">
        <v>1.0778393466635346E-2</v>
      </c>
      <c r="AI36" s="207">
        <v>6.6770918658624369E-3</v>
      </c>
      <c r="AJ36" s="207">
        <v>5.0585844610661936E-3</v>
      </c>
      <c r="AK36" s="207">
        <v>7.2353729343456897E-3</v>
      </c>
      <c r="AL36" s="208">
        <v>0</v>
      </c>
      <c r="AM36" s="230"/>
      <c r="AN36" s="231"/>
      <c r="AO36" s="231"/>
      <c r="AP36" s="231"/>
      <c r="AQ36" s="231"/>
      <c r="AR36" s="231"/>
      <c r="AS36" s="231"/>
      <c r="AT36" s="231"/>
      <c r="AU36" s="231"/>
      <c r="AV36" s="231"/>
    </row>
    <row r="37" spans="1:48" ht="21" x14ac:dyDescent="0.25">
      <c r="A37" s="217" t="s">
        <v>28</v>
      </c>
      <c r="B37" s="218" t="s">
        <v>397</v>
      </c>
      <c r="C37" s="206">
        <v>1.3297652675223417E-2</v>
      </c>
      <c r="D37" s="207">
        <v>1.1699507389162561E-2</v>
      </c>
      <c r="E37" s="207">
        <v>7.3768073177928597E-3</v>
      </c>
      <c r="F37" s="207">
        <v>8.7189805499664659E-3</v>
      </c>
      <c r="G37" s="207">
        <v>6.9823051171688183E-3</v>
      </c>
      <c r="H37" s="207">
        <v>3.8777636300497743E-3</v>
      </c>
      <c r="I37" s="207">
        <v>5.1383217874019366E-3</v>
      </c>
      <c r="J37" s="207">
        <v>9.9279835390946505E-3</v>
      </c>
      <c r="K37" s="207">
        <v>5.1527024851054691E-3</v>
      </c>
      <c r="L37" s="207">
        <v>1.0104886160143258E-2</v>
      </c>
      <c r="M37" s="207">
        <v>1.1036016767901445E-2</v>
      </c>
      <c r="N37" s="207">
        <v>1.433591788921738E-2</v>
      </c>
      <c r="O37" s="207">
        <v>2.3396998635743523E-2</v>
      </c>
      <c r="P37" s="207">
        <v>1.0487318324308919E-2</v>
      </c>
      <c r="Q37" s="207">
        <v>7.2360953461975026E-3</v>
      </c>
      <c r="R37" s="207">
        <v>7.1004993757802747E-3</v>
      </c>
      <c r="S37" s="207">
        <v>9.8585237820882146E-3</v>
      </c>
      <c r="T37" s="207">
        <v>4.6688786940426589E-3</v>
      </c>
      <c r="U37" s="207">
        <v>1.075032909170689E-2</v>
      </c>
      <c r="V37" s="207">
        <v>8.1196581196581203E-3</v>
      </c>
      <c r="W37" s="207">
        <v>1.3757397653915975E-2</v>
      </c>
      <c r="X37" s="207">
        <v>8.5519253693281221E-3</v>
      </c>
      <c r="Y37" s="207">
        <v>2.0214914761250709E-2</v>
      </c>
      <c r="Z37" s="207">
        <v>1.5628258991090851E-2</v>
      </c>
      <c r="AA37" s="207">
        <v>1.0490753911806544E-2</v>
      </c>
      <c r="AB37" s="207">
        <v>1.2113055181695826E-2</v>
      </c>
      <c r="AC37" s="207">
        <v>1.177026707634129E-2</v>
      </c>
      <c r="AD37" s="207">
        <v>1.6478435109155618E-2</v>
      </c>
      <c r="AE37" s="222">
        <v>0.20971104143716635</v>
      </c>
      <c r="AF37" s="207">
        <v>5.4750383144074231E-2</v>
      </c>
      <c r="AG37" s="207">
        <v>2.185342171129586E-2</v>
      </c>
      <c r="AH37" s="207">
        <v>1.4592286539444775E-2</v>
      </c>
      <c r="AI37" s="207">
        <v>9.7550078188993958E-3</v>
      </c>
      <c r="AJ37" s="207">
        <v>7.8472912793462746E-3</v>
      </c>
      <c r="AK37" s="207">
        <v>8.0169718624385888E-3</v>
      </c>
      <c r="AL37" s="208">
        <v>0</v>
      </c>
      <c r="AM37" s="228"/>
      <c r="AN37" s="229"/>
      <c r="AO37" s="229"/>
      <c r="AP37" s="229"/>
      <c r="AQ37" s="229"/>
      <c r="AR37" s="229"/>
      <c r="AS37" s="229"/>
      <c r="AT37" s="229"/>
      <c r="AU37" s="229"/>
      <c r="AV37" s="229"/>
    </row>
    <row r="38" spans="1:48" ht="13.5" x14ac:dyDescent="0.25">
      <c r="A38" s="217" t="s">
        <v>29</v>
      </c>
      <c r="B38" s="218" t="s">
        <v>397</v>
      </c>
      <c r="C38" s="206">
        <v>1.4206187951170358E-3</v>
      </c>
      <c r="D38" s="207">
        <v>2.4630541871921183E-3</v>
      </c>
      <c r="E38" s="207">
        <v>2.0655060489820007E-3</v>
      </c>
      <c r="F38" s="207">
        <v>6.7069081153588205E-4</v>
      </c>
      <c r="G38" s="207">
        <v>1.6499282639885224E-3</v>
      </c>
      <c r="H38" s="207">
        <v>1.4469267276305128E-3</v>
      </c>
      <c r="I38" s="207">
        <v>1.2387025737486811E-3</v>
      </c>
      <c r="J38" s="207">
        <v>3.4465020576131687E-3</v>
      </c>
      <c r="K38" s="207">
        <v>1.2613386291664432E-3</v>
      </c>
      <c r="L38" s="207">
        <v>2.7287456297433272E-3</v>
      </c>
      <c r="M38" s="207">
        <v>3.0798186329027287E-3</v>
      </c>
      <c r="N38" s="207">
        <v>3.1237797735259661E-3</v>
      </c>
      <c r="O38" s="207">
        <v>2.1373351523419739E-3</v>
      </c>
      <c r="P38" s="207">
        <v>2.7073240239384442E-3</v>
      </c>
      <c r="Q38" s="207">
        <v>2.1440282507251859E-3</v>
      </c>
      <c r="R38" s="207">
        <v>1.9506866416978776E-3</v>
      </c>
      <c r="S38" s="207">
        <v>2.4326227514243647E-3</v>
      </c>
      <c r="T38" s="207">
        <v>1.4061998280081051E-3</v>
      </c>
      <c r="U38" s="207">
        <v>1.7551557700745941E-3</v>
      </c>
      <c r="V38" s="207">
        <v>3.2478632478632479E-3</v>
      </c>
      <c r="W38" s="207">
        <v>5.087794990353541E-3</v>
      </c>
      <c r="X38" s="207">
        <v>3.0305366600046259E-3</v>
      </c>
      <c r="Y38" s="207">
        <v>1.3595109207939458E-2</v>
      </c>
      <c r="Z38" s="207">
        <v>5.0877506629719016E-3</v>
      </c>
      <c r="AA38" s="207">
        <v>9.6906116642958753E-3</v>
      </c>
      <c r="AB38" s="207">
        <v>7.8830994039607756E-3</v>
      </c>
      <c r="AC38" s="207">
        <v>7.6577641219569836E-3</v>
      </c>
      <c r="AD38" s="207">
        <v>8.3513157525992761E-3</v>
      </c>
      <c r="AE38" s="207">
        <v>5.6774849589017878E-3</v>
      </c>
      <c r="AF38" s="222">
        <v>1.0353940651887964E-2</v>
      </c>
      <c r="AG38" s="207">
        <v>1.096758775956834E-2</v>
      </c>
      <c r="AH38" s="207">
        <v>4.8917324194729644E-3</v>
      </c>
      <c r="AI38" s="207">
        <v>7.5458584655099655E-3</v>
      </c>
      <c r="AJ38" s="207">
        <v>4.5613731678844742E-3</v>
      </c>
      <c r="AK38" s="207">
        <v>6.6324251898168827E-3</v>
      </c>
      <c r="AL38" s="208">
        <v>0</v>
      </c>
      <c r="AM38" s="230"/>
      <c r="AN38" s="231"/>
      <c r="AO38" s="231"/>
      <c r="AP38" s="231"/>
      <c r="AQ38" s="231"/>
      <c r="AR38" s="231"/>
      <c r="AS38" s="231"/>
      <c r="AT38" s="231"/>
      <c r="AU38" s="231"/>
      <c r="AV38" s="231"/>
    </row>
    <row r="39" spans="1:48" ht="21" x14ac:dyDescent="0.25">
      <c r="A39" s="217" t="s">
        <v>30</v>
      </c>
      <c r="B39" s="218" t="s">
        <v>397</v>
      </c>
      <c r="C39" s="206">
        <v>1.926094785007516E-2</v>
      </c>
      <c r="D39" s="207">
        <v>4.4334975369458129E-2</v>
      </c>
      <c r="E39" s="207">
        <v>3.2753024491000295E-2</v>
      </c>
      <c r="F39" s="207">
        <v>3.2863849765258218E-2</v>
      </c>
      <c r="G39" s="207">
        <v>3.3070301291248209E-2</v>
      </c>
      <c r="H39" s="207">
        <v>1.3948373654358144E-2</v>
      </c>
      <c r="I39" s="207">
        <v>1.4910308758085977E-2</v>
      </c>
      <c r="J39" s="207">
        <v>4.0637860082304529E-2</v>
      </c>
      <c r="K39" s="207">
        <v>1.3015941173313296E-2</v>
      </c>
      <c r="L39" s="207">
        <v>4.6772405559819222E-2</v>
      </c>
      <c r="M39" s="207">
        <v>3.3321926597655913E-2</v>
      </c>
      <c r="N39" s="207">
        <v>4.0107101020806606E-2</v>
      </c>
      <c r="O39" s="207">
        <v>2.91268758526603E-2</v>
      </c>
      <c r="P39" s="207">
        <v>3.2046166999145059E-2</v>
      </c>
      <c r="Q39" s="207">
        <v>4.2313028124605877E-2</v>
      </c>
      <c r="R39" s="207">
        <v>3.0612775697045361E-2</v>
      </c>
      <c r="S39" s="207">
        <v>4.0308985767023027E-2</v>
      </c>
      <c r="T39" s="207">
        <v>1.6855943870112904E-2</v>
      </c>
      <c r="U39" s="207">
        <v>2.8301886792452831E-2</v>
      </c>
      <c r="V39" s="207">
        <v>4.0199430199430196E-2</v>
      </c>
      <c r="W39" s="207">
        <v>4.1964133080436006E-2</v>
      </c>
      <c r="X39" s="207">
        <v>4.8613129162539959E-2</v>
      </c>
      <c r="Y39" s="207">
        <v>7.2930974118660952E-2</v>
      </c>
      <c r="Z39" s="207">
        <v>4.1357528083191805E-2</v>
      </c>
      <c r="AA39" s="207">
        <v>4.0451635846372687E-2</v>
      </c>
      <c r="AB39" s="207">
        <v>0.1078638723322438</v>
      </c>
      <c r="AC39" s="207">
        <v>7.4781375561333019E-2</v>
      </c>
      <c r="AD39" s="207">
        <v>0.10436342235798558</v>
      </c>
      <c r="AE39" s="207">
        <v>6.1537157867977296E-2</v>
      </c>
      <c r="AF39" s="207">
        <v>5.0176789312995518E-2</v>
      </c>
      <c r="AG39" s="222">
        <v>0.19332888928018915</v>
      </c>
      <c r="AH39" s="207">
        <v>4.6816919314051984E-2</v>
      </c>
      <c r="AI39" s="207">
        <v>4.0012907389480476E-2</v>
      </c>
      <c r="AJ39" s="207">
        <v>2.8081629123611052E-2</v>
      </c>
      <c r="AK39" s="207">
        <v>4.649397052255471E-2</v>
      </c>
      <c r="AL39" s="208">
        <v>0</v>
      </c>
      <c r="AM39" s="228"/>
      <c r="AN39" s="229"/>
      <c r="AO39" s="229"/>
      <c r="AP39" s="229"/>
      <c r="AQ39" s="229"/>
      <c r="AR39" s="229"/>
      <c r="AS39" s="229"/>
      <c r="AT39" s="229"/>
      <c r="AU39" s="229"/>
      <c r="AV39" s="229"/>
    </row>
    <row r="40" spans="1:48" ht="31.5" x14ac:dyDescent="0.25">
      <c r="A40" s="217" t="s">
        <v>31</v>
      </c>
      <c r="B40" s="218" t="s">
        <v>397</v>
      </c>
      <c r="C40" s="206">
        <v>1.8996646678890597E-3</v>
      </c>
      <c r="D40" s="207">
        <v>6.1576354679802956E-4</v>
      </c>
      <c r="E40" s="207">
        <v>5.9014458542342883E-4</v>
      </c>
      <c r="F40" s="207">
        <v>6.7069081153588205E-4</v>
      </c>
      <c r="G40" s="207">
        <v>2.8694404591104736E-3</v>
      </c>
      <c r="H40" s="207">
        <v>6.3664776015742567E-4</v>
      </c>
      <c r="I40" s="207">
        <v>1.8351149240721201E-3</v>
      </c>
      <c r="J40" s="207">
        <v>1.5946502057613168E-3</v>
      </c>
      <c r="K40" s="207">
        <v>6.7092480274810805E-4</v>
      </c>
      <c r="L40" s="207">
        <v>1.0232796111537476E-3</v>
      </c>
      <c r="M40" s="207">
        <v>1.454358798870733E-3</v>
      </c>
      <c r="N40" s="207">
        <v>1.3945445417526635E-3</v>
      </c>
      <c r="O40" s="207">
        <v>1.7280582082764891E-3</v>
      </c>
      <c r="P40" s="207">
        <v>1.1114277571957823E-3</v>
      </c>
      <c r="Q40" s="207">
        <v>9.3012990288813223E-4</v>
      </c>
      <c r="R40" s="207">
        <v>6.7623803578859758E-4</v>
      </c>
      <c r="S40" s="207">
        <v>1.3870217442331903E-3</v>
      </c>
      <c r="T40" s="207">
        <v>5.6100360592449333E-4</v>
      </c>
      <c r="U40" s="207">
        <v>8.7757788503729707E-4</v>
      </c>
      <c r="V40" s="207">
        <v>7.9772079772079765E-4</v>
      </c>
      <c r="W40" s="207">
        <v>2.3200345156012148E-3</v>
      </c>
      <c r="X40" s="207">
        <v>8.5400641690932708E-4</v>
      </c>
      <c r="Y40" s="207">
        <v>1.9606258921117123E-3</v>
      </c>
      <c r="Z40" s="207">
        <v>1.1248174964989125E-3</v>
      </c>
      <c r="AA40" s="207">
        <v>1.4224751066856331E-3</v>
      </c>
      <c r="AB40" s="207">
        <v>1.8265718131128628E-3</v>
      </c>
      <c r="AC40" s="207">
        <v>6.1451193571259756E-4</v>
      </c>
      <c r="AD40" s="207">
        <v>9.2481013367710105E-4</v>
      </c>
      <c r="AE40" s="207">
        <v>3.89797474790272E-3</v>
      </c>
      <c r="AF40" s="207">
        <v>2.2686956206934001E-3</v>
      </c>
      <c r="AG40" s="207">
        <v>2.1067327405134141E-3</v>
      </c>
      <c r="AH40" s="222">
        <v>2.6393245540094245E-3</v>
      </c>
      <c r="AI40" s="207">
        <v>1.6878893936009135E-3</v>
      </c>
      <c r="AJ40" s="207">
        <v>1.6429590557309004E-3</v>
      </c>
      <c r="AK40" s="207">
        <v>1.3845466726217061E-3</v>
      </c>
      <c r="AL40" s="208">
        <v>0</v>
      </c>
      <c r="AM40" s="230"/>
      <c r="AN40" s="231"/>
      <c r="AO40" s="231"/>
      <c r="AP40" s="231"/>
      <c r="AQ40" s="231"/>
      <c r="AR40" s="231"/>
      <c r="AS40" s="231"/>
      <c r="AT40" s="231"/>
      <c r="AU40" s="231"/>
      <c r="AV40" s="231"/>
    </row>
    <row r="41" spans="1:48" ht="13.5" x14ac:dyDescent="0.25">
      <c r="A41" s="217" t="s">
        <v>32</v>
      </c>
      <c r="B41" s="218" t="s">
        <v>397</v>
      </c>
      <c r="C41" s="206">
        <v>2.1474470158745892E-4</v>
      </c>
      <c r="D41" s="207">
        <v>0</v>
      </c>
      <c r="E41" s="207">
        <v>0</v>
      </c>
      <c r="F41" s="207">
        <v>0</v>
      </c>
      <c r="G41" s="207">
        <v>5.2606408417025347E-4</v>
      </c>
      <c r="H41" s="207">
        <v>1.7363120731566154E-4</v>
      </c>
      <c r="I41" s="207">
        <v>2.2938936550901502E-4</v>
      </c>
      <c r="J41" s="207">
        <v>2.57201646090535E-4</v>
      </c>
      <c r="K41" s="207">
        <v>8.0510976329772955E-5</v>
      </c>
      <c r="L41" s="207">
        <v>1.7054660185895795E-4</v>
      </c>
      <c r="M41" s="207">
        <v>2.9942681153220975E-4</v>
      </c>
      <c r="N41" s="207">
        <v>3.9047247169074576E-4</v>
      </c>
      <c r="O41" s="207">
        <v>2.9558890404729422E-4</v>
      </c>
      <c r="P41" s="207">
        <v>1.852379595326304E-4</v>
      </c>
      <c r="Q41" s="207">
        <v>4.8871232185647624E-4</v>
      </c>
      <c r="R41" s="207">
        <v>3.6412817311693715E-4</v>
      </c>
      <c r="S41" s="207">
        <v>5.9748628982352807E-4</v>
      </c>
      <c r="T41" s="207">
        <v>2.9895586894660499E-4</v>
      </c>
      <c r="U41" s="207">
        <v>2.1939447125932427E-4</v>
      </c>
      <c r="V41" s="207">
        <v>2.2792022792022794E-4</v>
      </c>
      <c r="W41" s="207">
        <v>4.5586643113567726E-4</v>
      </c>
      <c r="X41" s="207">
        <v>2.7280760540159053E-4</v>
      </c>
      <c r="Y41" s="207">
        <v>7.6485955131830546E-4</v>
      </c>
      <c r="Z41" s="207">
        <v>5.8848067697625224E-4</v>
      </c>
      <c r="AA41" s="207">
        <v>5.3342816500711243E-4</v>
      </c>
      <c r="AB41" s="207">
        <v>1.0574889444337628E-3</v>
      </c>
      <c r="AC41" s="207">
        <v>7.5632238241550467E-4</v>
      </c>
      <c r="AD41" s="207">
        <v>1.7094975198273686E-3</v>
      </c>
      <c r="AE41" s="207">
        <v>1.3219218710278789E-3</v>
      </c>
      <c r="AF41" s="207">
        <v>4.9476872578951803E-4</v>
      </c>
      <c r="AG41" s="207">
        <v>1.9809576515275383E-3</v>
      </c>
      <c r="AH41" s="207">
        <v>1.6720328326447138E-3</v>
      </c>
      <c r="AI41" s="222">
        <v>4.6913396380966563E-3</v>
      </c>
      <c r="AJ41" s="207">
        <v>1.3835444679839164E-3</v>
      </c>
      <c r="AK41" s="207">
        <v>9.602501116569897E-4</v>
      </c>
      <c r="AL41" s="208">
        <v>0</v>
      </c>
      <c r="AM41" s="228"/>
      <c r="AN41" s="229"/>
      <c r="AO41" s="229"/>
      <c r="AP41" s="229"/>
      <c r="AQ41" s="229"/>
      <c r="AR41" s="229"/>
      <c r="AS41" s="229"/>
      <c r="AT41" s="229"/>
      <c r="AU41" s="229"/>
      <c r="AV41" s="229"/>
    </row>
    <row r="42" spans="1:48" ht="21" x14ac:dyDescent="0.25">
      <c r="A42" s="217" t="s">
        <v>33</v>
      </c>
      <c r="B42" s="218" t="s">
        <v>397</v>
      </c>
      <c r="C42" s="206">
        <v>5.2860234236912966E-4</v>
      </c>
      <c r="D42" s="207">
        <v>3.6945812807881772E-3</v>
      </c>
      <c r="E42" s="207">
        <v>2.0655060489820007E-3</v>
      </c>
      <c r="F42" s="207">
        <v>0</v>
      </c>
      <c r="G42" s="207">
        <v>1.9249163079866093E-2</v>
      </c>
      <c r="H42" s="207">
        <v>1.5626808658409539E-3</v>
      </c>
      <c r="I42" s="207">
        <v>2.75267238610818E-4</v>
      </c>
      <c r="J42" s="207">
        <v>3.6008230452674894E-4</v>
      </c>
      <c r="K42" s="207">
        <v>1.0734796843969729E-4</v>
      </c>
      <c r="L42" s="207">
        <v>2.984565532531764E-4</v>
      </c>
      <c r="M42" s="207">
        <v>2.7803918213705191E-4</v>
      </c>
      <c r="N42" s="207">
        <v>2.7890890835053272E-4</v>
      </c>
      <c r="O42" s="207">
        <v>7.7762619372442028E-3</v>
      </c>
      <c r="P42" s="207">
        <v>1.9948703334283271E-4</v>
      </c>
      <c r="Q42" s="207">
        <v>2.2070879051582797E-4</v>
      </c>
      <c r="R42" s="207">
        <v>1.8206408655846857E-4</v>
      </c>
      <c r="S42" s="207">
        <v>2.1338796065126006E-4</v>
      </c>
      <c r="T42" s="207">
        <v>8.8579516724920007E-5</v>
      </c>
      <c r="U42" s="207">
        <v>4.6072838964458093E-3</v>
      </c>
      <c r="V42" s="207">
        <v>2.5641025641025641E-4</v>
      </c>
      <c r="W42" s="207">
        <v>3.3375935136719227E-4</v>
      </c>
      <c r="X42" s="207">
        <v>1.9570980387505411E-4</v>
      </c>
      <c r="Y42" s="207">
        <v>1.3094180065174651E-2</v>
      </c>
      <c r="Z42" s="207">
        <v>1.5106820416554931E-2</v>
      </c>
      <c r="AA42" s="207">
        <v>1.5869487908961595E-2</v>
      </c>
      <c r="AB42" s="207">
        <v>3.8454143433955007E-4</v>
      </c>
      <c r="AC42" s="207">
        <v>2.363507445048452E-4</v>
      </c>
      <c r="AD42" s="207">
        <v>3.6431914356976712E-4</v>
      </c>
      <c r="AE42" s="207">
        <v>3.8979747479027198E-4</v>
      </c>
      <c r="AF42" s="207">
        <v>4.5856613609760214E-4</v>
      </c>
      <c r="AG42" s="207">
        <v>6.2258669048008354E-4</v>
      </c>
      <c r="AH42" s="207">
        <v>1.7756712313623614E-2</v>
      </c>
      <c r="AI42" s="207">
        <v>1.9857522277657805E-3</v>
      </c>
      <c r="AJ42" s="222">
        <v>8.8395520774784894E-2</v>
      </c>
      <c r="AK42" s="207">
        <v>3.4814649397052255E-2</v>
      </c>
      <c r="AL42" s="208">
        <v>0</v>
      </c>
      <c r="AM42" s="230"/>
      <c r="AN42" s="231"/>
      <c r="AO42" s="231"/>
      <c r="AP42" s="231"/>
      <c r="AQ42" s="231"/>
      <c r="AR42" s="231"/>
      <c r="AS42" s="231"/>
      <c r="AT42" s="231"/>
      <c r="AU42" s="231"/>
      <c r="AV42" s="231"/>
    </row>
    <row r="43" spans="1:48" ht="31.5" x14ac:dyDescent="0.25">
      <c r="A43" s="217" t="s">
        <v>34</v>
      </c>
      <c r="B43" s="218" t="s">
        <v>397</v>
      </c>
      <c r="C43" s="206">
        <v>1.3875811487189655E-3</v>
      </c>
      <c r="D43" s="207">
        <v>1.8472906403940886E-3</v>
      </c>
      <c r="E43" s="207">
        <v>4.1310120979640014E-3</v>
      </c>
      <c r="F43" s="207">
        <v>3.3534540576794099E-3</v>
      </c>
      <c r="G43" s="207">
        <v>3.2998565279770448E-3</v>
      </c>
      <c r="H43" s="207">
        <v>1.0996643129991897E-3</v>
      </c>
      <c r="I43" s="207">
        <v>3.2114511171262104E-3</v>
      </c>
      <c r="J43" s="207">
        <v>2.4691358024691358E-3</v>
      </c>
      <c r="K43" s="207">
        <v>5.6357683430841075E-4</v>
      </c>
      <c r="L43" s="207">
        <v>1.0232796111537476E-3</v>
      </c>
      <c r="M43" s="207">
        <v>1.1121567285482077E-3</v>
      </c>
      <c r="N43" s="207">
        <v>1.227199196742344E-3</v>
      </c>
      <c r="O43" s="207">
        <v>8.6857662573897234E-3</v>
      </c>
      <c r="P43" s="207">
        <v>9.261897976631519E-4</v>
      </c>
      <c r="Q43" s="207">
        <v>7.0942111237230418E-4</v>
      </c>
      <c r="R43" s="207">
        <v>4.6816479400749064E-4</v>
      </c>
      <c r="S43" s="207">
        <v>1.0882785993214261E-3</v>
      </c>
      <c r="T43" s="207">
        <v>5.5362197953075004E-4</v>
      </c>
      <c r="U43" s="207">
        <v>3.0715225976305394E-3</v>
      </c>
      <c r="V43" s="207">
        <v>1.965811965811966E-3</v>
      </c>
      <c r="W43" s="207">
        <v>1.8316061965272747E-3</v>
      </c>
      <c r="X43" s="207">
        <v>1.7198740340535058E-3</v>
      </c>
      <c r="Y43" s="207">
        <v>6.7975546039697292E-3</v>
      </c>
      <c r="Z43" s="207">
        <v>3.1882244271624802E-3</v>
      </c>
      <c r="AA43" s="207">
        <v>1.2357752489331438E-2</v>
      </c>
      <c r="AB43" s="207">
        <v>2.3168621418957893E-2</v>
      </c>
      <c r="AC43" s="207">
        <v>4.5852044433939967E-3</v>
      </c>
      <c r="AD43" s="207">
        <v>6.5857691337611749E-3</v>
      </c>
      <c r="AE43" s="207">
        <v>1.9320396576561309E-3</v>
      </c>
      <c r="AF43" s="207">
        <v>2.160087851617652E-3</v>
      </c>
      <c r="AG43" s="207">
        <v>8.3640434175607185E-3</v>
      </c>
      <c r="AH43" s="207">
        <v>7.7245153177553302E-3</v>
      </c>
      <c r="AI43" s="207">
        <v>8.2160498423809181E-3</v>
      </c>
      <c r="AJ43" s="207">
        <v>1.0960266332310087E-2</v>
      </c>
      <c r="AK43" s="222">
        <v>5.9982134881643598E-2</v>
      </c>
      <c r="AL43" s="208">
        <v>0</v>
      </c>
      <c r="AM43" s="228"/>
      <c r="AN43" s="229"/>
      <c r="AO43" s="229"/>
      <c r="AP43" s="229"/>
      <c r="AQ43" s="229"/>
      <c r="AR43" s="229"/>
      <c r="AS43" s="229"/>
      <c r="AT43" s="229"/>
      <c r="AU43" s="229"/>
      <c r="AV43" s="229"/>
    </row>
    <row r="44" spans="1:48" ht="32.25" thickBot="1" x14ac:dyDescent="0.3">
      <c r="A44" s="217" t="s">
        <v>35</v>
      </c>
      <c r="B44" s="218" t="s">
        <v>397</v>
      </c>
      <c r="C44" s="209">
        <v>0</v>
      </c>
      <c r="D44" s="210">
        <v>0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0</v>
      </c>
      <c r="AJ44" s="210">
        <v>0</v>
      </c>
      <c r="AK44" s="210">
        <v>0</v>
      </c>
      <c r="AL44" s="223">
        <v>0</v>
      </c>
      <c r="AM44" s="230"/>
      <c r="AN44" s="231"/>
      <c r="AO44" s="231"/>
      <c r="AP44" s="231"/>
      <c r="AQ44" s="231"/>
      <c r="AR44" s="231"/>
      <c r="AS44" s="231"/>
      <c r="AT44" s="231"/>
      <c r="AU44" s="231"/>
      <c r="AV44" s="231"/>
    </row>
    <row r="45" spans="1:48" ht="21" x14ac:dyDescent="0.25">
      <c r="A45" s="217" t="s">
        <v>454</v>
      </c>
      <c r="B45" s="218" t="s">
        <v>397</v>
      </c>
      <c r="C45" s="221">
        <v>3.0212927631035568E-2</v>
      </c>
      <c r="D45" s="204">
        <v>0</v>
      </c>
      <c r="E45" s="204">
        <v>0</v>
      </c>
      <c r="F45" s="204">
        <v>0</v>
      </c>
      <c r="G45" s="204">
        <v>6.8675274988044002E-2</v>
      </c>
      <c r="H45" s="204">
        <v>2.3150827642088207E-4</v>
      </c>
      <c r="I45" s="204">
        <v>2.8903060054135893E-3</v>
      </c>
      <c r="J45" s="204">
        <v>1.1831275720164609E-3</v>
      </c>
      <c r="K45" s="204">
        <v>1.3418496054962161E-4</v>
      </c>
      <c r="L45" s="204">
        <v>3.0698388334612432E-3</v>
      </c>
      <c r="M45" s="204">
        <v>2.4595773804431515E-3</v>
      </c>
      <c r="N45" s="204">
        <v>1.1156356334021309E-4</v>
      </c>
      <c r="O45" s="204">
        <v>1.1368804001819008E-4</v>
      </c>
      <c r="P45" s="204">
        <v>1.4249073810202338E-4</v>
      </c>
      <c r="Q45" s="204">
        <v>6.3059654433093715E-5</v>
      </c>
      <c r="R45" s="204">
        <v>7.8027465667915093E-5</v>
      </c>
      <c r="S45" s="204">
        <v>8.5355184260504029E-5</v>
      </c>
      <c r="T45" s="204">
        <v>6.6434637543690009E-5</v>
      </c>
      <c r="U45" s="204">
        <v>2.1939447125932427E-4</v>
      </c>
      <c r="V45" s="204">
        <v>2.8490028490028488E-4</v>
      </c>
      <c r="W45" s="204">
        <v>8.9545191830222331E-5</v>
      </c>
      <c r="X45" s="204">
        <v>1.4826500293564705E-4</v>
      </c>
      <c r="Y45" s="204">
        <v>1.3465837171096927E-3</v>
      </c>
      <c r="Z45" s="204">
        <v>3.7245612466851405E-5</v>
      </c>
      <c r="AA45" s="204">
        <v>6.8901137980085349E-3</v>
      </c>
      <c r="AB45" s="204">
        <v>9.6135358584887519E-5</v>
      </c>
      <c r="AC45" s="204">
        <v>0</v>
      </c>
      <c r="AD45" s="204">
        <v>2.80245495053667E-5</v>
      </c>
      <c r="AE45" s="204">
        <v>1.6947716295229218E-5</v>
      </c>
      <c r="AF45" s="204">
        <v>8.4472709281137228E-5</v>
      </c>
      <c r="AG45" s="204">
        <v>7.7980555171242786E-4</v>
      </c>
      <c r="AH45" s="204">
        <v>5.8037503281882627E-4</v>
      </c>
      <c r="AI45" s="204">
        <v>5.2125995978851748E-4</v>
      </c>
      <c r="AJ45" s="204">
        <v>3.2426823468373035E-4</v>
      </c>
      <c r="AK45" s="204">
        <v>1.5631978561857972E-4</v>
      </c>
      <c r="AL45" s="205">
        <v>0</v>
      </c>
      <c r="AM45" s="228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8" ht="31.5" x14ac:dyDescent="0.25">
      <c r="A46" s="217" t="s">
        <v>455</v>
      </c>
      <c r="B46" s="218" t="s">
        <v>397</v>
      </c>
      <c r="C46" s="206">
        <v>2.3126352478649421E-4</v>
      </c>
      <c r="D46" s="222">
        <v>3.4482758620689655E-2</v>
      </c>
      <c r="E46" s="207">
        <v>2.9507229271171441E-4</v>
      </c>
      <c r="F46" s="207">
        <v>3.4205231388329982E-2</v>
      </c>
      <c r="G46" s="207">
        <v>1.5542802486848398E-3</v>
      </c>
      <c r="H46" s="207">
        <v>0</v>
      </c>
      <c r="I46" s="207">
        <v>4.5877873101803009E-5</v>
      </c>
      <c r="J46" s="207">
        <v>6.6872427983539096E-4</v>
      </c>
      <c r="K46" s="207">
        <v>0.45249852396543394</v>
      </c>
      <c r="L46" s="207">
        <v>3.091157158693613E-2</v>
      </c>
      <c r="M46" s="207">
        <v>8.5550517580631355E-5</v>
      </c>
      <c r="N46" s="207">
        <v>1.7850170134434094E-3</v>
      </c>
      <c r="O46" s="207">
        <v>1.7212369258753978E-2</v>
      </c>
      <c r="P46" s="207">
        <v>8.5494442861214014E-5</v>
      </c>
      <c r="Q46" s="207">
        <v>3.1529827216546858E-5</v>
      </c>
      <c r="R46" s="207">
        <v>2.600915522263837E-5</v>
      </c>
      <c r="S46" s="207">
        <v>2.3472675671638607E-4</v>
      </c>
      <c r="T46" s="207">
        <v>1.4763252787486668E-5</v>
      </c>
      <c r="U46" s="207">
        <v>4.3878894251864854E-4</v>
      </c>
      <c r="V46" s="207">
        <v>4.8433048433048429E-4</v>
      </c>
      <c r="W46" s="207">
        <v>0.11062087379826284</v>
      </c>
      <c r="X46" s="207">
        <v>7.1167201409110586E-5</v>
      </c>
      <c r="Y46" s="207">
        <v>7.1099620263391776E-4</v>
      </c>
      <c r="Z46" s="207">
        <v>2.3315753404248981E-3</v>
      </c>
      <c r="AA46" s="207">
        <v>2.7115931721194879E-3</v>
      </c>
      <c r="AB46" s="207">
        <v>4.8067679292443757E-4</v>
      </c>
      <c r="AC46" s="207">
        <v>5.1997163791065945E-4</v>
      </c>
      <c r="AD46" s="207">
        <v>2.80245495053667E-5</v>
      </c>
      <c r="AE46" s="207">
        <v>1.6947716295229218E-5</v>
      </c>
      <c r="AF46" s="207">
        <v>1.1826179299359214E-3</v>
      </c>
      <c r="AG46" s="207">
        <v>1.1697083275686419E-3</v>
      </c>
      <c r="AH46" s="207">
        <v>6.9092265811765037E-5</v>
      </c>
      <c r="AI46" s="207">
        <v>1.4893141708243355E-4</v>
      </c>
      <c r="AJ46" s="207">
        <v>1.1241298802369319E-3</v>
      </c>
      <c r="AK46" s="207">
        <v>2.0321572130415364E-3</v>
      </c>
      <c r="AL46" s="208">
        <v>0</v>
      </c>
      <c r="AM46" s="230"/>
      <c r="AN46" s="231"/>
      <c r="AO46" s="231"/>
      <c r="AP46" s="231"/>
      <c r="AQ46" s="231"/>
      <c r="AR46" s="231"/>
      <c r="AS46" s="231"/>
      <c r="AT46" s="231"/>
      <c r="AU46" s="231"/>
      <c r="AV46" s="231"/>
    </row>
    <row r="47" spans="1:48" ht="31.5" x14ac:dyDescent="0.25">
      <c r="A47" s="217" t="s">
        <v>456</v>
      </c>
      <c r="B47" s="218" t="s">
        <v>397</v>
      </c>
      <c r="C47" s="206">
        <v>2.4778234798552949E-4</v>
      </c>
      <c r="D47" s="207">
        <v>0</v>
      </c>
      <c r="E47" s="222">
        <v>1.2097964001180289E-2</v>
      </c>
      <c r="F47" s="207">
        <v>1.3413816230717641E-3</v>
      </c>
      <c r="G47" s="207">
        <v>9.5648015303682451E-5</v>
      </c>
      <c r="H47" s="207">
        <v>5.7877069105220517E-5</v>
      </c>
      <c r="I47" s="207">
        <v>4.5877873101803009E-5</v>
      </c>
      <c r="J47" s="207">
        <v>6.1728395061728394E-4</v>
      </c>
      <c r="K47" s="207">
        <v>1.0734796843969729E-4</v>
      </c>
      <c r="L47" s="207">
        <v>5.1163980557687389E-3</v>
      </c>
      <c r="M47" s="207">
        <v>2.9942681153220975E-4</v>
      </c>
      <c r="N47" s="207">
        <v>1.8575333296145476E-2</v>
      </c>
      <c r="O47" s="207">
        <v>6.7507958162801265E-2</v>
      </c>
      <c r="P47" s="207">
        <v>2.6788258763180395E-3</v>
      </c>
      <c r="Q47" s="207">
        <v>3.3106318577374197E-4</v>
      </c>
      <c r="R47" s="207">
        <v>1.4565126924677486E-3</v>
      </c>
      <c r="S47" s="207">
        <v>1.5150545206239464E-3</v>
      </c>
      <c r="T47" s="207">
        <v>3.7646294608091E-4</v>
      </c>
      <c r="U47" s="207">
        <v>4.3878894251864854E-4</v>
      </c>
      <c r="V47" s="207">
        <v>4.8433048433048429E-4</v>
      </c>
      <c r="W47" s="207">
        <v>2.4421415953696998E-4</v>
      </c>
      <c r="X47" s="207">
        <v>2.7221454538984796E-3</v>
      </c>
      <c r="Y47" s="207">
        <v>6.4636018421265241E-5</v>
      </c>
      <c r="Z47" s="207">
        <v>1.0428771490718393E-4</v>
      </c>
      <c r="AA47" s="207">
        <v>4.4452347083926033E-5</v>
      </c>
      <c r="AB47" s="207">
        <v>0</v>
      </c>
      <c r="AC47" s="207">
        <v>0</v>
      </c>
      <c r="AD47" s="207">
        <v>0</v>
      </c>
      <c r="AE47" s="207">
        <v>0</v>
      </c>
      <c r="AF47" s="207">
        <v>1.5687788866496915E-4</v>
      </c>
      <c r="AG47" s="207">
        <v>8.8042562290112822E-5</v>
      </c>
      <c r="AH47" s="207">
        <v>1.3818453162353007E-5</v>
      </c>
      <c r="AI47" s="207">
        <v>2.4821902847072259E-5</v>
      </c>
      <c r="AJ47" s="207">
        <v>2.1617882312248693E-5</v>
      </c>
      <c r="AK47" s="207">
        <v>2.2331397945511389E-5</v>
      </c>
      <c r="AL47" s="208">
        <v>0</v>
      </c>
      <c r="AM47" s="228"/>
      <c r="AN47" s="229"/>
      <c r="AO47" s="229"/>
      <c r="AP47" s="229"/>
      <c r="AQ47" s="229"/>
      <c r="AR47" s="229"/>
      <c r="AS47" s="229"/>
      <c r="AT47" s="229"/>
      <c r="AU47" s="229"/>
      <c r="AV47" s="229"/>
    </row>
    <row r="48" spans="1:48" ht="21" x14ac:dyDescent="0.25">
      <c r="A48" s="217" t="s">
        <v>457</v>
      </c>
      <c r="B48" s="218" t="s">
        <v>397</v>
      </c>
      <c r="C48" s="206">
        <v>3.3037646398070604E-5</v>
      </c>
      <c r="D48" s="207">
        <v>6.1576354679802956E-4</v>
      </c>
      <c r="E48" s="207">
        <v>2.9507229271171441E-4</v>
      </c>
      <c r="F48" s="222">
        <v>6.7069081153588205E-4</v>
      </c>
      <c r="G48" s="207">
        <v>0</v>
      </c>
      <c r="H48" s="207">
        <v>0</v>
      </c>
      <c r="I48" s="207">
        <v>0</v>
      </c>
      <c r="J48" s="207">
        <v>0</v>
      </c>
      <c r="K48" s="207">
        <v>6.7092480274810805E-4</v>
      </c>
      <c r="L48" s="207">
        <v>4.2636650464739488E-5</v>
      </c>
      <c r="M48" s="207">
        <v>0</v>
      </c>
      <c r="N48" s="207">
        <v>0</v>
      </c>
      <c r="O48" s="207">
        <v>2.2737608003638019E-5</v>
      </c>
      <c r="P48" s="207">
        <v>0</v>
      </c>
      <c r="Q48" s="207">
        <v>0</v>
      </c>
      <c r="R48" s="207">
        <v>0</v>
      </c>
      <c r="S48" s="207">
        <v>0</v>
      </c>
      <c r="T48" s="207">
        <v>0</v>
      </c>
      <c r="U48" s="207">
        <v>0</v>
      </c>
      <c r="V48" s="207">
        <v>0</v>
      </c>
      <c r="W48" s="207">
        <v>1.7094991167587899E-4</v>
      </c>
      <c r="X48" s="207">
        <v>1.7791800352277646E-5</v>
      </c>
      <c r="Y48" s="207">
        <v>0</v>
      </c>
      <c r="Z48" s="207">
        <v>7.4491224933702819E-6</v>
      </c>
      <c r="AA48" s="207">
        <v>0</v>
      </c>
      <c r="AB48" s="207">
        <v>0</v>
      </c>
      <c r="AC48" s="207">
        <v>0</v>
      </c>
      <c r="AD48" s="207">
        <v>0</v>
      </c>
      <c r="AE48" s="207">
        <v>0</v>
      </c>
      <c r="AF48" s="207">
        <v>0</v>
      </c>
      <c r="AG48" s="207">
        <v>6.2887544492937731E-6</v>
      </c>
      <c r="AH48" s="207">
        <v>0</v>
      </c>
      <c r="AI48" s="207">
        <v>0</v>
      </c>
      <c r="AJ48" s="207">
        <v>0</v>
      </c>
      <c r="AK48" s="207">
        <v>0</v>
      </c>
      <c r="AL48" s="208">
        <v>0</v>
      </c>
      <c r="AM48" s="230"/>
      <c r="AN48" s="231"/>
      <c r="AO48" s="231"/>
      <c r="AP48" s="231"/>
      <c r="AQ48" s="231"/>
      <c r="AR48" s="231"/>
      <c r="AS48" s="231"/>
      <c r="AT48" s="231"/>
      <c r="AU48" s="231"/>
      <c r="AV48" s="231"/>
    </row>
    <row r="49" spans="1:48" ht="21" x14ac:dyDescent="0.25">
      <c r="A49" s="217" t="s">
        <v>458</v>
      </c>
      <c r="B49" s="218" t="s">
        <v>397</v>
      </c>
      <c r="C49" s="206">
        <v>1.7691659646166806E-2</v>
      </c>
      <c r="D49" s="207">
        <v>6.1576354679802956E-4</v>
      </c>
      <c r="E49" s="207">
        <v>2.9507229271171441E-4</v>
      </c>
      <c r="F49" s="207">
        <v>0</v>
      </c>
      <c r="G49" s="222">
        <v>3.5102821616451459E-2</v>
      </c>
      <c r="H49" s="207">
        <v>2.0835744877879384E-3</v>
      </c>
      <c r="I49" s="207">
        <v>4.1290085791622705E-4</v>
      </c>
      <c r="J49" s="207">
        <v>1.7489711934156379E-3</v>
      </c>
      <c r="K49" s="207">
        <v>1.6370565187053836E-3</v>
      </c>
      <c r="L49" s="207">
        <v>5.8838577641340496E-3</v>
      </c>
      <c r="M49" s="207">
        <v>2.6948413037898877E-3</v>
      </c>
      <c r="N49" s="207">
        <v>7.8094494338149152E-4</v>
      </c>
      <c r="O49" s="207">
        <v>6.1391541609822655E-4</v>
      </c>
      <c r="P49" s="207">
        <v>6.1271017383870041E-4</v>
      </c>
      <c r="Q49" s="207">
        <v>5.9906671711439021E-4</v>
      </c>
      <c r="R49" s="207">
        <v>7.282563462338743E-4</v>
      </c>
      <c r="S49" s="207">
        <v>5.9748628982352807E-4</v>
      </c>
      <c r="T49" s="207">
        <v>2.6573855017476003E-4</v>
      </c>
      <c r="U49" s="207">
        <v>6.5818341377797272E-4</v>
      </c>
      <c r="V49" s="207">
        <v>7.9772079772079765E-4</v>
      </c>
      <c r="W49" s="207">
        <v>6.0239492685785925E-4</v>
      </c>
      <c r="X49" s="207">
        <v>4.2107260833723761E-4</v>
      </c>
      <c r="Y49" s="207">
        <v>1.4004470657940804E-3</v>
      </c>
      <c r="Z49" s="207">
        <v>2.9051577724144095E-4</v>
      </c>
      <c r="AA49" s="207">
        <v>5.6009957325746804E-2</v>
      </c>
      <c r="AB49" s="207">
        <v>1.0574889444337628E-3</v>
      </c>
      <c r="AC49" s="207">
        <v>1.8908059560387617E-4</v>
      </c>
      <c r="AD49" s="207">
        <v>4.2036824258050051E-4</v>
      </c>
      <c r="AE49" s="207">
        <v>3.5590204219981359E-4</v>
      </c>
      <c r="AF49" s="207">
        <v>2.5341812784341174E-4</v>
      </c>
      <c r="AG49" s="207">
        <v>1.5658998578741495E-3</v>
      </c>
      <c r="AH49" s="207">
        <v>2.0036757085411861E-3</v>
      </c>
      <c r="AI49" s="207">
        <v>1.6630674907538413E-3</v>
      </c>
      <c r="AJ49" s="207">
        <v>2.3563491720351073E-3</v>
      </c>
      <c r="AK49" s="207">
        <v>7.302367128182225E-3</v>
      </c>
      <c r="AL49" s="208">
        <v>0</v>
      </c>
      <c r="AM49" s="228"/>
      <c r="AN49" s="229"/>
      <c r="AO49" s="229"/>
      <c r="AP49" s="229"/>
      <c r="AQ49" s="229"/>
      <c r="AR49" s="229"/>
      <c r="AS49" s="229"/>
      <c r="AT49" s="229"/>
      <c r="AU49" s="229"/>
      <c r="AV49" s="229"/>
    </row>
    <row r="50" spans="1:48" ht="31.5" x14ac:dyDescent="0.25">
      <c r="A50" s="217" t="s">
        <v>459</v>
      </c>
      <c r="B50" s="218" t="s">
        <v>397</v>
      </c>
      <c r="C50" s="206">
        <v>1.9492211374861656E-3</v>
      </c>
      <c r="D50" s="207">
        <v>0</v>
      </c>
      <c r="E50" s="207">
        <v>0</v>
      </c>
      <c r="F50" s="207">
        <v>8.0482897384305842E-3</v>
      </c>
      <c r="G50" s="207">
        <v>1.3868962219033955E-3</v>
      </c>
      <c r="H50" s="222">
        <v>0.23133464521356639</v>
      </c>
      <c r="I50" s="207">
        <v>9.1755746203606018E-5</v>
      </c>
      <c r="J50" s="207">
        <v>6.1728395061728392E-3</v>
      </c>
      <c r="K50" s="207">
        <v>1.8785894476947023E-4</v>
      </c>
      <c r="L50" s="207">
        <v>6.5660441715698816E-3</v>
      </c>
      <c r="M50" s="207">
        <v>9.7313713747968159E-3</v>
      </c>
      <c r="N50" s="207">
        <v>3.5142522452167122E-3</v>
      </c>
      <c r="O50" s="207">
        <v>1.7962710322874035E-3</v>
      </c>
      <c r="P50" s="207">
        <v>2.5220860644058134E-3</v>
      </c>
      <c r="Q50" s="207">
        <v>3.846638920418716E-3</v>
      </c>
      <c r="R50" s="207">
        <v>1.3524760715771952E-3</v>
      </c>
      <c r="S50" s="207">
        <v>3.2648357979642791E-3</v>
      </c>
      <c r="T50" s="207">
        <v>1.3323835640706718E-3</v>
      </c>
      <c r="U50" s="207">
        <v>7.6788064940763491E-3</v>
      </c>
      <c r="V50" s="207">
        <v>3.5071225071225072E-2</v>
      </c>
      <c r="W50" s="207">
        <v>2.0269775241568504E-3</v>
      </c>
      <c r="X50" s="207">
        <v>2.3070034456786682E-3</v>
      </c>
      <c r="Y50" s="207">
        <v>1.3153429748727477E-2</v>
      </c>
      <c r="Z50" s="207">
        <v>3.44894371443044E-3</v>
      </c>
      <c r="AA50" s="207">
        <v>7.7347083926031296E-3</v>
      </c>
      <c r="AB50" s="207">
        <v>1.4131897711978465E-2</v>
      </c>
      <c r="AC50" s="207">
        <v>1.8908059560387616E-3</v>
      </c>
      <c r="AD50" s="207">
        <v>5.6049099010733401E-5</v>
      </c>
      <c r="AE50" s="207">
        <v>1.6947716295229218E-5</v>
      </c>
      <c r="AF50" s="207">
        <v>8.3265956291406706E-4</v>
      </c>
      <c r="AG50" s="207">
        <v>8.8922987913013958E-3</v>
      </c>
      <c r="AH50" s="207">
        <v>1.2657703096715354E-2</v>
      </c>
      <c r="AI50" s="207">
        <v>3.8225730384491277E-3</v>
      </c>
      <c r="AJ50" s="207">
        <v>1.8612996670846121E-2</v>
      </c>
      <c r="AK50" s="207">
        <v>9.289861545332739E-3</v>
      </c>
      <c r="AL50" s="208">
        <v>0</v>
      </c>
      <c r="AM50" s="230"/>
      <c r="AN50" s="231"/>
      <c r="AO50" s="231"/>
      <c r="AP50" s="231"/>
      <c r="AQ50" s="231"/>
      <c r="AR50" s="231"/>
      <c r="AS50" s="231"/>
      <c r="AT50" s="231"/>
      <c r="AU50" s="231"/>
      <c r="AV50" s="231"/>
    </row>
    <row r="51" spans="1:48" ht="31.5" x14ac:dyDescent="0.25">
      <c r="A51" s="217" t="s">
        <v>460</v>
      </c>
      <c r="B51" s="218" t="s">
        <v>397</v>
      </c>
      <c r="C51" s="206">
        <v>7.7638469035465915E-4</v>
      </c>
      <c r="D51" s="207">
        <v>0</v>
      </c>
      <c r="E51" s="207">
        <v>0</v>
      </c>
      <c r="F51" s="207">
        <v>6.7069081153588205E-4</v>
      </c>
      <c r="G51" s="207">
        <v>3.586800573888092E-4</v>
      </c>
      <c r="H51" s="207">
        <v>2.8938534552610254E-4</v>
      </c>
      <c r="I51" s="222">
        <v>3.3307335871908976E-2</v>
      </c>
      <c r="J51" s="207">
        <v>5.092592592592593E-3</v>
      </c>
      <c r="K51" s="207">
        <v>5.3673984219848646E-5</v>
      </c>
      <c r="L51" s="207">
        <v>1.0232796111537476E-3</v>
      </c>
      <c r="M51" s="207">
        <v>1.7323979810077849E-3</v>
      </c>
      <c r="N51" s="207">
        <v>2.1754894851341551E-3</v>
      </c>
      <c r="O51" s="207">
        <v>2.7285129604365618E-4</v>
      </c>
      <c r="P51" s="207">
        <v>1.4534055286406383E-3</v>
      </c>
      <c r="Q51" s="207">
        <v>6.4636145793921045E-4</v>
      </c>
      <c r="R51" s="207">
        <v>9.3632958801498128E-4</v>
      </c>
      <c r="S51" s="207">
        <v>1.1096173953865523E-3</v>
      </c>
      <c r="T51" s="207">
        <v>8.1936052970551002E-4</v>
      </c>
      <c r="U51" s="207">
        <v>6.5818341377797272E-4</v>
      </c>
      <c r="V51" s="207">
        <v>1.2393162393162393E-2</v>
      </c>
      <c r="W51" s="207">
        <v>8.9545191830222331E-5</v>
      </c>
      <c r="X51" s="207">
        <v>7.2768463440815575E-3</v>
      </c>
      <c r="Y51" s="207">
        <v>5.8172416579138728E-4</v>
      </c>
      <c r="Z51" s="207">
        <v>3.1286314472155183E-4</v>
      </c>
      <c r="AA51" s="207">
        <v>4.0007112375533432E-4</v>
      </c>
      <c r="AB51" s="207">
        <v>1.9227071716977504E-4</v>
      </c>
      <c r="AC51" s="207">
        <v>4.7270148900969042E-5</v>
      </c>
      <c r="AD51" s="207">
        <v>8.4073648516100094E-5</v>
      </c>
      <c r="AE51" s="207">
        <v>3.3895432590458436E-5</v>
      </c>
      <c r="AF51" s="207">
        <v>1.5808464165469969E-3</v>
      </c>
      <c r="AG51" s="207">
        <v>7.5465053391525277E-4</v>
      </c>
      <c r="AH51" s="207">
        <v>2.2109525059764811E-4</v>
      </c>
      <c r="AI51" s="207">
        <v>4.2197234840022838E-4</v>
      </c>
      <c r="AJ51" s="207">
        <v>2.3779670543473564E-4</v>
      </c>
      <c r="AK51" s="207">
        <v>5.8061634658329619E-4</v>
      </c>
      <c r="AL51" s="208">
        <v>0</v>
      </c>
      <c r="AM51" s="228"/>
      <c r="AN51" s="229"/>
      <c r="AO51" s="229"/>
      <c r="AP51" s="229"/>
      <c r="AQ51" s="229"/>
      <c r="AR51" s="229"/>
      <c r="AS51" s="229"/>
      <c r="AT51" s="229"/>
      <c r="AU51" s="229"/>
      <c r="AV51" s="229"/>
    </row>
    <row r="52" spans="1:48" ht="21" x14ac:dyDescent="0.25">
      <c r="A52" s="217" t="s">
        <v>461</v>
      </c>
      <c r="B52" s="218" t="s">
        <v>397</v>
      </c>
      <c r="C52" s="206">
        <v>7.103093975585179E-4</v>
      </c>
      <c r="D52" s="207">
        <v>0</v>
      </c>
      <c r="E52" s="207">
        <v>1.4753614635585719E-3</v>
      </c>
      <c r="F52" s="207">
        <v>0</v>
      </c>
      <c r="G52" s="207">
        <v>5.7867049258727883E-3</v>
      </c>
      <c r="H52" s="207">
        <v>1.5626808658409539E-3</v>
      </c>
      <c r="I52" s="207">
        <v>2.0186264164793323E-3</v>
      </c>
      <c r="J52" s="222">
        <v>0.10221193415637859</v>
      </c>
      <c r="K52" s="207">
        <v>1.8785894476947023E-4</v>
      </c>
      <c r="L52" s="207">
        <v>4.7326682015860827E-3</v>
      </c>
      <c r="M52" s="207">
        <v>5.4110702369749332E-3</v>
      </c>
      <c r="N52" s="207">
        <v>4.9645785686394826E-3</v>
      </c>
      <c r="O52" s="207">
        <v>5.4570259208731235E-4</v>
      </c>
      <c r="P52" s="207">
        <v>1.52465089769165E-3</v>
      </c>
      <c r="Q52" s="207">
        <v>1.8917896329928112E-3</v>
      </c>
      <c r="R52" s="207">
        <v>2.3928422804827295E-3</v>
      </c>
      <c r="S52" s="207">
        <v>2.0058468301218445E-3</v>
      </c>
      <c r="T52" s="207">
        <v>7.9721565052428005E-4</v>
      </c>
      <c r="U52" s="207">
        <v>6.5818341377797272E-4</v>
      </c>
      <c r="V52" s="207">
        <v>2.6495726495726498E-3</v>
      </c>
      <c r="W52" s="207">
        <v>7.8962578250286954E-4</v>
      </c>
      <c r="X52" s="207">
        <v>5.3968461068575524E-4</v>
      </c>
      <c r="Y52" s="207">
        <v>2.2083972960598962E-3</v>
      </c>
      <c r="Z52" s="207">
        <v>7.5981049432376864E-4</v>
      </c>
      <c r="AA52" s="207">
        <v>2.1337126600284497E-3</v>
      </c>
      <c r="AB52" s="207">
        <v>2.095750817150548E-2</v>
      </c>
      <c r="AC52" s="207">
        <v>6.1451193571259756E-4</v>
      </c>
      <c r="AD52" s="207">
        <v>2.522209455483003E-3</v>
      </c>
      <c r="AE52" s="207">
        <v>1.6100330480467756E-3</v>
      </c>
      <c r="AF52" s="207">
        <v>4.9476872578951803E-4</v>
      </c>
      <c r="AG52" s="207">
        <v>3.6160338083439194E-3</v>
      </c>
      <c r="AH52" s="207">
        <v>1.3403899567482416E-3</v>
      </c>
      <c r="AI52" s="207">
        <v>2.3580807704718645E-3</v>
      </c>
      <c r="AJ52" s="207">
        <v>1.2106014094859267E-3</v>
      </c>
      <c r="AK52" s="207">
        <v>1.0495757034390354E-3</v>
      </c>
      <c r="AL52" s="208">
        <v>0</v>
      </c>
      <c r="AM52" s="230"/>
      <c r="AN52" s="231"/>
      <c r="AO52" s="231"/>
      <c r="AP52" s="231"/>
      <c r="AQ52" s="231"/>
      <c r="AR52" s="231"/>
      <c r="AS52" s="231"/>
      <c r="AT52" s="231"/>
      <c r="AU52" s="231"/>
      <c r="AV52" s="231"/>
    </row>
    <row r="53" spans="1:48" ht="21" x14ac:dyDescent="0.25">
      <c r="A53" s="217" t="s">
        <v>462</v>
      </c>
      <c r="B53" s="218" t="s">
        <v>397</v>
      </c>
      <c r="C53" s="206">
        <v>5.2034293076961202E-3</v>
      </c>
      <c r="D53" s="207">
        <v>6.7733990147783255E-3</v>
      </c>
      <c r="E53" s="207">
        <v>9.1472410740631466E-3</v>
      </c>
      <c r="F53" s="207">
        <v>6.7069081153588199E-3</v>
      </c>
      <c r="G53" s="207">
        <v>1.1716881874701101E-3</v>
      </c>
      <c r="H53" s="207">
        <v>9.8391017478874875E-4</v>
      </c>
      <c r="I53" s="207">
        <v>1.055191081341469E-3</v>
      </c>
      <c r="J53" s="207">
        <v>2.4691358024691358E-3</v>
      </c>
      <c r="K53" s="222">
        <v>5.2627341527561593E-2</v>
      </c>
      <c r="L53" s="207">
        <v>1.8035303146584802E-2</v>
      </c>
      <c r="M53" s="207">
        <v>5.2399692018136705E-3</v>
      </c>
      <c r="N53" s="207">
        <v>6.1359959837117197E-3</v>
      </c>
      <c r="O53" s="207">
        <v>6.3892678490222836E-3</v>
      </c>
      <c r="P53" s="207">
        <v>1.5388999715018525E-3</v>
      </c>
      <c r="Q53" s="207">
        <v>8.8283516206331188E-4</v>
      </c>
      <c r="R53" s="207">
        <v>1.5085310029130253E-3</v>
      </c>
      <c r="S53" s="207">
        <v>1.4296993363634423E-3</v>
      </c>
      <c r="T53" s="207">
        <v>5.9791173789320998E-4</v>
      </c>
      <c r="U53" s="207">
        <v>1.0969723562966212E-3</v>
      </c>
      <c r="V53" s="207">
        <v>1.7378917378917378E-3</v>
      </c>
      <c r="W53" s="207">
        <v>1.5532020546551291E-2</v>
      </c>
      <c r="X53" s="207">
        <v>2.1883914433301504E-3</v>
      </c>
      <c r="Y53" s="207">
        <v>2.0468072500067331E-3</v>
      </c>
      <c r="Z53" s="207">
        <v>1.1561038109710675E-2</v>
      </c>
      <c r="AA53" s="207">
        <v>1.2002133712660031E-3</v>
      </c>
      <c r="AB53" s="207">
        <v>1.1536243030186501E-3</v>
      </c>
      <c r="AC53" s="207">
        <v>8.0359253131647367E-4</v>
      </c>
      <c r="AD53" s="207">
        <v>9.8085923268783444E-4</v>
      </c>
      <c r="AE53" s="207">
        <v>7.2875180069485637E-4</v>
      </c>
      <c r="AF53" s="207">
        <v>9.1713227219520428E-4</v>
      </c>
      <c r="AG53" s="207">
        <v>2.0627114593683572E-3</v>
      </c>
      <c r="AH53" s="207">
        <v>1.5614852073458898E-3</v>
      </c>
      <c r="AI53" s="207">
        <v>1.0921637252711794E-3</v>
      </c>
      <c r="AJ53" s="207">
        <v>1.0160404686756885E-3</v>
      </c>
      <c r="AK53" s="207">
        <v>1.2728896828941491E-3</v>
      </c>
      <c r="AL53" s="208">
        <v>0</v>
      </c>
      <c r="AM53" s="228"/>
      <c r="AN53" s="229"/>
      <c r="AO53" s="229"/>
      <c r="AP53" s="229"/>
      <c r="AQ53" s="229"/>
      <c r="AR53" s="229"/>
      <c r="AS53" s="229"/>
      <c r="AT53" s="229"/>
      <c r="AU53" s="229"/>
      <c r="AV53" s="229"/>
    </row>
    <row r="54" spans="1:48" ht="21" x14ac:dyDescent="0.25">
      <c r="A54" s="217" t="s">
        <v>463</v>
      </c>
      <c r="B54" s="218" t="s">
        <v>397</v>
      </c>
      <c r="C54" s="206">
        <v>2.2135223086707304E-2</v>
      </c>
      <c r="D54" s="207">
        <v>8.6206896551724137E-3</v>
      </c>
      <c r="E54" s="207">
        <v>1.1802891708468575E-2</v>
      </c>
      <c r="F54" s="207">
        <v>4.0241448692152921E-3</v>
      </c>
      <c r="G54" s="207">
        <v>4.4237207077953136E-3</v>
      </c>
      <c r="H54" s="207">
        <v>1.470077555272601E-2</v>
      </c>
      <c r="I54" s="207">
        <v>7.4322154424920862E-3</v>
      </c>
      <c r="J54" s="207">
        <v>2.669753086419753E-2</v>
      </c>
      <c r="K54" s="207">
        <v>1.6209543234394289E-2</v>
      </c>
      <c r="L54" s="222">
        <v>0.14701117080242176</v>
      </c>
      <c r="M54" s="207">
        <v>0.11940713491316621</v>
      </c>
      <c r="N54" s="207">
        <v>1.9690968929547609E-2</v>
      </c>
      <c r="O54" s="207">
        <v>1.5575261482492041E-2</v>
      </c>
      <c r="P54" s="207">
        <v>1.0145340552864065E-2</v>
      </c>
      <c r="Q54" s="207">
        <v>9.3643586833144152E-3</v>
      </c>
      <c r="R54" s="207">
        <v>1.3810861423220973E-2</v>
      </c>
      <c r="S54" s="207">
        <v>7.4472398267289757E-3</v>
      </c>
      <c r="T54" s="207">
        <v>4.2739616819773901E-3</v>
      </c>
      <c r="U54" s="207">
        <v>4.3878894251864848E-3</v>
      </c>
      <c r="V54" s="207">
        <v>8.5754985754985767E-3</v>
      </c>
      <c r="W54" s="207">
        <v>3.6306505051162869E-3</v>
      </c>
      <c r="X54" s="207">
        <v>4.3827134867777274E-3</v>
      </c>
      <c r="Y54" s="207">
        <v>2.1060569335595593E-3</v>
      </c>
      <c r="Z54" s="207">
        <v>1.244003456392837E-3</v>
      </c>
      <c r="AA54" s="207">
        <v>1.9114509246088193E-3</v>
      </c>
      <c r="AB54" s="207">
        <v>5.4797154393385885E-3</v>
      </c>
      <c r="AC54" s="207">
        <v>2.8362089340581422E-4</v>
      </c>
      <c r="AD54" s="207">
        <v>3.3629459406440038E-4</v>
      </c>
      <c r="AE54" s="207">
        <v>1.3558173036183374E-4</v>
      </c>
      <c r="AF54" s="207">
        <v>1.4481035876766383E-3</v>
      </c>
      <c r="AG54" s="207">
        <v>5.238532456261713E-3</v>
      </c>
      <c r="AH54" s="207">
        <v>1.2436607846117707E-3</v>
      </c>
      <c r="AI54" s="207">
        <v>2.7055874103308762E-3</v>
      </c>
      <c r="AJ54" s="207">
        <v>2.4860564659085996E-2</v>
      </c>
      <c r="AK54" s="207">
        <v>4.1759714158106295E-3</v>
      </c>
      <c r="AL54" s="208">
        <v>0</v>
      </c>
      <c r="AM54" s="230"/>
      <c r="AN54" s="231"/>
      <c r="AO54" s="231"/>
      <c r="AP54" s="231"/>
      <c r="AQ54" s="231"/>
      <c r="AR54" s="231"/>
      <c r="AS54" s="231"/>
      <c r="AT54" s="231"/>
      <c r="AU54" s="231"/>
      <c r="AV54" s="231"/>
    </row>
    <row r="55" spans="1:48" ht="21" x14ac:dyDescent="0.25">
      <c r="A55" s="217" t="s">
        <v>464</v>
      </c>
      <c r="B55" s="218" t="s">
        <v>397</v>
      </c>
      <c r="C55" s="206">
        <v>3.039463468622495E-3</v>
      </c>
      <c r="D55" s="207">
        <v>6.157635467980295E-3</v>
      </c>
      <c r="E55" s="207">
        <v>6.1965181469460021E-3</v>
      </c>
      <c r="F55" s="207">
        <v>4.6948356807511738E-3</v>
      </c>
      <c r="G55" s="207">
        <v>1.0927785748445721E-2</v>
      </c>
      <c r="H55" s="207">
        <v>5.9034610487324916E-3</v>
      </c>
      <c r="I55" s="207">
        <v>4.2207643253658758E-3</v>
      </c>
      <c r="J55" s="207">
        <v>1.4454732510288067E-2</v>
      </c>
      <c r="K55" s="207">
        <v>2.4153292898931891E-4</v>
      </c>
      <c r="L55" s="207">
        <v>1.5391830817770956E-2</v>
      </c>
      <c r="M55" s="222">
        <v>0.10058602104542733</v>
      </c>
      <c r="N55" s="207">
        <v>1.1714174150722375E-2</v>
      </c>
      <c r="O55" s="207">
        <v>5.7298772169167801E-3</v>
      </c>
      <c r="P55" s="207">
        <v>1.1100028498147622E-2</v>
      </c>
      <c r="Q55" s="207">
        <v>1.8050826081473074E-2</v>
      </c>
      <c r="R55" s="207">
        <v>2.5697045359966707E-2</v>
      </c>
      <c r="S55" s="207">
        <v>2.1893604762819281E-2</v>
      </c>
      <c r="T55" s="207">
        <v>1.9048286909054673E-2</v>
      </c>
      <c r="U55" s="207">
        <v>1.3602457218078104E-2</v>
      </c>
      <c r="V55" s="207">
        <v>1.5213675213675214E-2</v>
      </c>
      <c r="W55" s="207">
        <v>2.0025561082031539E-3</v>
      </c>
      <c r="X55" s="207">
        <v>1.3658172070431808E-2</v>
      </c>
      <c r="Y55" s="207">
        <v>6.4151248283105759E-3</v>
      </c>
      <c r="Z55" s="207">
        <v>6.3243049968713695E-3</v>
      </c>
      <c r="AA55" s="207">
        <v>2.9783072546230444E-3</v>
      </c>
      <c r="AB55" s="207">
        <v>2.018842530282638E-3</v>
      </c>
      <c r="AC55" s="207">
        <v>2.363507445048452E-4</v>
      </c>
      <c r="AD55" s="207">
        <v>1.9617184653756688E-4</v>
      </c>
      <c r="AE55" s="207">
        <v>3.8979747479027198E-4</v>
      </c>
      <c r="AF55" s="207">
        <v>1.3394958186008904E-3</v>
      </c>
      <c r="AG55" s="207">
        <v>4.1505779365338903E-3</v>
      </c>
      <c r="AH55" s="207">
        <v>1.5614852073458898E-3</v>
      </c>
      <c r="AI55" s="207">
        <v>1.4396703651301909E-3</v>
      </c>
      <c r="AJ55" s="207">
        <v>2.2050239958493665E-3</v>
      </c>
      <c r="AK55" s="207">
        <v>2.9030817329164809E-4</v>
      </c>
      <c r="AL55" s="208">
        <v>0</v>
      </c>
      <c r="AM55" s="228"/>
      <c r="AN55" s="229"/>
      <c r="AO55" s="229"/>
      <c r="AP55" s="229"/>
      <c r="AQ55" s="229"/>
      <c r="AR55" s="229"/>
      <c r="AS55" s="229"/>
      <c r="AT55" s="229"/>
      <c r="AU55" s="229"/>
      <c r="AV55" s="229"/>
    </row>
    <row r="56" spans="1:48" ht="21" x14ac:dyDescent="0.25">
      <c r="A56" s="217" t="s">
        <v>465</v>
      </c>
      <c r="B56" s="218" t="s">
        <v>397</v>
      </c>
      <c r="C56" s="206">
        <v>8.0942233675272983E-4</v>
      </c>
      <c r="D56" s="207">
        <v>0</v>
      </c>
      <c r="E56" s="207">
        <v>5.311301268810859E-3</v>
      </c>
      <c r="F56" s="207">
        <v>1.3413816230717641E-3</v>
      </c>
      <c r="G56" s="207">
        <v>1.5542802486848398E-3</v>
      </c>
      <c r="H56" s="207">
        <v>1.2154184512096309E-3</v>
      </c>
      <c r="I56" s="207">
        <v>1.5139698123594991E-3</v>
      </c>
      <c r="J56" s="207">
        <v>7.2016460905349787E-4</v>
      </c>
      <c r="K56" s="207">
        <v>1.8785894476947023E-4</v>
      </c>
      <c r="L56" s="207">
        <v>2.6861089792785879E-3</v>
      </c>
      <c r="M56" s="207">
        <v>3.4647959620155698E-3</v>
      </c>
      <c r="N56" s="222">
        <v>4.7637641546270988E-2</v>
      </c>
      <c r="O56" s="207">
        <v>3.0923146884947704E-3</v>
      </c>
      <c r="P56" s="207">
        <v>2.9923055001424906E-3</v>
      </c>
      <c r="Q56" s="207">
        <v>4.1304073653676381E-3</v>
      </c>
      <c r="R56" s="207">
        <v>3.4852267998335415E-3</v>
      </c>
      <c r="S56" s="207">
        <v>2.6460107120756249E-3</v>
      </c>
      <c r="T56" s="207">
        <v>1.8454065984358334E-3</v>
      </c>
      <c r="U56" s="207">
        <v>1.0969723562966212E-3</v>
      </c>
      <c r="V56" s="207">
        <v>1.965811965811966E-3</v>
      </c>
      <c r="W56" s="207">
        <v>7.4078295059547554E-4</v>
      </c>
      <c r="X56" s="207">
        <v>2.301665905572985E-2</v>
      </c>
      <c r="Y56" s="207">
        <v>8.0256389539737686E-4</v>
      </c>
      <c r="Z56" s="207">
        <v>4.9164208456243857E-4</v>
      </c>
      <c r="AA56" s="207">
        <v>7.5568990042674253E-4</v>
      </c>
      <c r="AB56" s="207">
        <v>1.9227071716977504E-4</v>
      </c>
      <c r="AC56" s="207">
        <v>9.4540297801938084E-5</v>
      </c>
      <c r="AD56" s="207">
        <v>1.120981980214668E-4</v>
      </c>
      <c r="AE56" s="207">
        <v>3.3895432590458436E-5</v>
      </c>
      <c r="AF56" s="207">
        <v>9.2919980209250962E-4</v>
      </c>
      <c r="AG56" s="207">
        <v>7.5465053391525277E-4</v>
      </c>
      <c r="AH56" s="207">
        <v>4.4219050119529622E-4</v>
      </c>
      <c r="AI56" s="207">
        <v>5.9572566832973419E-4</v>
      </c>
      <c r="AJ56" s="207">
        <v>4.972112931817199E-4</v>
      </c>
      <c r="AK56" s="207">
        <v>2.2331397945511388E-4</v>
      </c>
      <c r="AL56" s="208">
        <v>0</v>
      </c>
      <c r="AM56" s="230"/>
      <c r="AN56" s="231"/>
      <c r="AO56" s="231"/>
      <c r="AP56" s="231"/>
      <c r="AQ56" s="231"/>
      <c r="AR56" s="231"/>
      <c r="AS56" s="231"/>
      <c r="AT56" s="231"/>
      <c r="AU56" s="231"/>
      <c r="AV56" s="231"/>
    </row>
    <row r="57" spans="1:48" ht="21" x14ac:dyDescent="0.25">
      <c r="A57" s="217" t="s">
        <v>466</v>
      </c>
      <c r="B57" s="218" t="s">
        <v>397</v>
      </c>
      <c r="C57" s="206">
        <v>5.1208351917009438E-4</v>
      </c>
      <c r="D57" s="207">
        <v>3.0788177339901475E-3</v>
      </c>
      <c r="E57" s="207">
        <v>2.9507229271171437E-3</v>
      </c>
      <c r="F57" s="207">
        <v>7.3775989268947025E-3</v>
      </c>
      <c r="G57" s="207">
        <v>7.173601147776184E-4</v>
      </c>
      <c r="H57" s="207">
        <v>3.4726241463132307E-4</v>
      </c>
      <c r="I57" s="207">
        <v>6.4229022342524207E-4</v>
      </c>
      <c r="J57" s="207">
        <v>3.8580246913580245E-3</v>
      </c>
      <c r="K57" s="207">
        <v>8.5878374751757833E-4</v>
      </c>
      <c r="L57" s="207">
        <v>3.0272021829965035E-3</v>
      </c>
      <c r="M57" s="207">
        <v>5.0260929078620922E-3</v>
      </c>
      <c r="N57" s="207">
        <v>6.6938138004127854E-3</v>
      </c>
      <c r="O57" s="222">
        <v>0.1155525238744884</v>
      </c>
      <c r="P57" s="207">
        <v>0.10951838130521517</v>
      </c>
      <c r="Q57" s="207">
        <v>1.4172657333837812E-2</v>
      </c>
      <c r="R57" s="207">
        <v>6.5361007074490218E-2</v>
      </c>
      <c r="S57" s="207">
        <v>6.6918464460235152E-2</v>
      </c>
      <c r="T57" s="207">
        <v>1.6582823693544399E-2</v>
      </c>
      <c r="U57" s="207">
        <v>2.2597630539710402E-2</v>
      </c>
      <c r="V57" s="207">
        <v>2.074074074074074E-2</v>
      </c>
      <c r="W57" s="207">
        <v>2.7596200027677604E-3</v>
      </c>
      <c r="X57" s="207">
        <v>1.761388234875487E-2</v>
      </c>
      <c r="Y57" s="207">
        <v>7.0560986776547899E-4</v>
      </c>
      <c r="Z57" s="207">
        <v>5.3633681952266023E-4</v>
      </c>
      <c r="AA57" s="207">
        <v>1.3335704125177811E-4</v>
      </c>
      <c r="AB57" s="207">
        <v>2.8840607575466253E-4</v>
      </c>
      <c r="AC57" s="207">
        <v>5.1997163791065945E-4</v>
      </c>
      <c r="AD57" s="207">
        <v>1.9617184653756688E-4</v>
      </c>
      <c r="AE57" s="207">
        <v>5.0843148885687654E-5</v>
      </c>
      <c r="AF57" s="207">
        <v>1.9308047835688512E-4</v>
      </c>
      <c r="AG57" s="207">
        <v>4.3392405700127038E-4</v>
      </c>
      <c r="AH57" s="207">
        <v>2.625506100847071E-4</v>
      </c>
      <c r="AI57" s="207">
        <v>2.2339712562365033E-4</v>
      </c>
      <c r="AJ57" s="207">
        <v>2.8103247005923298E-4</v>
      </c>
      <c r="AK57" s="207">
        <v>3.7963376507369362E-4</v>
      </c>
      <c r="AL57" s="208">
        <v>0</v>
      </c>
      <c r="AM57" s="228"/>
      <c r="AN57" s="229"/>
      <c r="AO57" s="229"/>
      <c r="AP57" s="229"/>
      <c r="AQ57" s="229"/>
      <c r="AR57" s="229"/>
      <c r="AS57" s="229"/>
      <c r="AT57" s="229"/>
      <c r="AU57" s="229"/>
      <c r="AV57" s="229"/>
    </row>
    <row r="58" spans="1:48" ht="31.5" x14ac:dyDescent="0.25">
      <c r="A58" s="217" t="s">
        <v>467</v>
      </c>
      <c r="B58" s="218" t="s">
        <v>397</v>
      </c>
      <c r="C58" s="206">
        <v>2.9568693526273188E-3</v>
      </c>
      <c r="D58" s="207">
        <v>1.0467980295566502E-2</v>
      </c>
      <c r="E58" s="207">
        <v>5.6063735615225728E-3</v>
      </c>
      <c r="F58" s="207">
        <v>6.7069081153588199E-3</v>
      </c>
      <c r="G58" s="207">
        <v>5.3562888570062167E-3</v>
      </c>
      <c r="H58" s="207">
        <v>1.5626808658409539E-3</v>
      </c>
      <c r="I58" s="207">
        <v>5.7806120108271786E-3</v>
      </c>
      <c r="J58" s="207">
        <v>3.8580246913580245E-3</v>
      </c>
      <c r="K58" s="207">
        <v>2.3348183135634159E-3</v>
      </c>
      <c r="L58" s="207">
        <v>5.0737614053039991E-3</v>
      </c>
      <c r="M58" s="207">
        <v>1.1121567285482076E-2</v>
      </c>
      <c r="N58" s="207">
        <v>9.2039939755675787E-3</v>
      </c>
      <c r="O58" s="207">
        <v>2.4920418371987267E-2</v>
      </c>
      <c r="P58" s="222">
        <v>7.5976061555998869E-2</v>
      </c>
      <c r="Q58" s="207">
        <v>1.3006053726825577E-2</v>
      </c>
      <c r="R58" s="207">
        <v>2.5046816479400748E-2</v>
      </c>
      <c r="S58" s="207">
        <v>5.5779612914239371E-2</v>
      </c>
      <c r="T58" s="207">
        <v>1.667878483666306E-2</v>
      </c>
      <c r="U58" s="207">
        <v>1.5796401930671347E-2</v>
      </c>
      <c r="V58" s="207">
        <v>2.3675213675213674E-2</v>
      </c>
      <c r="W58" s="207">
        <v>3.9644098564834791E-3</v>
      </c>
      <c r="X58" s="207">
        <v>2.1883914433301503E-2</v>
      </c>
      <c r="Y58" s="207">
        <v>2.6015997414559262E-3</v>
      </c>
      <c r="Z58" s="207">
        <v>2.0485086856768275E-3</v>
      </c>
      <c r="AA58" s="207">
        <v>1.5113798008534851E-3</v>
      </c>
      <c r="AB58" s="207">
        <v>1.9227071716977504E-4</v>
      </c>
      <c r="AC58" s="207">
        <v>3.3089104230678323E-4</v>
      </c>
      <c r="AD58" s="207">
        <v>1.6254238713112686E-3</v>
      </c>
      <c r="AE58" s="207">
        <v>5.0843148885687654E-5</v>
      </c>
      <c r="AF58" s="207">
        <v>1.930804783568851E-3</v>
      </c>
      <c r="AG58" s="207">
        <v>2.7418969398920849E-3</v>
      </c>
      <c r="AH58" s="207">
        <v>2.5287769287106001E-3</v>
      </c>
      <c r="AI58" s="207">
        <v>1.3900265594360463E-3</v>
      </c>
      <c r="AJ58" s="207">
        <v>7.9986164555320162E-4</v>
      </c>
      <c r="AK58" s="207">
        <v>3.3497096918267083E-4</v>
      </c>
      <c r="AL58" s="208">
        <v>0</v>
      </c>
      <c r="AM58" s="230"/>
      <c r="AN58" s="231"/>
      <c r="AO58" s="231"/>
      <c r="AP58" s="231"/>
      <c r="AQ58" s="231"/>
      <c r="AR58" s="231"/>
      <c r="AS58" s="231"/>
      <c r="AT58" s="231"/>
      <c r="AU58" s="231"/>
      <c r="AV58" s="231"/>
    </row>
    <row r="59" spans="1:48" ht="21" x14ac:dyDescent="0.25">
      <c r="A59" s="217" t="s">
        <v>468</v>
      </c>
      <c r="B59" s="218" t="s">
        <v>397</v>
      </c>
      <c r="C59" s="206">
        <v>2.3126352478649421E-4</v>
      </c>
      <c r="D59" s="207">
        <v>0</v>
      </c>
      <c r="E59" s="207">
        <v>0</v>
      </c>
      <c r="F59" s="207">
        <v>0</v>
      </c>
      <c r="G59" s="207">
        <v>6.2171209947393588E-4</v>
      </c>
      <c r="H59" s="207">
        <v>3.4726241463132307E-4</v>
      </c>
      <c r="I59" s="207">
        <v>1.8351149240721204E-4</v>
      </c>
      <c r="J59" s="207">
        <v>2.5205761316872428E-3</v>
      </c>
      <c r="K59" s="207">
        <v>1.8785894476947023E-4</v>
      </c>
      <c r="L59" s="207">
        <v>2.2597424746311928E-3</v>
      </c>
      <c r="M59" s="207">
        <v>4.6838908375395668E-3</v>
      </c>
      <c r="N59" s="207">
        <v>5.020360350309589E-4</v>
      </c>
      <c r="O59" s="207">
        <v>1.0914051841746247E-3</v>
      </c>
      <c r="P59" s="207">
        <v>5.086919350242235E-3</v>
      </c>
      <c r="Q59" s="222">
        <v>0.32866691890528443</v>
      </c>
      <c r="R59" s="207">
        <v>4.7752808988764044E-2</v>
      </c>
      <c r="S59" s="207">
        <v>2.5286473337174317E-2</v>
      </c>
      <c r="T59" s="207">
        <v>1.0463455413131175E-2</v>
      </c>
      <c r="U59" s="207">
        <v>8.9951733216322941E-3</v>
      </c>
      <c r="V59" s="207">
        <v>2.0484330484330487E-2</v>
      </c>
      <c r="W59" s="207">
        <v>3.7690385288539031E-3</v>
      </c>
      <c r="X59" s="207">
        <v>4.8690226964066491E-3</v>
      </c>
      <c r="Y59" s="207">
        <v>4.847701381594894E-3</v>
      </c>
      <c r="Z59" s="207">
        <v>2.1527964005840111E-3</v>
      </c>
      <c r="AA59" s="207">
        <v>1.9559032716927457E-3</v>
      </c>
      <c r="AB59" s="207">
        <v>1.3651220919054026E-2</v>
      </c>
      <c r="AC59" s="207">
        <v>5.1949893642164978E-2</v>
      </c>
      <c r="AD59" s="207">
        <v>3.6067595213406939E-2</v>
      </c>
      <c r="AE59" s="207">
        <v>2.8133209050080505E-3</v>
      </c>
      <c r="AF59" s="207">
        <v>9.7746992168173084E-4</v>
      </c>
      <c r="AG59" s="207">
        <v>9.8733444853912229E-3</v>
      </c>
      <c r="AH59" s="207">
        <v>6.5775837052800311E-3</v>
      </c>
      <c r="AI59" s="207">
        <v>4.9395586665673787E-3</v>
      </c>
      <c r="AJ59" s="207">
        <v>8.6903886895239747E-3</v>
      </c>
      <c r="AK59" s="207">
        <v>5.3148727110317109E-3</v>
      </c>
      <c r="AL59" s="208">
        <v>0</v>
      </c>
      <c r="AM59" s="228"/>
      <c r="AN59" s="229"/>
      <c r="AO59" s="229"/>
      <c r="AP59" s="229"/>
      <c r="AQ59" s="229"/>
      <c r="AR59" s="229"/>
      <c r="AS59" s="229"/>
      <c r="AT59" s="229"/>
      <c r="AU59" s="229"/>
      <c r="AV59" s="229"/>
    </row>
    <row r="60" spans="1:48" ht="13.5" x14ac:dyDescent="0.25">
      <c r="A60" s="217" t="s">
        <v>469</v>
      </c>
      <c r="B60" s="218" t="s">
        <v>397</v>
      </c>
      <c r="C60" s="206">
        <v>8.9201645274790636E-4</v>
      </c>
      <c r="D60" s="207">
        <v>0</v>
      </c>
      <c r="E60" s="207">
        <v>2.9507229271171441E-4</v>
      </c>
      <c r="F60" s="207">
        <v>0</v>
      </c>
      <c r="G60" s="207">
        <v>9.0865614538498322E-4</v>
      </c>
      <c r="H60" s="207">
        <v>2.3150827642088207E-4</v>
      </c>
      <c r="I60" s="207">
        <v>1.146946827545075E-3</v>
      </c>
      <c r="J60" s="207">
        <v>1.9032921810699589E-3</v>
      </c>
      <c r="K60" s="207">
        <v>1.6102195265954591E-4</v>
      </c>
      <c r="L60" s="207">
        <v>2.6434723288138486E-3</v>
      </c>
      <c r="M60" s="207">
        <v>4.5127898023783041E-3</v>
      </c>
      <c r="N60" s="207">
        <v>3.4026886818764989E-3</v>
      </c>
      <c r="O60" s="207">
        <v>7.1396089131423373E-3</v>
      </c>
      <c r="P60" s="207">
        <v>9.2191507552009128E-3</v>
      </c>
      <c r="Q60" s="207">
        <v>5.9165720771850172E-2</v>
      </c>
      <c r="R60" s="222">
        <v>0.17803266749895963</v>
      </c>
      <c r="S60" s="207">
        <v>4.51315536777415E-2</v>
      </c>
      <c r="T60" s="207">
        <v>1.8055458159096194E-2</v>
      </c>
      <c r="U60" s="207">
        <v>1.5796401930671347E-2</v>
      </c>
      <c r="V60" s="207">
        <v>2.3646723646723648E-2</v>
      </c>
      <c r="W60" s="207">
        <v>1.5654127626319774E-2</v>
      </c>
      <c r="X60" s="207">
        <v>1.9114324178463617E-2</v>
      </c>
      <c r="Y60" s="207">
        <v>3.6950257197489963E-3</v>
      </c>
      <c r="Z60" s="207">
        <v>3.2701647745895534E-3</v>
      </c>
      <c r="AA60" s="207">
        <v>1.8225462304409673E-3</v>
      </c>
      <c r="AB60" s="207">
        <v>3.0763314747164006E-3</v>
      </c>
      <c r="AC60" s="207">
        <v>1.422831481919168E-2</v>
      </c>
      <c r="AD60" s="207">
        <v>6.809965529804108E-3</v>
      </c>
      <c r="AE60" s="207">
        <v>1.0168629777137531E-4</v>
      </c>
      <c r="AF60" s="207">
        <v>2.1842229114122629E-3</v>
      </c>
      <c r="AG60" s="207">
        <v>4.1694441998817713E-3</v>
      </c>
      <c r="AH60" s="207">
        <v>2.141860240164716E-3</v>
      </c>
      <c r="AI60" s="207">
        <v>2.1098617420011417E-3</v>
      </c>
      <c r="AJ60" s="207">
        <v>1.4051623502961649E-3</v>
      </c>
      <c r="AK60" s="207">
        <v>2.5904421616793211E-3</v>
      </c>
      <c r="AL60" s="208">
        <v>0</v>
      </c>
      <c r="AM60" s="230"/>
      <c r="AN60" s="231"/>
      <c r="AO60" s="231"/>
      <c r="AP60" s="231"/>
      <c r="AQ60" s="231"/>
      <c r="AR60" s="231"/>
      <c r="AS60" s="231"/>
      <c r="AT60" s="231"/>
      <c r="AU60" s="231"/>
      <c r="AV60" s="231"/>
    </row>
    <row r="61" spans="1:48" ht="21" x14ac:dyDescent="0.25">
      <c r="A61" s="217" t="s">
        <v>470</v>
      </c>
      <c r="B61" s="218" t="s">
        <v>397</v>
      </c>
      <c r="C61" s="206">
        <v>2.2465599550688009E-3</v>
      </c>
      <c r="D61" s="207">
        <v>6.1576354679802956E-4</v>
      </c>
      <c r="E61" s="207">
        <v>2.9507229271171441E-4</v>
      </c>
      <c r="F61" s="207">
        <v>6.0362173038229381E-3</v>
      </c>
      <c r="G61" s="207">
        <v>8.3692013390722147E-4</v>
      </c>
      <c r="H61" s="207">
        <v>5.7877069105220509E-4</v>
      </c>
      <c r="I61" s="207">
        <v>1.4222140661558933E-3</v>
      </c>
      <c r="J61" s="207">
        <v>2.7263374485596709E-3</v>
      </c>
      <c r="K61" s="207">
        <v>5.6357683430841075E-4</v>
      </c>
      <c r="L61" s="207">
        <v>1.6628293681248401E-3</v>
      </c>
      <c r="M61" s="207">
        <v>3.828385661733253E-3</v>
      </c>
      <c r="N61" s="207">
        <v>3.9605064985775646E-3</v>
      </c>
      <c r="O61" s="207">
        <v>5.3888130968622102E-3</v>
      </c>
      <c r="P61" s="207">
        <v>7.3382730122542031E-3</v>
      </c>
      <c r="Q61" s="207">
        <v>1.0704376340017658E-2</v>
      </c>
      <c r="R61" s="207">
        <v>1.0923845193508114E-2</v>
      </c>
      <c r="S61" s="222">
        <v>3.5550434244499926E-2</v>
      </c>
      <c r="T61" s="207">
        <v>8.3855275832924268E-3</v>
      </c>
      <c r="U61" s="207">
        <v>8.9951733216322941E-3</v>
      </c>
      <c r="V61" s="207">
        <v>8.6609686609686598E-3</v>
      </c>
      <c r="W61" s="207">
        <v>2.3281749875857806E-3</v>
      </c>
      <c r="X61" s="207">
        <v>4.2107260833723764E-3</v>
      </c>
      <c r="Y61" s="207">
        <v>1.3573563868465703E-3</v>
      </c>
      <c r="Z61" s="207">
        <v>1.3333929263132803E-3</v>
      </c>
      <c r="AA61" s="207">
        <v>2.6671408250355621E-4</v>
      </c>
      <c r="AB61" s="207">
        <v>5.7681215150932506E-4</v>
      </c>
      <c r="AC61" s="207">
        <v>1.8435358071377925E-3</v>
      </c>
      <c r="AD61" s="207">
        <v>1.0929574307093012E-3</v>
      </c>
      <c r="AE61" s="207">
        <v>1.1863401406660452E-4</v>
      </c>
      <c r="AF61" s="207">
        <v>5.4303884537873937E-4</v>
      </c>
      <c r="AG61" s="207">
        <v>1.6413649112656749E-3</v>
      </c>
      <c r="AH61" s="207">
        <v>2.0589495211905981E-3</v>
      </c>
      <c r="AI61" s="207">
        <v>8.9358850249460133E-4</v>
      </c>
      <c r="AJ61" s="207">
        <v>5.8368282243071465E-4</v>
      </c>
      <c r="AK61" s="207">
        <v>2.6797677534613664E-4</v>
      </c>
      <c r="AL61" s="208">
        <v>0</v>
      </c>
      <c r="AM61" s="228"/>
      <c r="AN61" s="229"/>
      <c r="AO61" s="229"/>
      <c r="AP61" s="229"/>
      <c r="AQ61" s="229"/>
      <c r="AR61" s="229"/>
      <c r="AS61" s="229"/>
      <c r="AT61" s="229"/>
      <c r="AU61" s="229"/>
      <c r="AV61" s="229"/>
    </row>
    <row r="62" spans="1:48" ht="21" x14ac:dyDescent="0.25">
      <c r="A62" s="217" t="s">
        <v>471</v>
      </c>
      <c r="B62" s="218" t="s">
        <v>397</v>
      </c>
      <c r="C62" s="206">
        <v>2.7090870046417893E-3</v>
      </c>
      <c r="D62" s="207">
        <v>6.1576354679802956E-4</v>
      </c>
      <c r="E62" s="207">
        <v>2.9507229271171441E-4</v>
      </c>
      <c r="F62" s="207">
        <v>6.7069081153588199E-3</v>
      </c>
      <c r="G62" s="207">
        <v>5.4997608799617402E-4</v>
      </c>
      <c r="H62" s="207">
        <v>8.102789674730871E-4</v>
      </c>
      <c r="I62" s="207">
        <v>2.75267238610818E-4</v>
      </c>
      <c r="J62" s="207">
        <v>6.1728395061728394E-4</v>
      </c>
      <c r="K62" s="207">
        <v>8.0510976329772955E-5</v>
      </c>
      <c r="L62" s="207">
        <v>6.3954975697109236E-4</v>
      </c>
      <c r="M62" s="207">
        <v>6.480451706732825E-3</v>
      </c>
      <c r="N62" s="207">
        <v>4.741451441959056E-3</v>
      </c>
      <c r="O62" s="207">
        <v>2.1600727603456119E-3</v>
      </c>
      <c r="P62" s="207">
        <v>6.1840980336278139E-3</v>
      </c>
      <c r="Q62" s="207">
        <v>5.7068987261949811E-3</v>
      </c>
      <c r="R62" s="207">
        <v>1.6411776945484811E-2</v>
      </c>
      <c r="S62" s="207">
        <v>2.3856774000810873E-2</v>
      </c>
      <c r="T62" s="222">
        <v>0.274913911782183</v>
      </c>
      <c r="U62" s="207">
        <v>1.8209741114523916E-2</v>
      </c>
      <c r="V62" s="207">
        <v>1.1396011396011397E-2</v>
      </c>
      <c r="W62" s="207">
        <v>2.580529619107316E-3</v>
      </c>
      <c r="X62" s="207">
        <v>3.4694010686941411E-3</v>
      </c>
      <c r="Y62" s="207">
        <v>1.3185747757938111E-2</v>
      </c>
      <c r="Z62" s="207">
        <v>1.7095736122284794E-2</v>
      </c>
      <c r="AA62" s="207">
        <v>5.3342816500711243E-4</v>
      </c>
      <c r="AB62" s="207">
        <v>4.8067679292443757E-4</v>
      </c>
      <c r="AC62" s="207">
        <v>1.0399432758213189E-3</v>
      </c>
      <c r="AD62" s="207">
        <v>7.56662836644901E-4</v>
      </c>
      <c r="AE62" s="207">
        <v>1.0168629777137531E-4</v>
      </c>
      <c r="AF62" s="207">
        <v>1.0860776907574787E-3</v>
      </c>
      <c r="AG62" s="207">
        <v>4.9555385060434934E-3</v>
      </c>
      <c r="AH62" s="207">
        <v>3.6342531816988409E-3</v>
      </c>
      <c r="AI62" s="207">
        <v>1.042519919577035E-3</v>
      </c>
      <c r="AJ62" s="207">
        <v>8.214795278654502E-4</v>
      </c>
      <c r="AK62" s="207">
        <v>5.5828494863778468E-4</v>
      </c>
      <c r="AL62" s="208">
        <v>0</v>
      </c>
      <c r="AM62" s="230"/>
      <c r="AN62" s="231"/>
      <c r="AO62" s="231"/>
      <c r="AP62" s="231"/>
      <c r="AQ62" s="231"/>
      <c r="AR62" s="231"/>
      <c r="AS62" s="231"/>
      <c r="AT62" s="231"/>
      <c r="AU62" s="231"/>
      <c r="AV62" s="231"/>
    </row>
    <row r="63" spans="1:48" ht="21" x14ac:dyDescent="0.25">
      <c r="A63" s="217" t="s">
        <v>472</v>
      </c>
      <c r="B63" s="218" t="s">
        <v>397</v>
      </c>
      <c r="C63" s="206">
        <v>2.3126352478649421E-4</v>
      </c>
      <c r="D63" s="207">
        <v>1.2315270935960591E-3</v>
      </c>
      <c r="E63" s="207">
        <v>2.9507229271171441E-4</v>
      </c>
      <c r="F63" s="207">
        <v>0</v>
      </c>
      <c r="G63" s="207">
        <v>9.5648015303682451E-5</v>
      </c>
      <c r="H63" s="207">
        <v>5.7877069105220517E-5</v>
      </c>
      <c r="I63" s="207">
        <v>9.1755746203606018E-5</v>
      </c>
      <c r="J63" s="207">
        <v>2.0576131687242801E-4</v>
      </c>
      <c r="K63" s="207">
        <v>1.6102195265954591E-4</v>
      </c>
      <c r="L63" s="207">
        <v>1.7054660185895795E-4</v>
      </c>
      <c r="M63" s="207">
        <v>2.5665155274189408E-4</v>
      </c>
      <c r="N63" s="207">
        <v>2.2312712668042618E-4</v>
      </c>
      <c r="O63" s="207">
        <v>4.7748976807639838E-4</v>
      </c>
      <c r="P63" s="207">
        <v>7.836990595611285E-4</v>
      </c>
      <c r="Q63" s="207">
        <v>1.403077311136335E-3</v>
      </c>
      <c r="R63" s="207">
        <v>2.3928422804827295E-3</v>
      </c>
      <c r="S63" s="207">
        <v>4.0116936602436889E-3</v>
      </c>
      <c r="T63" s="207">
        <v>7.1232694699623175E-4</v>
      </c>
      <c r="U63" s="222">
        <v>0.21347082053532249</v>
      </c>
      <c r="V63" s="207">
        <v>8.2621082621082617E-4</v>
      </c>
      <c r="W63" s="207">
        <v>2.9305699144436398E-4</v>
      </c>
      <c r="X63" s="207">
        <v>4.7444800939407057E-4</v>
      </c>
      <c r="Y63" s="207">
        <v>6.0326950526514225E-4</v>
      </c>
      <c r="Z63" s="207">
        <v>2.0708560531569383E-3</v>
      </c>
      <c r="AA63" s="207">
        <v>8.8904694167852067E-5</v>
      </c>
      <c r="AB63" s="207">
        <v>1.9227071716977504E-4</v>
      </c>
      <c r="AC63" s="207">
        <v>2.8362089340581422E-4</v>
      </c>
      <c r="AD63" s="207">
        <v>2.8024549505366699E-4</v>
      </c>
      <c r="AE63" s="207">
        <v>3.3895432590458436E-5</v>
      </c>
      <c r="AF63" s="207">
        <v>1.6894541856227446E-4</v>
      </c>
      <c r="AG63" s="207">
        <v>5.7227665488573335E-4</v>
      </c>
      <c r="AH63" s="207">
        <v>7.0888664722870923E-3</v>
      </c>
      <c r="AI63" s="207">
        <v>1.2410951423536128E-4</v>
      </c>
      <c r="AJ63" s="207">
        <v>1.0808941156124346E-4</v>
      </c>
      <c r="AK63" s="207">
        <v>3.1263957123715944E-4</v>
      </c>
      <c r="AL63" s="208">
        <v>0</v>
      </c>
      <c r="AM63" s="228"/>
      <c r="AN63" s="229"/>
      <c r="AO63" s="229"/>
      <c r="AP63" s="229"/>
      <c r="AQ63" s="229"/>
      <c r="AR63" s="229"/>
      <c r="AS63" s="229"/>
      <c r="AT63" s="229"/>
      <c r="AU63" s="229"/>
      <c r="AV63" s="229"/>
    </row>
    <row r="64" spans="1:48" ht="42" x14ac:dyDescent="0.25">
      <c r="A64" s="217" t="s">
        <v>473</v>
      </c>
      <c r="B64" s="218" t="s">
        <v>397</v>
      </c>
      <c r="C64" s="206">
        <v>8.0942233675272983E-4</v>
      </c>
      <c r="D64" s="207">
        <v>6.1576354679802956E-4</v>
      </c>
      <c r="E64" s="207">
        <v>5.9014458542342883E-4</v>
      </c>
      <c r="F64" s="207">
        <v>1.3413816230717641E-3</v>
      </c>
      <c r="G64" s="207">
        <v>9.3256814921090388E-4</v>
      </c>
      <c r="H64" s="207">
        <v>2.488713971524482E-3</v>
      </c>
      <c r="I64" s="207">
        <v>1.7433591778685141E-3</v>
      </c>
      <c r="J64" s="207">
        <v>2.3662551440329217E-3</v>
      </c>
      <c r="K64" s="207">
        <v>2.9520691320916758E-4</v>
      </c>
      <c r="L64" s="207">
        <v>1.6201927176601005E-3</v>
      </c>
      <c r="M64" s="207">
        <v>2.7590041919753612E-3</v>
      </c>
      <c r="N64" s="207">
        <v>2.5101801751547942E-3</v>
      </c>
      <c r="O64" s="207">
        <v>3.4788540245566167E-3</v>
      </c>
      <c r="P64" s="207">
        <v>3.4055286406383584E-3</v>
      </c>
      <c r="Q64" s="207">
        <v>5.9118426031025354E-3</v>
      </c>
      <c r="R64" s="207">
        <v>4.9677486475239287E-3</v>
      </c>
      <c r="S64" s="207">
        <v>5.5907645690630135E-3</v>
      </c>
      <c r="T64" s="207">
        <v>3.7055764496591536E-3</v>
      </c>
      <c r="U64" s="207">
        <v>5.7042562527424307E-3</v>
      </c>
      <c r="V64" s="222">
        <v>2.3162393162393161E-2</v>
      </c>
      <c r="W64" s="207">
        <v>2.018837052172285E-3</v>
      </c>
      <c r="X64" s="207">
        <v>4.3352686858383191E-3</v>
      </c>
      <c r="Y64" s="207">
        <v>2.2891923190864775E-3</v>
      </c>
      <c r="Z64" s="207">
        <v>1.4600280087005751E-3</v>
      </c>
      <c r="AA64" s="207">
        <v>1.6002844950213373E-3</v>
      </c>
      <c r="AB64" s="207">
        <v>3.6531436262257255E-3</v>
      </c>
      <c r="AC64" s="207">
        <v>1.8908059560387616E-3</v>
      </c>
      <c r="AD64" s="207">
        <v>2.2419639604293359E-3</v>
      </c>
      <c r="AE64" s="207">
        <v>1.2032878569612744E-3</v>
      </c>
      <c r="AF64" s="207">
        <v>1.9790749031580721E-3</v>
      </c>
      <c r="AG64" s="207">
        <v>4.8423409259562055E-3</v>
      </c>
      <c r="AH64" s="207">
        <v>3.1091519615294265E-3</v>
      </c>
      <c r="AI64" s="207">
        <v>6.0069004889914861E-3</v>
      </c>
      <c r="AJ64" s="207">
        <v>1.3208526092783951E-2</v>
      </c>
      <c r="AK64" s="207">
        <v>3.9973202322465384E-3</v>
      </c>
      <c r="AL64" s="208">
        <v>0</v>
      </c>
      <c r="AM64" s="230"/>
      <c r="AN64" s="231"/>
      <c r="AO64" s="231"/>
      <c r="AP64" s="231"/>
      <c r="AQ64" s="231"/>
      <c r="AR64" s="231"/>
      <c r="AS64" s="231"/>
      <c r="AT64" s="231"/>
      <c r="AU64" s="231"/>
      <c r="AV64" s="231"/>
    </row>
    <row r="65" spans="1:48" ht="31.5" x14ac:dyDescent="0.25">
      <c r="A65" s="217" t="s">
        <v>474</v>
      </c>
      <c r="B65" s="218" t="s">
        <v>397</v>
      </c>
      <c r="C65" s="206">
        <v>9.2505409914597683E-4</v>
      </c>
      <c r="D65" s="207">
        <v>3.0788177339901475E-3</v>
      </c>
      <c r="E65" s="207">
        <v>3.5408675125405725E-3</v>
      </c>
      <c r="F65" s="207">
        <v>1.3413816230717641E-3</v>
      </c>
      <c r="G65" s="207">
        <v>9.3256814921090388E-4</v>
      </c>
      <c r="H65" s="207">
        <v>8.102789674730871E-4</v>
      </c>
      <c r="I65" s="207">
        <v>7.3404596962884814E-4</v>
      </c>
      <c r="J65" s="207">
        <v>2.9320987654320989E-3</v>
      </c>
      <c r="K65" s="207">
        <v>1.3955235897160647E-3</v>
      </c>
      <c r="L65" s="207">
        <v>3.1551121343907224E-3</v>
      </c>
      <c r="M65" s="207">
        <v>2.2457010864915731E-3</v>
      </c>
      <c r="N65" s="207">
        <v>3.6258158085569251E-3</v>
      </c>
      <c r="O65" s="207">
        <v>4.7521600727603456E-3</v>
      </c>
      <c r="P65" s="207">
        <v>1.9806212596181249E-3</v>
      </c>
      <c r="Q65" s="207">
        <v>1.2927229158784209E-3</v>
      </c>
      <c r="R65" s="207">
        <v>2.3668331252600914E-3</v>
      </c>
      <c r="S65" s="207">
        <v>1.9845080340567187E-3</v>
      </c>
      <c r="T65" s="207">
        <v>7.0494532060248847E-4</v>
      </c>
      <c r="U65" s="207">
        <v>1.0969723562966212E-3</v>
      </c>
      <c r="V65" s="207">
        <v>1.1680911680911679E-3</v>
      </c>
      <c r="W65" s="222">
        <v>1.0729142075657548E-2</v>
      </c>
      <c r="X65" s="207">
        <v>6.9388021373882819E-4</v>
      </c>
      <c r="Y65" s="207">
        <v>1.0395626296086828E-3</v>
      </c>
      <c r="Z65" s="207">
        <v>1.0130806590983581E-3</v>
      </c>
      <c r="AA65" s="207">
        <v>1.3780227596017071E-3</v>
      </c>
      <c r="AB65" s="207">
        <v>1.1536243030186501E-3</v>
      </c>
      <c r="AC65" s="207">
        <v>1.0872134247222878E-3</v>
      </c>
      <c r="AD65" s="207">
        <v>8.4073648516100102E-4</v>
      </c>
      <c r="AE65" s="207">
        <v>5.0843148885687658E-4</v>
      </c>
      <c r="AF65" s="207">
        <v>1.544643826855081E-3</v>
      </c>
      <c r="AG65" s="207">
        <v>1.2514621354094608E-3</v>
      </c>
      <c r="AH65" s="207">
        <v>1.0502024403388284E-3</v>
      </c>
      <c r="AI65" s="207">
        <v>1.7871770049892027E-3</v>
      </c>
      <c r="AJ65" s="207">
        <v>9.5118682173894254E-4</v>
      </c>
      <c r="AK65" s="207">
        <v>1.0272443054935238E-3</v>
      </c>
      <c r="AL65" s="208">
        <v>0</v>
      </c>
      <c r="AM65" s="228"/>
      <c r="AN65" s="229"/>
      <c r="AO65" s="229"/>
      <c r="AP65" s="229"/>
      <c r="AQ65" s="229"/>
      <c r="AR65" s="229"/>
      <c r="AS65" s="229"/>
      <c r="AT65" s="229"/>
      <c r="AU65" s="229"/>
      <c r="AV65" s="229"/>
    </row>
    <row r="66" spans="1:48" ht="13.5" x14ac:dyDescent="0.25">
      <c r="A66" s="217" t="s">
        <v>475</v>
      </c>
      <c r="B66" s="218" t="s">
        <v>397</v>
      </c>
      <c r="C66" s="206">
        <v>1.156317623932471E-4</v>
      </c>
      <c r="D66" s="207">
        <v>0</v>
      </c>
      <c r="E66" s="207">
        <v>2.9507229271171441E-4</v>
      </c>
      <c r="F66" s="207">
        <v>0</v>
      </c>
      <c r="G66" s="207">
        <v>1.912960306073649E-4</v>
      </c>
      <c r="H66" s="207">
        <v>2.3150827642088207E-4</v>
      </c>
      <c r="I66" s="207">
        <v>3.6702298481442407E-4</v>
      </c>
      <c r="J66" s="207">
        <v>2.0576131687242801E-4</v>
      </c>
      <c r="K66" s="207">
        <v>1.0198057001771241E-3</v>
      </c>
      <c r="L66" s="207">
        <v>3.8372985418265541E-4</v>
      </c>
      <c r="M66" s="207">
        <v>3.8497732911284109E-4</v>
      </c>
      <c r="N66" s="207">
        <v>1.0598538517320242E-3</v>
      </c>
      <c r="O66" s="207">
        <v>7.0486584811277851E-4</v>
      </c>
      <c r="P66" s="207">
        <v>7.5520091194072382E-4</v>
      </c>
      <c r="Q66" s="207">
        <v>5.5177197628956997E-4</v>
      </c>
      <c r="R66" s="207">
        <v>9.6233874323761964E-4</v>
      </c>
      <c r="S66" s="207">
        <v>7.895354544096622E-4</v>
      </c>
      <c r="T66" s="207">
        <v>2.915742425528617E-4</v>
      </c>
      <c r="U66" s="207">
        <v>4.3878894251864854E-4</v>
      </c>
      <c r="V66" s="207">
        <v>5.4131054131054124E-4</v>
      </c>
      <c r="W66" s="207">
        <v>3.9888312724371762E-4</v>
      </c>
      <c r="X66" s="222">
        <v>8.0656161596991995E-4</v>
      </c>
      <c r="Y66" s="207">
        <v>1.5081737631628556E-4</v>
      </c>
      <c r="Z66" s="207">
        <v>1.4898244986740562E-4</v>
      </c>
      <c r="AA66" s="207">
        <v>1.3335704125177811E-4</v>
      </c>
      <c r="AB66" s="207">
        <v>1.9227071716977504E-4</v>
      </c>
      <c r="AC66" s="207">
        <v>1.8908059560387617E-4</v>
      </c>
      <c r="AD66" s="207">
        <v>2.522209455483003E-4</v>
      </c>
      <c r="AE66" s="207">
        <v>5.0843148885687654E-5</v>
      </c>
      <c r="AF66" s="207">
        <v>1.0860776907574788E-4</v>
      </c>
      <c r="AG66" s="207">
        <v>2.8928270466751355E-4</v>
      </c>
      <c r="AH66" s="207">
        <v>1.1054762529882406E-4</v>
      </c>
      <c r="AI66" s="207">
        <v>7.4465708541216773E-5</v>
      </c>
      <c r="AJ66" s="207">
        <v>8.6471529248994774E-5</v>
      </c>
      <c r="AK66" s="207">
        <v>8.9325591782045557E-5</v>
      </c>
      <c r="AL66" s="208">
        <v>0</v>
      </c>
      <c r="AM66" s="230"/>
      <c r="AN66" s="231"/>
      <c r="AO66" s="231"/>
      <c r="AP66" s="231"/>
      <c r="AQ66" s="231"/>
      <c r="AR66" s="231"/>
      <c r="AS66" s="231"/>
      <c r="AT66" s="231"/>
      <c r="AU66" s="231"/>
      <c r="AV66" s="231"/>
    </row>
    <row r="67" spans="1:48" ht="31.5" x14ac:dyDescent="0.25">
      <c r="A67" s="217" t="s">
        <v>476</v>
      </c>
      <c r="B67" s="218" t="s">
        <v>397</v>
      </c>
      <c r="C67" s="206">
        <v>1.4817384409534666E-2</v>
      </c>
      <c r="D67" s="207">
        <v>1.0467980295566502E-2</v>
      </c>
      <c r="E67" s="207">
        <v>6.7866627323694305E-3</v>
      </c>
      <c r="F67" s="207">
        <v>1.341381623071764E-2</v>
      </c>
      <c r="G67" s="207">
        <v>2.3529411764705882E-2</v>
      </c>
      <c r="H67" s="207">
        <v>5.677740479222132E-2</v>
      </c>
      <c r="I67" s="207">
        <v>7.7533605542047072E-3</v>
      </c>
      <c r="J67" s="207">
        <v>2.3816872427983537E-2</v>
      </c>
      <c r="K67" s="207">
        <v>9.3607428479416041E-2</v>
      </c>
      <c r="L67" s="207">
        <v>4.0206361388249338E-2</v>
      </c>
      <c r="M67" s="207">
        <v>3.663700915390538E-2</v>
      </c>
      <c r="N67" s="207">
        <v>1.8463769732805266E-2</v>
      </c>
      <c r="O67" s="207">
        <v>2.144156434743065E-2</v>
      </c>
      <c r="P67" s="207">
        <v>2.1786833855799374E-2</v>
      </c>
      <c r="Q67" s="207">
        <v>3.8876276958002269E-2</v>
      </c>
      <c r="R67" s="207">
        <v>3.6646899708697458E-2</v>
      </c>
      <c r="S67" s="207">
        <v>2.7484369331882297E-2</v>
      </c>
      <c r="T67" s="207">
        <v>3.1242733711518658E-2</v>
      </c>
      <c r="U67" s="207">
        <v>2.5010969723562967E-2</v>
      </c>
      <c r="V67" s="207">
        <v>2.7578347578347578E-2</v>
      </c>
      <c r="W67" s="207">
        <v>2.6774012357236473E-2</v>
      </c>
      <c r="X67" s="207">
        <v>1.4227509681704692E-2</v>
      </c>
      <c r="Y67" s="222">
        <v>1.2350865853330102E-2</v>
      </c>
      <c r="Z67" s="207">
        <v>7.0245225112481749E-3</v>
      </c>
      <c r="AA67" s="207">
        <v>1.8225462304409672E-2</v>
      </c>
      <c r="AB67" s="207">
        <v>1.0863295520092291E-2</v>
      </c>
      <c r="AC67" s="207">
        <v>7.1377924840463243E-3</v>
      </c>
      <c r="AD67" s="207">
        <v>6.3335481882128746E-3</v>
      </c>
      <c r="AE67" s="207">
        <v>1.5591898991610879E-3</v>
      </c>
      <c r="AF67" s="207">
        <v>2.7513968165856131E-3</v>
      </c>
      <c r="AG67" s="207">
        <v>1.0118605908913681E-2</v>
      </c>
      <c r="AH67" s="207">
        <v>6.8677712216894445E-3</v>
      </c>
      <c r="AI67" s="207">
        <v>5.0636681808027403E-3</v>
      </c>
      <c r="AJ67" s="207">
        <v>1.5608111029443556E-2</v>
      </c>
      <c r="AK67" s="207">
        <v>7.1460473425636441E-3</v>
      </c>
      <c r="AL67" s="208">
        <v>0</v>
      </c>
      <c r="AM67" s="228"/>
      <c r="AN67" s="229"/>
      <c r="AO67" s="229"/>
      <c r="AP67" s="229"/>
      <c r="AQ67" s="229"/>
      <c r="AR67" s="229"/>
      <c r="AS67" s="229"/>
      <c r="AT67" s="229"/>
      <c r="AU67" s="229"/>
      <c r="AV67" s="229"/>
    </row>
    <row r="68" spans="1:48" ht="21" x14ac:dyDescent="0.25">
      <c r="A68" s="217" t="s">
        <v>477</v>
      </c>
      <c r="B68" s="218" t="s">
        <v>397</v>
      </c>
      <c r="C68" s="206">
        <v>2.758643474238895E-3</v>
      </c>
      <c r="D68" s="207">
        <v>4.3103448275862068E-3</v>
      </c>
      <c r="E68" s="207">
        <v>6.7866627323694305E-3</v>
      </c>
      <c r="F68" s="207">
        <v>4.6948356807511738E-3</v>
      </c>
      <c r="G68" s="207">
        <v>4.8063127690100432E-3</v>
      </c>
      <c r="H68" s="207">
        <v>1.0823011922676236E-2</v>
      </c>
      <c r="I68" s="207">
        <v>2.523283020599165E-3</v>
      </c>
      <c r="J68" s="207">
        <v>5.8641975308641979E-3</v>
      </c>
      <c r="K68" s="207">
        <v>8.5610004830658573E-3</v>
      </c>
      <c r="L68" s="207">
        <v>6.7792274238935787E-3</v>
      </c>
      <c r="M68" s="207">
        <v>6.1810248952006153E-3</v>
      </c>
      <c r="N68" s="207">
        <v>8.2557036871757691E-3</v>
      </c>
      <c r="O68" s="207">
        <v>9.7544338335607099E-3</v>
      </c>
      <c r="P68" s="207">
        <v>4.6736962097463659E-3</v>
      </c>
      <c r="Q68" s="207">
        <v>1.016836927733636E-2</v>
      </c>
      <c r="R68" s="207">
        <v>6.8404078235538906E-3</v>
      </c>
      <c r="S68" s="207">
        <v>6.4229776156029279E-3</v>
      </c>
      <c r="T68" s="207">
        <v>5.1782109152109486E-3</v>
      </c>
      <c r="U68" s="207">
        <v>7.2400175515577002E-3</v>
      </c>
      <c r="V68" s="207">
        <v>5.6695156695156694E-3</v>
      </c>
      <c r="W68" s="207">
        <v>4.6807713911252574E-3</v>
      </c>
      <c r="X68" s="207">
        <v>3.5702212706903813E-3</v>
      </c>
      <c r="Y68" s="207">
        <v>7.0722576822601071E-3</v>
      </c>
      <c r="Z68" s="222">
        <v>1.8861178153213552E-2</v>
      </c>
      <c r="AA68" s="207">
        <v>2.6226884779516359E-3</v>
      </c>
      <c r="AB68" s="207">
        <v>4.8067679292443759E-3</v>
      </c>
      <c r="AC68" s="207">
        <v>2.7889387851571736E-3</v>
      </c>
      <c r="AD68" s="207">
        <v>3.6992405347084042E-3</v>
      </c>
      <c r="AE68" s="207">
        <v>1.1354969917803577E-3</v>
      </c>
      <c r="AF68" s="207">
        <v>6.7578167424909782E-4</v>
      </c>
      <c r="AG68" s="207">
        <v>7.2383563711371328E-3</v>
      </c>
      <c r="AH68" s="207">
        <v>3.4131579311011927E-3</v>
      </c>
      <c r="AI68" s="207">
        <v>1.9361084220716361E-3</v>
      </c>
      <c r="AJ68" s="207">
        <v>2.6373816420943402E-3</v>
      </c>
      <c r="AK68" s="207">
        <v>2.1438142027690931E-3</v>
      </c>
      <c r="AL68" s="208">
        <v>0</v>
      </c>
      <c r="AM68" s="230"/>
      <c r="AN68" s="231"/>
      <c r="AO68" s="231"/>
      <c r="AP68" s="231"/>
      <c r="AQ68" s="231"/>
      <c r="AR68" s="231"/>
      <c r="AS68" s="231"/>
      <c r="AT68" s="231"/>
      <c r="AU68" s="231"/>
      <c r="AV68" s="231"/>
    </row>
    <row r="69" spans="1:48" ht="21" x14ac:dyDescent="0.25">
      <c r="A69" s="217" t="s">
        <v>478</v>
      </c>
      <c r="B69" s="218" t="s">
        <v>397</v>
      </c>
      <c r="C69" s="206">
        <v>8.2594115995176506E-5</v>
      </c>
      <c r="D69" s="207">
        <v>0</v>
      </c>
      <c r="E69" s="207">
        <v>0</v>
      </c>
      <c r="F69" s="207">
        <v>0</v>
      </c>
      <c r="G69" s="207">
        <v>1.4347202295552367E-4</v>
      </c>
      <c r="H69" s="207">
        <v>1.7363120731566154E-4</v>
      </c>
      <c r="I69" s="207">
        <v>0</v>
      </c>
      <c r="J69" s="207">
        <v>1.02880658436214E-4</v>
      </c>
      <c r="K69" s="207">
        <v>5.3673984219848646E-5</v>
      </c>
      <c r="L69" s="207">
        <v>1.2790995139421845E-4</v>
      </c>
      <c r="M69" s="207">
        <v>1.0693814697578919E-4</v>
      </c>
      <c r="N69" s="207">
        <v>5.5781781670106545E-5</v>
      </c>
      <c r="O69" s="207">
        <v>4.5475216007276038E-5</v>
      </c>
      <c r="P69" s="207">
        <v>4.2747221430607007E-5</v>
      </c>
      <c r="Q69" s="207">
        <v>6.3059654433093715E-5</v>
      </c>
      <c r="R69" s="207">
        <v>7.8027465667915093E-5</v>
      </c>
      <c r="S69" s="207">
        <v>6.4016388195378015E-5</v>
      </c>
      <c r="T69" s="207">
        <v>2.9526505574973337E-5</v>
      </c>
      <c r="U69" s="207">
        <v>0</v>
      </c>
      <c r="V69" s="207">
        <v>8.547008547008547E-5</v>
      </c>
      <c r="W69" s="207">
        <v>4.0702359922828328E-5</v>
      </c>
      <c r="X69" s="207">
        <v>3.5583600704555293E-5</v>
      </c>
      <c r="Y69" s="207">
        <v>3.7704344079071391E-5</v>
      </c>
      <c r="Z69" s="207">
        <v>3.7245612466851405E-5</v>
      </c>
      <c r="AA69" s="222">
        <v>1.7780938833570413E-4</v>
      </c>
      <c r="AB69" s="207">
        <v>9.6135358584887519E-5</v>
      </c>
      <c r="AC69" s="207">
        <v>4.7270148900969042E-5</v>
      </c>
      <c r="AD69" s="207">
        <v>5.6049099010733401E-5</v>
      </c>
      <c r="AE69" s="207">
        <v>1.6947716295229218E-5</v>
      </c>
      <c r="AF69" s="207">
        <v>1.206752989730532E-5</v>
      </c>
      <c r="AG69" s="207">
        <v>5.6598790043643959E-5</v>
      </c>
      <c r="AH69" s="207">
        <v>2.7636906324706014E-5</v>
      </c>
      <c r="AI69" s="207">
        <v>2.4821902847072259E-5</v>
      </c>
      <c r="AJ69" s="207">
        <v>4.3235764624497387E-5</v>
      </c>
      <c r="AK69" s="207">
        <v>4.4662795891022778E-5</v>
      </c>
      <c r="AL69" s="208">
        <v>0</v>
      </c>
      <c r="AM69" s="228"/>
      <c r="AN69" s="229"/>
      <c r="AO69" s="229"/>
      <c r="AP69" s="229"/>
      <c r="AQ69" s="229"/>
      <c r="AR69" s="229"/>
      <c r="AS69" s="229"/>
      <c r="AT69" s="229"/>
      <c r="AU69" s="229"/>
      <c r="AV69" s="229"/>
    </row>
    <row r="70" spans="1:48" ht="31.5" x14ac:dyDescent="0.25">
      <c r="A70" s="217" t="s">
        <v>479</v>
      </c>
      <c r="B70" s="218" t="s">
        <v>397</v>
      </c>
      <c r="C70" s="206">
        <v>4.9556469597105902E-5</v>
      </c>
      <c r="D70" s="207">
        <v>0</v>
      </c>
      <c r="E70" s="207">
        <v>0</v>
      </c>
      <c r="F70" s="207">
        <v>0</v>
      </c>
      <c r="G70" s="207">
        <v>1.1956001912960307E-4</v>
      </c>
      <c r="H70" s="207">
        <v>5.7877069105220517E-5</v>
      </c>
      <c r="I70" s="207">
        <v>4.5877873101803009E-5</v>
      </c>
      <c r="J70" s="207">
        <v>5.1440329218107E-4</v>
      </c>
      <c r="K70" s="207">
        <v>2.6836992109924323E-5</v>
      </c>
      <c r="L70" s="207">
        <v>1.2790995139421845E-4</v>
      </c>
      <c r="M70" s="207">
        <v>1.2832577637094704E-4</v>
      </c>
      <c r="N70" s="207">
        <v>1.1156356334021309E-4</v>
      </c>
      <c r="O70" s="207">
        <v>4.5475216007276038E-5</v>
      </c>
      <c r="P70" s="207">
        <v>8.5494442861214014E-5</v>
      </c>
      <c r="Q70" s="207">
        <v>2.2070879051582797E-4</v>
      </c>
      <c r="R70" s="207">
        <v>1.3004577611319183E-4</v>
      </c>
      <c r="S70" s="207">
        <v>1.2803277639075603E-4</v>
      </c>
      <c r="T70" s="207">
        <v>4.7980571559331668E-5</v>
      </c>
      <c r="U70" s="207">
        <v>0</v>
      </c>
      <c r="V70" s="207">
        <v>1.1396011396011397E-4</v>
      </c>
      <c r="W70" s="207">
        <v>7.3264247861090995E-5</v>
      </c>
      <c r="X70" s="207">
        <v>6.5236601291684707E-5</v>
      </c>
      <c r="Y70" s="207">
        <v>1.8852172039535698E-4</v>
      </c>
      <c r="Z70" s="207">
        <v>1.1173683740055422E-4</v>
      </c>
      <c r="AA70" s="207">
        <v>8.8904694167852067E-5</v>
      </c>
      <c r="AB70" s="222">
        <v>2.1149778888675257E-3</v>
      </c>
      <c r="AC70" s="207">
        <v>3.7816119120775234E-4</v>
      </c>
      <c r="AD70" s="207">
        <v>9.8085923268783444E-4</v>
      </c>
      <c r="AE70" s="207">
        <v>2.2032031183797984E-4</v>
      </c>
      <c r="AF70" s="207">
        <v>6.0337649486526594E-5</v>
      </c>
      <c r="AG70" s="207">
        <v>5.7227665488573335E-4</v>
      </c>
      <c r="AH70" s="207">
        <v>1.3818453162353007E-4</v>
      </c>
      <c r="AI70" s="207">
        <v>1.9857522277657807E-4</v>
      </c>
      <c r="AJ70" s="207">
        <v>8.6471529248994774E-5</v>
      </c>
      <c r="AK70" s="207">
        <v>2.0098258150960251E-4</v>
      </c>
      <c r="AL70" s="208">
        <v>0</v>
      </c>
      <c r="AM70" s="230"/>
      <c r="AN70" s="231"/>
      <c r="AO70" s="231"/>
      <c r="AP70" s="231"/>
      <c r="AQ70" s="231"/>
      <c r="AR70" s="231"/>
      <c r="AS70" s="231"/>
      <c r="AT70" s="231"/>
      <c r="AU70" s="231"/>
      <c r="AV70" s="231"/>
    </row>
    <row r="71" spans="1:48" ht="13.5" x14ac:dyDescent="0.25">
      <c r="A71" s="217" t="s">
        <v>480</v>
      </c>
      <c r="B71" s="218" t="s">
        <v>397</v>
      </c>
      <c r="C71" s="206">
        <v>1.3215058559228242E-4</v>
      </c>
      <c r="D71" s="207">
        <v>0</v>
      </c>
      <c r="E71" s="207">
        <v>2.9507229271171441E-4</v>
      </c>
      <c r="F71" s="207">
        <v>0</v>
      </c>
      <c r="G71" s="207">
        <v>1.1956001912960307E-4</v>
      </c>
      <c r="H71" s="207">
        <v>1.1575413821044103E-4</v>
      </c>
      <c r="I71" s="207">
        <v>9.1755746203606018E-5</v>
      </c>
      <c r="J71" s="207">
        <v>2.0576131687242801E-4</v>
      </c>
      <c r="K71" s="207">
        <v>2.6836992109924323E-5</v>
      </c>
      <c r="L71" s="207">
        <v>2.1318325232369745E-4</v>
      </c>
      <c r="M71" s="207">
        <v>1.9248866455642054E-4</v>
      </c>
      <c r="N71" s="207">
        <v>2.2312712668042618E-4</v>
      </c>
      <c r="O71" s="207">
        <v>1.1368804001819008E-4</v>
      </c>
      <c r="P71" s="207">
        <v>1.9948703334283271E-4</v>
      </c>
      <c r="Q71" s="207">
        <v>6.148316307226637E-4</v>
      </c>
      <c r="R71" s="207">
        <v>2.3408239700374532E-4</v>
      </c>
      <c r="S71" s="207">
        <v>2.9874314491176403E-4</v>
      </c>
      <c r="T71" s="207">
        <v>9.2270329921791664E-5</v>
      </c>
      <c r="U71" s="207">
        <v>2.1939447125932427E-4</v>
      </c>
      <c r="V71" s="207">
        <v>2.2792022792022794E-4</v>
      </c>
      <c r="W71" s="207">
        <v>2.4421415953696998E-4</v>
      </c>
      <c r="X71" s="207">
        <v>1.3047320258336941E-4</v>
      </c>
      <c r="Y71" s="207">
        <v>4.4706579408041803E-4</v>
      </c>
      <c r="Z71" s="207">
        <v>4.022526146419952E-4</v>
      </c>
      <c r="AA71" s="207">
        <v>2.6671408250355621E-4</v>
      </c>
      <c r="AB71" s="207">
        <v>2.018842530282638E-3</v>
      </c>
      <c r="AC71" s="222">
        <v>1.1108484991727724E-2</v>
      </c>
      <c r="AD71" s="207">
        <v>1.9897430148810356E-3</v>
      </c>
      <c r="AE71" s="207">
        <v>8.6433353105669006E-4</v>
      </c>
      <c r="AF71" s="207">
        <v>2.4135059794610638E-4</v>
      </c>
      <c r="AG71" s="207">
        <v>1.0565107474813538E-3</v>
      </c>
      <c r="AH71" s="207">
        <v>5.5273812649412029E-4</v>
      </c>
      <c r="AI71" s="207">
        <v>3.4750663985901156E-4</v>
      </c>
      <c r="AJ71" s="207">
        <v>2.8103247005923298E-4</v>
      </c>
      <c r="AK71" s="207">
        <v>4.2429656096471636E-4</v>
      </c>
      <c r="AL71" s="208">
        <v>0</v>
      </c>
      <c r="AM71" s="228"/>
      <c r="AN71" s="229"/>
      <c r="AO71" s="229"/>
      <c r="AP71" s="229"/>
      <c r="AQ71" s="229"/>
      <c r="AR71" s="229"/>
      <c r="AS71" s="229"/>
      <c r="AT71" s="229"/>
      <c r="AU71" s="229"/>
      <c r="AV71" s="229"/>
    </row>
    <row r="72" spans="1:48" ht="21" x14ac:dyDescent="0.25">
      <c r="A72" s="217" t="s">
        <v>481</v>
      </c>
      <c r="B72" s="218" t="s">
        <v>397</v>
      </c>
      <c r="C72" s="206">
        <v>2.6430117118456483E-4</v>
      </c>
      <c r="D72" s="207">
        <v>0</v>
      </c>
      <c r="E72" s="207">
        <v>0</v>
      </c>
      <c r="F72" s="207">
        <v>6.7069081153588205E-4</v>
      </c>
      <c r="G72" s="207">
        <v>8.1300813008130081E-4</v>
      </c>
      <c r="H72" s="207">
        <v>2.8938534552610254E-4</v>
      </c>
      <c r="I72" s="207">
        <v>4.1290085791622705E-4</v>
      </c>
      <c r="J72" s="207">
        <v>1.8004115226337449E-3</v>
      </c>
      <c r="K72" s="207">
        <v>1.8785894476947023E-4</v>
      </c>
      <c r="L72" s="207">
        <v>1.4496461158011425E-3</v>
      </c>
      <c r="M72" s="207">
        <v>1.2190948755239968E-3</v>
      </c>
      <c r="N72" s="207">
        <v>1.2829809784124504E-3</v>
      </c>
      <c r="O72" s="207">
        <v>9.5497953615279675E-4</v>
      </c>
      <c r="P72" s="207">
        <v>1.2111712738671987E-3</v>
      </c>
      <c r="Q72" s="207">
        <v>3.7047546979442555E-3</v>
      </c>
      <c r="R72" s="207">
        <v>1.7686225551394089E-3</v>
      </c>
      <c r="S72" s="207">
        <v>1.8351364616008363E-3</v>
      </c>
      <c r="T72" s="207">
        <v>7.1970857338997504E-4</v>
      </c>
      <c r="U72" s="207">
        <v>1.0969723562966212E-3</v>
      </c>
      <c r="V72" s="207">
        <v>1.8518518518518519E-3</v>
      </c>
      <c r="W72" s="207">
        <v>1.9537132762957599E-3</v>
      </c>
      <c r="X72" s="207">
        <v>8.4214521667447522E-4</v>
      </c>
      <c r="Y72" s="207">
        <v>2.7685761223775283E-3</v>
      </c>
      <c r="Z72" s="207">
        <v>2.5103542802657848E-3</v>
      </c>
      <c r="AA72" s="207">
        <v>1.2002133712660031E-3</v>
      </c>
      <c r="AB72" s="207">
        <v>1.2593731974620265E-2</v>
      </c>
      <c r="AC72" s="207">
        <v>1.030489246041125E-2</v>
      </c>
      <c r="AD72" s="222">
        <v>4.6464703079897994E-2</v>
      </c>
      <c r="AE72" s="207">
        <v>8.1687992543004843E-3</v>
      </c>
      <c r="AF72" s="207">
        <v>1.70152171552005E-3</v>
      </c>
      <c r="AG72" s="207">
        <v>8.3325996453142495E-3</v>
      </c>
      <c r="AH72" s="207">
        <v>3.8691668854588419E-3</v>
      </c>
      <c r="AI72" s="207">
        <v>2.4325464790130816E-3</v>
      </c>
      <c r="AJ72" s="207">
        <v>1.7510484672921438E-3</v>
      </c>
      <c r="AK72" s="207">
        <v>2.6351049575703439E-3</v>
      </c>
      <c r="AL72" s="208">
        <v>0</v>
      </c>
      <c r="AM72" s="230"/>
      <c r="AN72" s="231"/>
      <c r="AO72" s="231"/>
      <c r="AP72" s="231"/>
      <c r="AQ72" s="231"/>
      <c r="AR72" s="231"/>
      <c r="AS72" s="231"/>
      <c r="AT72" s="231"/>
      <c r="AU72" s="231"/>
      <c r="AV72" s="231"/>
    </row>
    <row r="73" spans="1:48" ht="21" x14ac:dyDescent="0.25">
      <c r="A73" s="217" t="s">
        <v>482</v>
      </c>
      <c r="B73" s="218" t="s">
        <v>397</v>
      </c>
      <c r="C73" s="206">
        <v>1.767514082296777E-3</v>
      </c>
      <c r="D73" s="207">
        <v>1.8472906403940886E-3</v>
      </c>
      <c r="E73" s="207">
        <v>1.1802891708468577E-3</v>
      </c>
      <c r="F73" s="207">
        <v>1.3413816230717641E-3</v>
      </c>
      <c r="G73" s="207">
        <v>1.1956001912960307E-3</v>
      </c>
      <c r="H73" s="207">
        <v>5.2089362194698461E-4</v>
      </c>
      <c r="I73" s="207">
        <v>6.8816809652704511E-4</v>
      </c>
      <c r="J73" s="207">
        <v>1.3888888888888889E-3</v>
      </c>
      <c r="K73" s="207">
        <v>6.9776179485803234E-4</v>
      </c>
      <c r="L73" s="207">
        <v>1.4922827662658821E-3</v>
      </c>
      <c r="M73" s="207">
        <v>1.5399093164513644E-3</v>
      </c>
      <c r="N73" s="207">
        <v>2.2312712668042618E-3</v>
      </c>
      <c r="O73" s="207">
        <v>4.1155070486584818E-3</v>
      </c>
      <c r="P73" s="207">
        <v>1.4819036762610432E-3</v>
      </c>
      <c r="Q73" s="207">
        <v>1.182368520620507E-3</v>
      </c>
      <c r="R73" s="207">
        <v>1.0403662089055346E-3</v>
      </c>
      <c r="S73" s="207">
        <v>1.4296993363634423E-3</v>
      </c>
      <c r="T73" s="207">
        <v>6.5327393584628502E-4</v>
      </c>
      <c r="U73" s="207">
        <v>2.1939447125932424E-3</v>
      </c>
      <c r="V73" s="207">
        <v>1.1965811965811966E-3</v>
      </c>
      <c r="W73" s="207">
        <v>1.8804490284346689E-3</v>
      </c>
      <c r="X73" s="207">
        <v>1.2157730240723059E-3</v>
      </c>
      <c r="Y73" s="207">
        <v>3.1510058980366807E-3</v>
      </c>
      <c r="Z73" s="207">
        <v>2.1602455230773816E-3</v>
      </c>
      <c r="AA73" s="207">
        <v>1.8669985775248935E-3</v>
      </c>
      <c r="AB73" s="207">
        <v>2.4033839646221879E-3</v>
      </c>
      <c r="AC73" s="207">
        <v>1.8908059560387616E-3</v>
      </c>
      <c r="AD73" s="207">
        <v>3.2508477426225371E-3</v>
      </c>
      <c r="AE73" s="222">
        <v>4.5352088806033392E-2</v>
      </c>
      <c r="AF73" s="207">
        <v>7.3008555878697184E-3</v>
      </c>
      <c r="AG73" s="207">
        <v>3.5657237727495694E-3</v>
      </c>
      <c r="AH73" s="207">
        <v>2.2524078654635404E-3</v>
      </c>
      <c r="AI73" s="207">
        <v>1.3900265594360463E-3</v>
      </c>
      <c r="AJ73" s="207">
        <v>1.1025119979246832E-3</v>
      </c>
      <c r="AK73" s="207">
        <v>1.1835640911121036E-3</v>
      </c>
      <c r="AL73" s="208">
        <v>0</v>
      </c>
      <c r="AM73" s="228"/>
      <c r="AN73" s="229"/>
      <c r="AO73" s="229"/>
      <c r="AP73" s="229"/>
      <c r="AQ73" s="229"/>
      <c r="AR73" s="229"/>
      <c r="AS73" s="229"/>
      <c r="AT73" s="229"/>
      <c r="AU73" s="229"/>
      <c r="AV73" s="229"/>
    </row>
    <row r="74" spans="1:48" ht="13.5" x14ac:dyDescent="0.25">
      <c r="A74" s="217" t="s">
        <v>483</v>
      </c>
      <c r="B74" s="218" t="s">
        <v>397</v>
      </c>
      <c r="C74" s="206">
        <v>3.3037646398070604E-5</v>
      </c>
      <c r="D74" s="207">
        <v>0</v>
      </c>
      <c r="E74" s="207">
        <v>0</v>
      </c>
      <c r="F74" s="207">
        <v>0</v>
      </c>
      <c r="G74" s="207">
        <v>4.7824007651841225E-5</v>
      </c>
      <c r="H74" s="207">
        <v>5.7877069105220517E-5</v>
      </c>
      <c r="I74" s="207">
        <v>2.2938936550901502E-4</v>
      </c>
      <c r="J74" s="207">
        <v>1.02880658436214E-4</v>
      </c>
      <c r="K74" s="207">
        <v>5.3673984219848646E-5</v>
      </c>
      <c r="L74" s="207">
        <v>8.5273300929478976E-5</v>
      </c>
      <c r="M74" s="207">
        <v>6.4162888185473519E-5</v>
      </c>
      <c r="N74" s="207">
        <v>5.5781781670106545E-5</v>
      </c>
      <c r="O74" s="207">
        <v>6.8212824010914044E-5</v>
      </c>
      <c r="P74" s="207">
        <v>7.1245369051011688E-5</v>
      </c>
      <c r="Q74" s="207">
        <v>6.3059654433093715E-5</v>
      </c>
      <c r="R74" s="207">
        <v>5.201831044527674E-5</v>
      </c>
      <c r="S74" s="207">
        <v>6.4016388195378015E-5</v>
      </c>
      <c r="T74" s="207">
        <v>4.0598945165588339E-5</v>
      </c>
      <c r="U74" s="207">
        <v>0</v>
      </c>
      <c r="V74" s="207">
        <v>1.4245014245014244E-4</v>
      </c>
      <c r="W74" s="207">
        <v>6.5123775876525333E-5</v>
      </c>
      <c r="X74" s="207">
        <v>1.0675080211366589E-4</v>
      </c>
      <c r="Y74" s="207">
        <v>1.0772669736877542E-4</v>
      </c>
      <c r="Z74" s="207">
        <v>5.2143857453591967E-5</v>
      </c>
      <c r="AA74" s="207">
        <v>8.8904694167852067E-5</v>
      </c>
      <c r="AB74" s="207">
        <v>9.6135358584887519E-5</v>
      </c>
      <c r="AC74" s="207">
        <v>4.7270148900969042E-5</v>
      </c>
      <c r="AD74" s="207">
        <v>1.120981980214668E-4</v>
      </c>
      <c r="AE74" s="207">
        <v>1.1863401406660452E-4</v>
      </c>
      <c r="AF74" s="222">
        <v>8.4472709281137228E-5</v>
      </c>
      <c r="AG74" s="207">
        <v>1.3835259788446303E-4</v>
      </c>
      <c r="AH74" s="207">
        <v>4.1455359487059019E-5</v>
      </c>
      <c r="AI74" s="207">
        <v>4.9643805694144518E-5</v>
      </c>
      <c r="AJ74" s="207">
        <v>4.3235764624497387E-5</v>
      </c>
      <c r="AK74" s="207">
        <v>6.6994193836534161E-5</v>
      </c>
      <c r="AL74" s="208">
        <v>0</v>
      </c>
      <c r="AM74" s="230"/>
      <c r="AN74" s="231"/>
      <c r="AO74" s="231"/>
      <c r="AP74" s="231"/>
      <c r="AQ74" s="231"/>
      <c r="AR74" s="231"/>
      <c r="AS74" s="231"/>
      <c r="AT74" s="231"/>
      <c r="AU74" s="231"/>
      <c r="AV74" s="231"/>
    </row>
    <row r="75" spans="1:48" ht="21" x14ac:dyDescent="0.25">
      <c r="A75" s="217" t="s">
        <v>484</v>
      </c>
      <c r="B75" s="218" t="s">
        <v>397</v>
      </c>
      <c r="C75" s="206">
        <v>2.8742752366321422E-3</v>
      </c>
      <c r="D75" s="207">
        <v>1.1699507389162561E-2</v>
      </c>
      <c r="E75" s="207">
        <v>7.0817350250811451E-3</v>
      </c>
      <c r="F75" s="207">
        <v>8.0482897384305842E-3</v>
      </c>
      <c r="G75" s="207">
        <v>4.5911047345767574E-3</v>
      </c>
      <c r="H75" s="207">
        <v>2.3150827642088203E-3</v>
      </c>
      <c r="I75" s="207">
        <v>1.972748543377529E-3</v>
      </c>
      <c r="J75" s="207">
        <v>6.069958847736626E-3</v>
      </c>
      <c r="K75" s="207">
        <v>3.0057431163115237E-3</v>
      </c>
      <c r="L75" s="207">
        <v>8.9536965975952933E-3</v>
      </c>
      <c r="M75" s="207">
        <v>6.4590640773376671E-3</v>
      </c>
      <c r="N75" s="207">
        <v>6.6938138004127854E-3</v>
      </c>
      <c r="O75" s="207">
        <v>4.8431105047748975E-3</v>
      </c>
      <c r="P75" s="207">
        <v>5.9133656312339699E-3</v>
      </c>
      <c r="Q75" s="207">
        <v>8.9702358431075803E-3</v>
      </c>
      <c r="R75" s="207">
        <v>5.9560965459841859E-3</v>
      </c>
      <c r="S75" s="207">
        <v>7.4472398267289757E-3</v>
      </c>
      <c r="T75" s="207">
        <v>3.0264668214347668E-3</v>
      </c>
      <c r="U75" s="207">
        <v>6.5818341377797277E-3</v>
      </c>
      <c r="V75" s="207">
        <v>6.3247863247863243E-3</v>
      </c>
      <c r="W75" s="207">
        <v>6.7484512752049369E-3</v>
      </c>
      <c r="X75" s="207">
        <v>1.012353440044598E-2</v>
      </c>
      <c r="Y75" s="207">
        <v>1.1079690824378551E-2</v>
      </c>
      <c r="Z75" s="207">
        <v>6.6446172640862913E-3</v>
      </c>
      <c r="AA75" s="207">
        <v>5.8677098150782363E-3</v>
      </c>
      <c r="AB75" s="207">
        <v>1.9900019227071717E-2</v>
      </c>
      <c r="AC75" s="207">
        <v>1.1675726778539352E-2</v>
      </c>
      <c r="AD75" s="207">
        <v>1.8748423619090324E-2</v>
      </c>
      <c r="AE75" s="207">
        <v>9.5076688416235906E-3</v>
      </c>
      <c r="AF75" s="207">
        <v>6.8302219218748109E-3</v>
      </c>
      <c r="AG75" s="222">
        <v>3.4242267976404596E-2</v>
      </c>
      <c r="AH75" s="207">
        <v>6.5637652521176783E-3</v>
      </c>
      <c r="AI75" s="207">
        <v>4.8899148608732342E-3</v>
      </c>
      <c r="AJ75" s="207">
        <v>4.1073976393272513E-3</v>
      </c>
      <c r="AK75" s="207">
        <v>6.677087985707905E-3</v>
      </c>
      <c r="AL75" s="208">
        <v>0</v>
      </c>
      <c r="AM75" s="228"/>
      <c r="AN75" s="229"/>
      <c r="AO75" s="229"/>
      <c r="AP75" s="229"/>
      <c r="AQ75" s="229"/>
      <c r="AR75" s="229"/>
      <c r="AS75" s="229"/>
      <c r="AT75" s="229"/>
      <c r="AU75" s="229"/>
      <c r="AV75" s="229"/>
    </row>
    <row r="76" spans="1:48" ht="31.5" x14ac:dyDescent="0.25">
      <c r="A76" s="217" t="s">
        <v>485</v>
      </c>
      <c r="B76" s="218" t="s">
        <v>397</v>
      </c>
      <c r="C76" s="206">
        <v>3.3037646398070604E-5</v>
      </c>
      <c r="D76" s="207">
        <v>0</v>
      </c>
      <c r="E76" s="207">
        <v>0</v>
      </c>
      <c r="F76" s="207">
        <v>0</v>
      </c>
      <c r="G76" s="207">
        <v>4.7824007651841225E-5</v>
      </c>
      <c r="H76" s="207">
        <v>5.7877069105220517E-5</v>
      </c>
      <c r="I76" s="207">
        <v>4.5877873101803009E-5</v>
      </c>
      <c r="J76" s="207">
        <v>5.1440329218107002E-5</v>
      </c>
      <c r="K76" s="207">
        <v>2.1469593687939458E-4</v>
      </c>
      <c r="L76" s="207">
        <v>8.5273300929478976E-5</v>
      </c>
      <c r="M76" s="207">
        <v>8.5550517580631355E-5</v>
      </c>
      <c r="N76" s="207">
        <v>5.5781781670106545E-5</v>
      </c>
      <c r="O76" s="207">
        <v>6.8212824010914044E-5</v>
      </c>
      <c r="P76" s="207">
        <v>4.2747221430607007E-5</v>
      </c>
      <c r="Q76" s="207">
        <v>6.3059654433093715E-5</v>
      </c>
      <c r="R76" s="207">
        <v>7.8027465667915093E-5</v>
      </c>
      <c r="S76" s="207">
        <v>8.5355184260504029E-5</v>
      </c>
      <c r="T76" s="207">
        <v>4.7980571559331668E-5</v>
      </c>
      <c r="U76" s="207">
        <v>0</v>
      </c>
      <c r="V76" s="207">
        <v>5.6980056980056985E-5</v>
      </c>
      <c r="W76" s="207">
        <v>8.1404719845656656E-5</v>
      </c>
      <c r="X76" s="207">
        <v>6.5236601291684707E-5</v>
      </c>
      <c r="Y76" s="207">
        <v>7.0022353289704025E-5</v>
      </c>
      <c r="Z76" s="207">
        <v>1.2663508238729476E-4</v>
      </c>
      <c r="AA76" s="207">
        <v>4.4452347083926033E-5</v>
      </c>
      <c r="AB76" s="207">
        <v>9.6135358584887519E-5</v>
      </c>
      <c r="AC76" s="207">
        <v>9.4540297801938084E-5</v>
      </c>
      <c r="AD76" s="207">
        <v>2.241963960429336E-4</v>
      </c>
      <c r="AE76" s="207">
        <v>6.7790865180916872E-5</v>
      </c>
      <c r="AF76" s="207">
        <v>3.6202589691915954E-5</v>
      </c>
      <c r="AG76" s="207">
        <v>1.2577508898587545E-4</v>
      </c>
      <c r="AH76" s="222">
        <v>4.1455359487059019E-5</v>
      </c>
      <c r="AI76" s="207">
        <v>2.4821902847072259E-5</v>
      </c>
      <c r="AJ76" s="207">
        <v>4.3235764624497387E-5</v>
      </c>
      <c r="AK76" s="207">
        <v>4.4662795891022778E-5</v>
      </c>
      <c r="AL76" s="208">
        <v>0</v>
      </c>
      <c r="AM76" s="230"/>
      <c r="AN76" s="231"/>
      <c r="AO76" s="231"/>
      <c r="AP76" s="231"/>
      <c r="AQ76" s="231"/>
      <c r="AR76" s="231"/>
      <c r="AS76" s="231"/>
      <c r="AT76" s="231"/>
      <c r="AU76" s="231"/>
      <c r="AV76" s="231"/>
    </row>
    <row r="77" spans="1:48" ht="13.5" x14ac:dyDescent="0.25">
      <c r="A77" s="217" t="s">
        <v>486</v>
      </c>
      <c r="B77" s="218" t="s">
        <v>397</v>
      </c>
      <c r="C77" s="206">
        <v>1.6518823199035302E-5</v>
      </c>
      <c r="D77" s="207">
        <v>0</v>
      </c>
      <c r="E77" s="207">
        <v>0</v>
      </c>
      <c r="F77" s="207">
        <v>0</v>
      </c>
      <c r="G77" s="207">
        <v>2.3912003825920613E-5</v>
      </c>
      <c r="H77" s="207">
        <v>5.7877069105220517E-5</v>
      </c>
      <c r="I77" s="207">
        <v>0</v>
      </c>
      <c r="J77" s="207">
        <v>5.1440329218107002E-5</v>
      </c>
      <c r="K77" s="207">
        <v>0</v>
      </c>
      <c r="L77" s="207">
        <v>4.2636650464739488E-5</v>
      </c>
      <c r="M77" s="207">
        <v>4.2775258790315677E-5</v>
      </c>
      <c r="N77" s="207">
        <v>5.5781781670106545E-5</v>
      </c>
      <c r="O77" s="207">
        <v>2.2737608003638019E-5</v>
      </c>
      <c r="P77" s="207">
        <v>2.8498147620404674E-5</v>
      </c>
      <c r="Q77" s="207">
        <v>7.8824568041367134E-5</v>
      </c>
      <c r="R77" s="207">
        <v>5.201831044527674E-5</v>
      </c>
      <c r="S77" s="207">
        <v>6.4016388195378015E-5</v>
      </c>
      <c r="T77" s="207">
        <v>3.6908131968716668E-5</v>
      </c>
      <c r="U77" s="207">
        <v>0</v>
      </c>
      <c r="V77" s="207">
        <v>5.6980056980056985E-5</v>
      </c>
      <c r="W77" s="207">
        <v>4.0702359922828328E-5</v>
      </c>
      <c r="X77" s="207">
        <v>2.3722400469703529E-5</v>
      </c>
      <c r="Y77" s="207">
        <v>4.8477013815948938E-5</v>
      </c>
      <c r="Z77" s="207">
        <v>3.7245612466851405E-5</v>
      </c>
      <c r="AA77" s="207">
        <v>4.4452347083926033E-5</v>
      </c>
      <c r="AB77" s="207">
        <v>9.6135358584887519E-5</v>
      </c>
      <c r="AC77" s="207">
        <v>9.4540297801938084E-5</v>
      </c>
      <c r="AD77" s="207">
        <v>3.9234369307513376E-4</v>
      </c>
      <c r="AE77" s="207">
        <v>8.4738581476146083E-5</v>
      </c>
      <c r="AF77" s="207">
        <v>2.413505979461064E-5</v>
      </c>
      <c r="AG77" s="207">
        <v>1.3835259788446303E-4</v>
      </c>
      <c r="AH77" s="207">
        <v>5.5273812649412028E-5</v>
      </c>
      <c r="AI77" s="222">
        <v>2.4821902847072259E-5</v>
      </c>
      <c r="AJ77" s="207">
        <v>2.1617882312248693E-5</v>
      </c>
      <c r="AK77" s="207">
        <v>4.4662795891022778E-5</v>
      </c>
      <c r="AL77" s="208">
        <v>0</v>
      </c>
      <c r="AM77" s="228"/>
      <c r="AN77" s="229"/>
      <c r="AO77" s="229"/>
      <c r="AP77" s="229"/>
      <c r="AQ77" s="229"/>
      <c r="AR77" s="229"/>
      <c r="AS77" s="229"/>
      <c r="AT77" s="229"/>
      <c r="AU77" s="229"/>
      <c r="AV77" s="229"/>
    </row>
    <row r="78" spans="1:48" ht="21" x14ac:dyDescent="0.25">
      <c r="A78" s="217" t="s">
        <v>487</v>
      </c>
      <c r="B78" s="218" t="s">
        <v>397</v>
      </c>
      <c r="C78" s="206">
        <v>3.3037646398070604E-5</v>
      </c>
      <c r="D78" s="207">
        <v>0</v>
      </c>
      <c r="E78" s="207">
        <v>0</v>
      </c>
      <c r="F78" s="207">
        <v>0</v>
      </c>
      <c r="G78" s="207">
        <v>4.7824007651841225E-5</v>
      </c>
      <c r="H78" s="207">
        <v>5.7877069105220517E-5</v>
      </c>
      <c r="I78" s="207">
        <v>0</v>
      </c>
      <c r="J78" s="207">
        <v>5.1440329218107002E-5</v>
      </c>
      <c r="K78" s="207">
        <v>2.6836992109924323E-5</v>
      </c>
      <c r="L78" s="207">
        <v>8.5273300929478976E-5</v>
      </c>
      <c r="M78" s="207">
        <v>6.4162888185473519E-5</v>
      </c>
      <c r="N78" s="207">
        <v>5.5781781670106545E-5</v>
      </c>
      <c r="O78" s="207">
        <v>2.2737608003638019E-5</v>
      </c>
      <c r="P78" s="207">
        <v>2.8498147620404674E-5</v>
      </c>
      <c r="Q78" s="207">
        <v>1.1035439525791399E-4</v>
      </c>
      <c r="R78" s="207">
        <v>7.8027465667915093E-5</v>
      </c>
      <c r="S78" s="207">
        <v>4.2677592130252015E-5</v>
      </c>
      <c r="T78" s="207">
        <v>2.5835692378101666E-5</v>
      </c>
      <c r="U78" s="207">
        <v>0</v>
      </c>
      <c r="V78" s="207">
        <v>5.6980056980056985E-5</v>
      </c>
      <c r="W78" s="207">
        <v>2.4421415953696995E-5</v>
      </c>
      <c r="X78" s="207">
        <v>3.5583600704555293E-5</v>
      </c>
      <c r="Y78" s="207">
        <v>3.2318009210632621E-5</v>
      </c>
      <c r="Z78" s="207">
        <v>2.2347367480110843E-5</v>
      </c>
      <c r="AA78" s="207">
        <v>4.4452347083926033E-5</v>
      </c>
      <c r="AB78" s="207">
        <v>9.6135358584887519E-5</v>
      </c>
      <c r="AC78" s="207">
        <v>4.7270148900969042E-5</v>
      </c>
      <c r="AD78" s="207">
        <v>1.120981980214668E-4</v>
      </c>
      <c r="AE78" s="207">
        <v>3.3895432590458436E-5</v>
      </c>
      <c r="AF78" s="207">
        <v>1.206752989730532E-5</v>
      </c>
      <c r="AG78" s="207">
        <v>7.5465053391525274E-5</v>
      </c>
      <c r="AH78" s="207">
        <v>2.7636906324706014E-5</v>
      </c>
      <c r="AI78" s="207">
        <v>2.4821902847072259E-5</v>
      </c>
      <c r="AJ78" s="222">
        <v>4.3235764624497387E-5</v>
      </c>
      <c r="AK78" s="207">
        <v>2.2331397945511389E-5</v>
      </c>
      <c r="AL78" s="208">
        <v>0</v>
      </c>
      <c r="AM78" s="230"/>
      <c r="AN78" s="231"/>
      <c r="AO78" s="231"/>
      <c r="AP78" s="231"/>
      <c r="AQ78" s="231"/>
      <c r="AR78" s="231"/>
      <c r="AS78" s="231"/>
      <c r="AT78" s="231"/>
      <c r="AU78" s="231"/>
      <c r="AV78" s="231"/>
    </row>
    <row r="79" spans="1:48" ht="31.5" x14ac:dyDescent="0.25">
      <c r="A79" s="217" t="s">
        <v>488</v>
      </c>
      <c r="B79" s="218" t="s">
        <v>397</v>
      </c>
      <c r="C79" s="206">
        <v>6.6075292796141208E-5</v>
      </c>
      <c r="D79" s="207">
        <v>0</v>
      </c>
      <c r="E79" s="207">
        <v>0</v>
      </c>
      <c r="F79" s="207">
        <v>0</v>
      </c>
      <c r="G79" s="207">
        <v>9.5648015303682451E-5</v>
      </c>
      <c r="H79" s="207">
        <v>1.7363120731566154E-4</v>
      </c>
      <c r="I79" s="207">
        <v>1.37633619305409E-4</v>
      </c>
      <c r="J79" s="207">
        <v>1.02880658436214E-4</v>
      </c>
      <c r="K79" s="207">
        <v>2.6836992109924323E-5</v>
      </c>
      <c r="L79" s="207">
        <v>1.2790995139421845E-4</v>
      </c>
      <c r="M79" s="207">
        <v>1.2832577637094704E-4</v>
      </c>
      <c r="N79" s="207">
        <v>1.1156356334021309E-4</v>
      </c>
      <c r="O79" s="207">
        <v>4.5475216007276038E-5</v>
      </c>
      <c r="P79" s="207">
        <v>7.1245369051011688E-5</v>
      </c>
      <c r="Q79" s="207">
        <v>1.734140496910077E-4</v>
      </c>
      <c r="R79" s="207">
        <v>1.0403662089055348E-4</v>
      </c>
      <c r="S79" s="207">
        <v>8.5355184260504029E-5</v>
      </c>
      <c r="T79" s="207">
        <v>4.4289758362460004E-5</v>
      </c>
      <c r="U79" s="207">
        <v>0</v>
      </c>
      <c r="V79" s="207">
        <v>1.4245014245014244E-4</v>
      </c>
      <c r="W79" s="207">
        <v>4.884283190739399E-5</v>
      </c>
      <c r="X79" s="207">
        <v>9.4889601878814114E-5</v>
      </c>
      <c r="Y79" s="207">
        <v>7.5408688158142782E-5</v>
      </c>
      <c r="Z79" s="207">
        <v>5.9592979946962255E-5</v>
      </c>
      <c r="AA79" s="207">
        <v>1.3335704125177811E-4</v>
      </c>
      <c r="AB79" s="207">
        <v>3.8454143433955007E-4</v>
      </c>
      <c r="AC79" s="207">
        <v>1.4181044670290711E-4</v>
      </c>
      <c r="AD79" s="207">
        <v>3.6431914356976712E-4</v>
      </c>
      <c r="AE79" s="207">
        <v>8.4738581476146083E-5</v>
      </c>
      <c r="AF79" s="207">
        <v>3.6202589691915954E-5</v>
      </c>
      <c r="AG79" s="207">
        <v>1.635076156816381E-4</v>
      </c>
      <c r="AH79" s="207">
        <v>6.9092265811765037E-5</v>
      </c>
      <c r="AI79" s="207">
        <v>7.4465708541216773E-5</v>
      </c>
      <c r="AJ79" s="207">
        <v>6.4853646936746074E-5</v>
      </c>
      <c r="AK79" s="222">
        <v>3.5730236712818223E-4</v>
      </c>
      <c r="AL79" s="208">
        <v>0</v>
      </c>
      <c r="AM79" s="228"/>
      <c r="AN79" s="229"/>
      <c r="AO79" s="229"/>
      <c r="AP79" s="229"/>
      <c r="AQ79" s="229"/>
      <c r="AR79" s="229"/>
      <c r="AS79" s="229"/>
      <c r="AT79" s="229"/>
      <c r="AU79" s="229"/>
      <c r="AV79" s="229"/>
    </row>
    <row r="80" spans="1:48" ht="32.25" thickBot="1" x14ac:dyDescent="0.3">
      <c r="A80" s="217" t="s">
        <v>489</v>
      </c>
      <c r="B80" s="218" t="s">
        <v>397</v>
      </c>
      <c r="C80" s="209">
        <v>0</v>
      </c>
      <c r="D80" s="210">
        <v>0</v>
      </c>
      <c r="E80" s="210">
        <v>0</v>
      </c>
      <c r="F80" s="210">
        <v>0</v>
      </c>
      <c r="G80" s="210">
        <v>0</v>
      </c>
      <c r="H80" s="210">
        <v>0</v>
      </c>
      <c r="I80" s="210">
        <v>0</v>
      </c>
      <c r="J80" s="210">
        <v>0</v>
      </c>
      <c r="K80" s="210">
        <v>0</v>
      </c>
      <c r="L80" s="210">
        <v>0</v>
      </c>
      <c r="M80" s="210">
        <v>0</v>
      </c>
      <c r="N80" s="210">
        <v>0</v>
      </c>
      <c r="O80" s="210">
        <v>0</v>
      </c>
      <c r="P80" s="210">
        <v>0</v>
      </c>
      <c r="Q80" s="210">
        <v>0</v>
      </c>
      <c r="R80" s="210">
        <v>0</v>
      </c>
      <c r="S80" s="210">
        <v>0</v>
      </c>
      <c r="T80" s="210">
        <v>0</v>
      </c>
      <c r="U80" s="210">
        <v>0</v>
      </c>
      <c r="V80" s="210">
        <v>0</v>
      </c>
      <c r="W80" s="210">
        <v>0</v>
      </c>
      <c r="X80" s="210">
        <v>0</v>
      </c>
      <c r="Y80" s="210">
        <v>0</v>
      </c>
      <c r="Z80" s="210">
        <v>0</v>
      </c>
      <c r="AA80" s="210">
        <v>0</v>
      </c>
      <c r="AB80" s="210">
        <v>0</v>
      </c>
      <c r="AC80" s="210">
        <v>0</v>
      </c>
      <c r="AD80" s="210">
        <v>0</v>
      </c>
      <c r="AE80" s="210">
        <v>0</v>
      </c>
      <c r="AF80" s="210">
        <v>0</v>
      </c>
      <c r="AG80" s="210">
        <v>0</v>
      </c>
      <c r="AH80" s="210">
        <v>0</v>
      </c>
      <c r="AI80" s="210">
        <v>0</v>
      </c>
      <c r="AJ80" s="210">
        <v>0</v>
      </c>
      <c r="AK80" s="210">
        <v>0</v>
      </c>
      <c r="AL80" s="223">
        <v>0</v>
      </c>
      <c r="AM80" s="230"/>
      <c r="AN80" s="231"/>
      <c r="AO80" s="231"/>
      <c r="AP80" s="231"/>
      <c r="AQ80" s="231"/>
      <c r="AR80" s="231"/>
      <c r="AS80" s="231"/>
      <c r="AT80" s="231"/>
      <c r="AU80" s="231"/>
      <c r="AV80" s="231"/>
    </row>
    <row r="81" spans="1:48" ht="42" x14ac:dyDescent="0.25">
      <c r="A81" s="217" t="s">
        <v>490</v>
      </c>
      <c r="B81" s="215" t="s">
        <v>397</v>
      </c>
      <c r="C81" s="235">
        <v>3.2046517006128483E-3</v>
      </c>
      <c r="D81" s="235">
        <v>3.6945812807881772E-3</v>
      </c>
      <c r="E81" s="235">
        <v>3.8359398052522872E-3</v>
      </c>
      <c r="F81" s="235">
        <v>4.0241448692152921E-3</v>
      </c>
      <c r="G81" s="235">
        <v>3.0368244858919174E-3</v>
      </c>
      <c r="H81" s="235">
        <v>1.3311725894200719E-2</v>
      </c>
      <c r="I81" s="235">
        <v>9.1755746203606007E-4</v>
      </c>
      <c r="J81" s="235">
        <v>3.2407407407407406E-3</v>
      </c>
      <c r="K81" s="235">
        <v>3.0728355965863346E-2</v>
      </c>
      <c r="L81" s="235">
        <v>1.0488616014325915E-2</v>
      </c>
      <c r="M81" s="235">
        <v>6.0099238600393535E-3</v>
      </c>
      <c r="N81" s="235">
        <v>4.2951971885982036E-3</v>
      </c>
      <c r="O81" s="235">
        <v>4.7066848567530696E-3</v>
      </c>
      <c r="P81" s="235">
        <v>3.1917925334853233E-3</v>
      </c>
      <c r="Q81" s="235">
        <v>5.9906671711439027E-3</v>
      </c>
      <c r="R81" s="235">
        <v>5.6960049937578019E-3</v>
      </c>
      <c r="S81" s="235">
        <v>4.6518575421974689E-3</v>
      </c>
      <c r="T81" s="235">
        <v>1.343825084980974E-2</v>
      </c>
      <c r="U81" s="235">
        <v>5.4848617814831063E-3</v>
      </c>
      <c r="V81" s="235">
        <v>5.0427350427350425E-3</v>
      </c>
      <c r="W81" s="235">
        <v>9.0684857908061526E-3</v>
      </c>
      <c r="X81" s="235">
        <v>2.5086438496711477E-3</v>
      </c>
      <c r="Y81" s="235">
        <v>2.6446904204034363E-3</v>
      </c>
      <c r="Z81" s="235">
        <v>6.3019576293912574E-3</v>
      </c>
      <c r="AA81" s="235">
        <v>3.8229018492176386E-3</v>
      </c>
      <c r="AB81" s="235">
        <v>1.7304364545279753E-3</v>
      </c>
      <c r="AC81" s="235">
        <v>1.370834318128102E-3</v>
      </c>
      <c r="AD81" s="235">
        <v>1.205055628730768E-3</v>
      </c>
      <c r="AE81" s="235">
        <v>6.9485636810439786E-4</v>
      </c>
      <c r="AF81" s="235">
        <v>6.8784920414640327E-4</v>
      </c>
      <c r="AG81" s="235">
        <v>2.3205503917894024E-3</v>
      </c>
      <c r="AH81" s="235">
        <v>2.0174941617035389E-3</v>
      </c>
      <c r="AI81" s="235">
        <v>1.0921637252711794E-3</v>
      </c>
      <c r="AJ81" s="235">
        <v>3.1129750529638118E-3</v>
      </c>
      <c r="AK81" s="235">
        <v>1.7418490397498882E-3</v>
      </c>
      <c r="AL81" s="235">
        <v>0</v>
      </c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</row>
    <row r="82" spans="1:48" ht="52.5" x14ac:dyDescent="0.25">
      <c r="A82" s="217" t="s">
        <v>491</v>
      </c>
      <c r="B82" s="215" t="s">
        <v>397</v>
      </c>
      <c r="C82" s="236">
        <v>9.0357962898723106E-3</v>
      </c>
      <c r="D82" s="236">
        <v>7.3891625615763543E-3</v>
      </c>
      <c r="E82" s="236">
        <v>1.0327530244910003E-2</v>
      </c>
      <c r="F82" s="236">
        <v>1.0731052984574113E-2</v>
      </c>
      <c r="G82" s="236">
        <v>1.17168818747011E-2</v>
      </c>
      <c r="H82" s="236">
        <v>5.3941428406065521E-2</v>
      </c>
      <c r="I82" s="236">
        <v>2.7526723861081804E-3</v>
      </c>
      <c r="J82" s="236">
        <v>7.5617283950617283E-3</v>
      </c>
      <c r="K82" s="236">
        <v>2.5119424614889162E-2</v>
      </c>
      <c r="L82" s="236">
        <v>2.2298968193058752E-2</v>
      </c>
      <c r="M82" s="236">
        <v>1.6767901445803746E-2</v>
      </c>
      <c r="N82" s="236">
        <v>1.1993083059072906E-2</v>
      </c>
      <c r="O82" s="236">
        <v>1.412005457025921E-2</v>
      </c>
      <c r="P82" s="236">
        <v>1.2966657167284127E-2</v>
      </c>
      <c r="Q82" s="236">
        <v>2.6626939084373819E-2</v>
      </c>
      <c r="R82" s="236">
        <v>2.0859342488555973E-2</v>
      </c>
      <c r="S82" s="236">
        <v>1.9119561274352898E-2</v>
      </c>
      <c r="T82" s="236">
        <v>7.2893560638215421E-2</v>
      </c>
      <c r="U82" s="236">
        <v>2.2597630539710402E-2</v>
      </c>
      <c r="V82" s="236">
        <v>2.3361823361823363E-2</v>
      </c>
      <c r="W82" s="236">
        <v>1.3830661901777066E-2</v>
      </c>
      <c r="X82" s="235">
        <v>1.0473439807374108E-2</v>
      </c>
      <c r="Y82" s="235">
        <v>1.3465837171096928E-2</v>
      </c>
      <c r="Z82" s="235">
        <v>2.0112630732099759E-2</v>
      </c>
      <c r="AA82" s="235">
        <v>2.4182076813655761E-2</v>
      </c>
      <c r="AB82" s="235">
        <v>8.7483176312247637E-3</v>
      </c>
      <c r="AC82" s="235">
        <v>7.6577641219569836E-3</v>
      </c>
      <c r="AD82" s="235">
        <v>6.5577445842558077E-3</v>
      </c>
      <c r="AE82" s="235">
        <v>2.1523599694941104E-3</v>
      </c>
      <c r="AF82" s="236">
        <v>2.9806798846344139E-3</v>
      </c>
      <c r="AG82" s="236">
        <v>1.0407888613581195E-2</v>
      </c>
      <c r="AH82" s="236">
        <v>9.7972832921082824E-3</v>
      </c>
      <c r="AI82" s="236">
        <v>5.0140243751085958E-3</v>
      </c>
      <c r="AJ82" s="236">
        <v>1.2646461152665484E-2</v>
      </c>
      <c r="AK82" s="236">
        <v>9.2005359535506925E-3</v>
      </c>
      <c r="AL82" s="236">
        <v>0</v>
      </c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</row>
    <row r="83" spans="1:48" ht="31.5" x14ac:dyDescent="0.25">
      <c r="A83" s="217" t="s">
        <v>492</v>
      </c>
      <c r="B83" s="215" t="s">
        <v>397</v>
      </c>
      <c r="C83" s="236">
        <v>0.51043163685019077</v>
      </c>
      <c r="D83" s="236">
        <v>0.38423645320197042</v>
      </c>
      <c r="E83" s="236">
        <v>0.41664207730894071</v>
      </c>
      <c r="F83" s="236">
        <v>0.35680751173708924</v>
      </c>
      <c r="G83" s="236">
        <v>0.73340506934481109</v>
      </c>
      <c r="H83" s="236">
        <v>0.61303391596249568</v>
      </c>
      <c r="I83" s="236">
        <v>0.59398082304904354</v>
      </c>
      <c r="J83" s="236">
        <v>0.70889917695473248</v>
      </c>
      <c r="K83" s="236">
        <v>0.83868284042724495</v>
      </c>
      <c r="L83" s="236">
        <v>0.71113669310138994</v>
      </c>
      <c r="M83" s="236">
        <v>0.69601762340662154</v>
      </c>
      <c r="N83" s="236">
        <v>0.65989847715736039</v>
      </c>
      <c r="O83" s="236">
        <v>0.77605729877216911</v>
      </c>
      <c r="P83" s="236">
        <v>0.65477343972641777</v>
      </c>
      <c r="Q83" s="236">
        <v>0.89964055996973147</v>
      </c>
      <c r="R83" s="236">
        <v>0.76555347482313774</v>
      </c>
      <c r="S83" s="236">
        <v>0.74743400977316854</v>
      </c>
      <c r="T83" s="236">
        <v>0.8797237795403462</v>
      </c>
      <c r="U83" s="236">
        <v>0.70952172005265457</v>
      </c>
      <c r="V83" s="236">
        <v>0.65253561253561254</v>
      </c>
      <c r="W83" s="236">
        <v>0.74412868458113213</v>
      </c>
      <c r="X83" s="235">
        <v>0.61868613484998547</v>
      </c>
      <c r="Y83" s="235">
        <v>0.47001696695483558</v>
      </c>
      <c r="Z83" s="235">
        <v>0.52717439885581485</v>
      </c>
      <c r="AA83" s="235">
        <v>0.50360064011379801</v>
      </c>
      <c r="AB83" s="235">
        <v>0.55912324552970583</v>
      </c>
      <c r="AC83" s="235">
        <v>0.47274875915859138</v>
      </c>
      <c r="AD83" s="235">
        <v>0.52047193341367037</v>
      </c>
      <c r="AE83" s="235">
        <v>0.45214812304042029</v>
      </c>
      <c r="AF83" s="236">
        <v>0.40100401848745576</v>
      </c>
      <c r="AG83" s="236">
        <v>0.59819890072572235</v>
      </c>
      <c r="AH83" s="236">
        <v>0.34630425470172871</v>
      </c>
      <c r="AI83" s="236">
        <v>0.27492739593417231</v>
      </c>
      <c r="AJ83" s="236">
        <v>0.37545937999913526</v>
      </c>
      <c r="AK83" s="236">
        <v>0.35413130861991959</v>
      </c>
      <c r="AL83" s="236">
        <v>0</v>
      </c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</row>
    <row r="84" spans="1:48" ht="21" x14ac:dyDescent="0.25">
      <c r="A84" s="217" t="s">
        <v>493</v>
      </c>
      <c r="B84" s="215" t="s">
        <v>397</v>
      </c>
      <c r="C84" s="236">
        <v>0.48956836314980917</v>
      </c>
      <c r="D84" s="236">
        <v>0.61576354679802958</v>
      </c>
      <c r="E84" s="236">
        <v>0.58335792269105935</v>
      </c>
      <c r="F84" s="236">
        <v>0.64319248826291087</v>
      </c>
      <c r="G84" s="236">
        <v>0.26659493065518891</v>
      </c>
      <c r="H84" s="236">
        <v>0.38696608403750438</v>
      </c>
      <c r="I84" s="236">
        <v>0.40601917695095657</v>
      </c>
      <c r="J84" s="236">
        <v>0.29110082304526746</v>
      </c>
      <c r="K84" s="236">
        <v>0.16131715957275511</v>
      </c>
      <c r="L84" s="236">
        <v>0.28886330689861006</v>
      </c>
      <c r="M84" s="236">
        <v>0.30396098896398321</v>
      </c>
      <c r="N84" s="236">
        <v>0.34010152284263961</v>
      </c>
      <c r="O84" s="236">
        <v>0.22391996361982719</v>
      </c>
      <c r="P84" s="236">
        <v>0.34524080934739243</v>
      </c>
      <c r="Q84" s="236">
        <v>0.10035944003026864</v>
      </c>
      <c r="R84" s="236">
        <v>0.23444652517686224</v>
      </c>
      <c r="S84" s="236">
        <v>0.25256599022683135</v>
      </c>
      <c r="T84" s="236">
        <v>0.12027622045965389</v>
      </c>
      <c r="U84" s="236">
        <v>0.29025888547608603</v>
      </c>
      <c r="V84" s="236">
        <v>0.34746438746438746</v>
      </c>
      <c r="W84" s="236">
        <v>0.25586317494688343</v>
      </c>
      <c r="X84" s="235">
        <v>0.38131979575013192</v>
      </c>
      <c r="Y84" s="235">
        <v>0.52998303304516436</v>
      </c>
      <c r="Z84" s="235">
        <v>0.4728256011441852</v>
      </c>
      <c r="AA84" s="235">
        <v>0.49639935988620204</v>
      </c>
      <c r="AB84" s="235">
        <v>0.44087675447029417</v>
      </c>
      <c r="AC84" s="235">
        <v>0.52725124084140873</v>
      </c>
      <c r="AD84" s="235">
        <v>0.47952806658632957</v>
      </c>
      <c r="AE84" s="235">
        <v>0.54786882467587494</v>
      </c>
      <c r="AF84" s="236">
        <v>0.59898391398264683</v>
      </c>
      <c r="AG84" s="236">
        <v>0.40180109927427771</v>
      </c>
      <c r="AH84" s="236">
        <v>0.65369574529827135</v>
      </c>
      <c r="AI84" s="236">
        <v>0.72507260406582774</v>
      </c>
      <c r="AJ84" s="236">
        <v>0.62454062000086474</v>
      </c>
      <c r="AK84" s="236">
        <v>0.64586869138008041</v>
      </c>
      <c r="AL84" s="236">
        <v>1</v>
      </c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</row>
    <row r="85" spans="1:48" ht="13.5" x14ac:dyDescent="0.25">
      <c r="A85" s="217" t="s">
        <v>494</v>
      </c>
      <c r="B85" s="215" t="s">
        <v>397</v>
      </c>
      <c r="C85" s="236">
        <v>1</v>
      </c>
      <c r="D85" s="236">
        <v>1</v>
      </c>
      <c r="E85" s="236">
        <v>1</v>
      </c>
      <c r="F85" s="236">
        <v>1</v>
      </c>
      <c r="G85" s="236">
        <v>1</v>
      </c>
      <c r="H85" s="236">
        <v>1</v>
      </c>
      <c r="I85" s="236">
        <v>1</v>
      </c>
      <c r="J85" s="236">
        <v>1</v>
      </c>
      <c r="K85" s="236">
        <v>1</v>
      </c>
      <c r="L85" s="236">
        <v>1</v>
      </c>
      <c r="M85" s="236">
        <v>1</v>
      </c>
      <c r="N85" s="236">
        <v>1</v>
      </c>
      <c r="O85" s="236">
        <v>1</v>
      </c>
      <c r="P85" s="236">
        <v>1</v>
      </c>
      <c r="Q85" s="236">
        <v>1</v>
      </c>
      <c r="R85" s="236">
        <v>1</v>
      </c>
      <c r="S85" s="236">
        <v>1</v>
      </c>
      <c r="T85" s="236">
        <v>1</v>
      </c>
      <c r="U85" s="236">
        <v>1</v>
      </c>
      <c r="V85" s="236">
        <v>1</v>
      </c>
      <c r="W85" s="236">
        <v>1</v>
      </c>
      <c r="X85" s="236">
        <v>1</v>
      </c>
      <c r="Y85" s="236">
        <v>1</v>
      </c>
      <c r="Z85" s="236">
        <v>1</v>
      </c>
      <c r="AA85" s="236">
        <v>1</v>
      </c>
      <c r="AB85" s="236">
        <v>1</v>
      </c>
      <c r="AC85" s="236">
        <v>1</v>
      </c>
      <c r="AD85" s="236">
        <v>1</v>
      </c>
      <c r="AE85" s="236">
        <v>1</v>
      </c>
      <c r="AF85" s="236">
        <v>1</v>
      </c>
      <c r="AG85" s="236">
        <v>1</v>
      </c>
      <c r="AH85" s="236">
        <v>1</v>
      </c>
      <c r="AI85" s="236">
        <v>1</v>
      </c>
      <c r="AJ85" s="236">
        <v>1</v>
      </c>
      <c r="AK85" s="236">
        <v>1</v>
      </c>
      <c r="AL85" s="236">
        <v>1</v>
      </c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</row>
    <row r="86" spans="1:48" x14ac:dyDescent="0.2">
      <c r="A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</row>
    <row r="88" spans="1:48" ht="126" x14ac:dyDescent="0.2">
      <c r="A88" s="374" t="s">
        <v>597</v>
      </c>
      <c r="B88" s="375"/>
      <c r="C88" s="212" t="s">
        <v>399</v>
      </c>
      <c r="D88" s="212" t="s">
        <v>400</v>
      </c>
      <c r="E88" s="212" t="s">
        <v>401</v>
      </c>
      <c r="F88" s="212" t="s">
        <v>402</v>
      </c>
      <c r="G88" s="212" t="s">
        <v>403</v>
      </c>
      <c r="H88" s="212" t="s">
        <v>404</v>
      </c>
      <c r="I88" s="212" t="s">
        <v>405</v>
      </c>
      <c r="J88" s="212" t="s">
        <v>406</v>
      </c>
      <c r="K88" s="212" t="s">
        <v>407</v>
      </c>
      <c r="L88" s="212" t="s">
        <v>408</v>
      </c>
      <c r="M88" s="212" t="s">
        <v>409</v>
      </c>
      <c r="N88" s="212" t="s">
        <v>410</v>
      </c>
      <c r="O88" s="212" t="s">
        <v>411</v>
      </c>
      <c r="P88" s="212" t="s">
        <v>412</v>
      </c>
      <c r="Q88" s="212" t="s">
        <v>413</v>
      </c>
      <c r="R88" s="212" t="s">
        <v>414</v>
      </c>
      <c r="S88" s="212" t="s">
        <v>415</v>
      </c>
      <c r="T88" s="212" t="s">
        <v>416</v>
      </c>
      <c r="U88" s="212" t="s">
        <v>417</v>
      </c>
      <c r="V88" s="212" t="s">
        <v>418</v>
      </c>
      <c r="W88" s="212" t="s">
        <v>419</v>
      </c>
      <c r="X88" s="212" t="s">
        <v>420</v>
      </c>
      <c r="Y88" s="212" t="s">
        <v>421</v>
      </c>
      <c r="Z88" s="212" t="s">
        <v>422</v>
      </c>
      <c r="AA88" s="212" t="s">
        <v>441</v>
      </c>
      <c r="AB88" s="212" t="s">
        <v>424</v>
      </c>
      <c r="AC88" s="212" t="s">
        <v>425</v>
      </c>
      <c r="AD88" s="212" t="s">
        <v>426</v>
      </c>
      <c r="AE88" s="212" t="s">
        <v>427</v>
      </c>
      <c r="AF88" s="212" t="s">
        <v>428</v>
      </c>
      <c r="AG88" s="212" t="s">
        <v>429</v>
      </c>
      <c r="AH88" s="212" t="s">
        <v>430</v>
      </c>
      <c r="AI88" s="212" t="s">
        <v>431</v>
      </c>
      <c r="AJ88" s="212" t="s">
        <v>432</v>
      </c>
      <c r="AK88" s="212" t="s">
        <v>433</v>
      </c>
      <c r="AL88" s="212" t="s">
        <v>434</v>
      </c>
    </row>
    <row r="89" spans="1:48" ht="14.25" thickBot="1" x14ac:dyDescent="0.3">
      <c r="A89" s="214"/>
      <c r="B89" s="215" t="s">
        <v>397</v>
      </c>
      <c r="C89" s="216" t="s">
        <v>397</v>
      </c>
      <c r="D89" s="216" t="s">
        <v>397</v>
      </c>
      <c r="E89" s="216" t="s">
        <v>397</v>
      </c>
      <c r="F89" s="216" t="s">
        <v>397</v>
      </c>
      <c r="G89" s="216" t="s">
        <v>397</v>
      </c>
      <c r="H89" s="216" t="s">
        <v>397</v>
      </c>
      <c r="I89" s="216" t="s">
        <v>397</v>
      </c>
      <c r="J89" s="216" t="s">
        <v>397</v>
      </c>
      <c r="K89" s="216" t="s">
        <v>397</v>
      </c>
      <c r="L89" s="216" t="s">
        <v>397</v>
      </c>
      <c r="M89" s="216" t="s">
        <v>397</v>
      </c>
      <c r="N89" s="216" t="s">
        <v>397</v>
      </c>
      <c r="O89" s="216" t="s">
        <v>397</v>
      </c>
      <c r="P89" s="216" t="s">
        <v>397</v>
      </c>
      <c r="Q89" s="216" t="s">
        <v>397</v>
      </c>
      <c r="R89" s="216" t="s">
        <v>397</v>
      </c>
      <c r="S89" s="216" t="s">
        <v>397</v>
      </c>
      <c r="T89" s="216" t="s">
        <v>397</v>
      </c>
      <c r="U89" s="216" t="s">
        <v>397</v>
      </c>
      <c r="V89" s="216" t="s">
        <v>397</v>
      </c>
      <c r="W89" s="216" t="s">
        <v>397</v>
      </c>
      <c r="X89" s="216" t="s">
        <v>397</v>
      </c>
      <c r="Y89" s="216" t="s">
        <v>397</v>
      </c>
      <c r="Z89" s="216" t="s">
        <v>397</v>
      </c>
      <c r="AA89" s="216" t="s">
        <v>397</v>
      </c>
      <c r="AB89" s="216" t="s">
        <v>397</v>
      </c>
      <c r="AC89" s="216" t="s">
        <v>397</v>
      </c>
      <c r="AD89" s="216" t="s">
        <v>397</v>
      </c>
      <c r="AE89" s="216" t="s">
        <v>397</v>
      </c>
      <c r="AF89" s="216" t="s">
        <v>397</v>
      </c>
      <c r="AG89" s="216" t="s">
        <v>397</v>
      </c>
      <c r="AH89" s="216" t="s">
        <v>397</v>
      </c>
      <c r="AI89" s="216" t="s">
        <v>397</v>
      </c>
      <c r="AJ89" s="216" t="s">
        <v>397</v>
      </c>
      <c r="AK89" s="216" t="s">
        <v>397</v>
      </c>
      <c r="AL89" s="216" t="s">
        <v>397</v>
      </c>
    </row>
    <row r="90" spans="1:48" ht="21" x14ac:dyDescent="0.25">
      <c r="A90" s="217" t="s">
        <v>558</v>
      </c>
      <c r="B90" s="218" t="s">
        <v>397</v>
      </c>
      <c r="C90" s="221">
        <f t="shared" ref="C90:AL90" si="0">C9+C45</f>
        <v>0.204503031204057</v>
      </c>
      <c r="D90" s="204">
        <f t="shared" si="0"/>
        <v>2.4630541871921183E-3</v>
      </c>
      <c r="E90" s="204">
        <f t="shared" si="0"/>
        <v>1.4753614635585719E-3</v>
      </c>
      <c r="F90" s="204">
        <f t="shared" si="0"/>
        <v>2.012072434607646E-3</v>
      </c>
      <c r="G90" s="204">
        <f t="shared" si="0"/>
        <v>0.31642754662840744</v>
      </c>
      <c r="H90" s="204">
        <f t="shared" si="0"/>
        <v>1.3890496585252923E-3</v>
      </c>
      <c r="I90" s="204">
        <f t="shared" si="0"/>
        <v>0.22314997476716983</v>
      </c>
      <c r="J90" s="204">
        <f t="shared" si="0"/>
        <v>9.0226337448559665E-2</v>
      </c>
      <c r="K90" s="204">
        <f t="shared" si="0"/>
        <v>6.4408781063818364E-4</v>
      </c>
      <c r="L90" s="204">
        <f t="shared" si="0"/>
        <v>1.488019101219408E-2</v>
      </c>
      <c r="M90" s="204">
        <f t="shared" si="0"/>
        <v>1.1378218838223972E-2</v>
      </c>
      <c r="N90" s="204">
        <f t="shared" si="0"/>
        <v>3.0122162101857532E-3</v>
      </c>
      <c r="O90" s="204">
        <f t="shared" si="0"/>
        <v>6.9122328331059565E-3</v>
      </c>
      <c r="P90" s="204">
        <f t="shared" si="0"/>
        <v>2.19435736677116E-3</v>
      </c>
      <c r="Q90" s="204">
        <f t="shared" si="0"/>
        <v>1.3557825703115146E-3</v>
      </c>
      <c r="R90" s="204">
        <f t="shared" si="0"/>
        <v>1.2744486059092799E-3</v>
      </c>
      <c r="S90" s="204">
        <f t="shared" si="0"/>
        <v>1.7284424812752065E-3</v>
      </c>
      <c r="T90" s="204">
        <f t="shared" si="0"/>
        <v>6.1636580387756836E-4</v>
      </c>
      <c r="U90" s="204">
        <f t="shared" si="0"/>
        <v>1.0969723562966214E-3</v>
      </c>
      <c r="V90" s="204">
        <f t="shared" si="0"/>
        <v>1.0085470085470085E-2</v>
      </c>
      <c r="W90" s="204">
        <f t="shared" si="0"/>
        <v>4.0702359922828333E-3</v>
      </c>
      <c r="X90" s="204">
        <f t="shared" si="0"/>
        <v>4.2107260833723764E-3</v>
      </c>
      <c r="Y90" s="204">
        <f t="shared" si="0"/>
        <v>7.9556166006840637E-3</v>
      </c>
      <c r="Z90" s="204">
        <f t="shared" si="0"/>
        <v>1.2216560889127261E-3</v>
      </c>
      <c r="AA90" s="204">
        <f t="shared" si="0"/>
        <v>3.8629089615931728E-2</v>
      </c>
      <c r="AB90" s="204">
        <f t="shared" si="0"/>
        <v>1.1536243030186503E-3</v>
      </c>
      <c r="AC90" s="204">
        <f t="shared" si="0"/>
        <v>8.5086268021744267E-4</v>
      </c>
      <c r="AD90" s="204">
        <f t="shared" si="0"/>
        <v>7.8468738615026774E-4</v>
      </c>
      <c r="AE90" s="204">
        <f t="shared" si="0"/>
        <v>7.9654266587577316E-4</v>
      </c>
      <c r="AF90" s="204">
        <f t="shared" si="0"/>
        <v>1.5205087670604703E-3</v>
      </c>
      <c r="AG90" s="204">
        <f t="shared" si="0"/>
        <v>5.0938911039279562E-3</v>
      </c>
      <c r="AH90" s="204">
        <f t="shared" si="0"/>
        <v>3.9797145107576658E-3</v>
      </c>
      <c r="AI90" s="204">
        <f t="shared" si="0"/>
        <v>2.8545188274133096E-3</v>
      </c>
      <c r="AJ90" s="204">
        <f t="shared" si="0"/>
        <v>2.1401703489126204E-3</v>
      </c>
      <c r="AK90" s="204">
        <f t="shared" si="0"/>
        <v>2.2331397945511387E-3</v>
      </c>
      <c r="AL90" s="205">
        <f t="shared" si="0"/>
        <v>0</v>
      </c>
    </row>
    <row r="91" spans="1:48" ht="31.5" x14ac:dyDescent="0.25">
      <c r="A91" s="217" t="s">
        <v>559</v>
      </c>
      <c r="B91" s="218" t="s">
        <v>397</v>
      </c>
      <c r="C91" s="206">
        <f t="shared" ref="C91:AL91" si="1">C10+C46</f>
        <v>2.973388175826354E-4</v>
      </c>
      <c r="D91" s="222">
        <f t="shared" si="1"/>
        <v>3.5714285714285712E-2</v>
      </c>
      <c r="E91" s="207">
        <f t="shared" si="1"/>
        <v>2.9507229271171441E-4</v>
      </c>
      <c r="F91" s="207">
        <f t="shared" si="1"/>
        <v>3.4875922199865864E-2</v>
      </c>
      <c r="G91" s="207">
        <f t="shared" si="1"/>
        <v>1.6021042563366811E-3</v>
      </c>
      <c r="H91" s="207">
        <f t="shared" si="1"/>
        <v>0</v>
      </c>
      <c r="I91" s="207">
        <f t="shared" si="1"/>
        <v>9.1755746203606018E-5</v>
      </c>
      <c r="J91" s="207">
        <f t="shared" si="1"/>
        <v>8.2304526748971192E-4</v>
      </c>
      <c r="K91" s="207">
        <f t="shared" si="1"/>
        <v>0.45343781868928129</v>
      </c>
      <c r="L91" s="207">
        <f t="shared" si="1"/>
        <v>3.1167391489724569E-2</v>
      </c>
      <c r="M91" s="207">
        <f t="shared" si="1"/>
        <v>1.0693814697578919E-4</v>
      </c>
      <c r="N91" s="207">
        <f t="shared" si="1"/>
        <v>2.2312712668042618E-3</v>
      </c>
      <c r="O91" s="207">
        <f t="shared" si="1"/>
        <v>2.0122783083219645E-2</v>
      </c>
      <c r="P91" s="207">
        <f t="shared" si="1"/>
        <v>1.4249073810202335E-4</v>
      </c>
      <c r="Q91" s="207">
        <f t="shared" si="1"/>
        <v>6.3059654433093715E-5</v>
      </c>
      <c r="R91" s="207">
        <f t="shared" si="1"/>
        <v>5.201831044527674E-5</v>
      </c>
      <c r="S91" s="207">
        <f t="shared" si="1"/>
        <v>3.200819409768901E-4</v>
      </c>
      <c r="T91" s="207">
        <f t="shared" si="1"/>
        <v>2.9526505574973337E-5</v>
      </c>
      <c r="U91" s="207">
        <f t="shared" si="1"/>
        <v>4.3878894251864854E-4</v>
      </c>
      <c r="V91" s="207">
        <f t="shared" si="1"/>
        <v>5.1282051282051282E-4</v>
      </c>
      <c r="W91" s="207">
        <f t="shared" si="1"/>
        <v>0.11320954388935472</v>
      </c>
      <c r="X91" s="207">
        <f t="shared" si="1"/>
        <v>1.3640380270079529E-4</v>
      </c>
      <c r="Y91" s="207">
        <f t="shared" si="1"/>
        <v>7.5408688158142792E-4</v>
      </c>
      <c r="Z91" s="207">
        <f t="shared" si="1"/>
        <v>2.3911683203718605E-3</v>
      </c>
      <c r="AA91" s="207">
        <f t="shared" si="1"/>
        <v>2.7560455192034141E-3</v>
      </c>
      <c r="AB91" s="207">
        <f t="shared" si="1"/>
        <v>4.8067679292443757E-4</v>
      </c>
      <c r="AC91" s="207">
        <f t="shared" si="1"/>
        <v>5.1997163791065945E-4</v>
      </c>
      <c r="AD91" s="207">
        <f t="shared" si="1"/>
        <v>5.6049099010733401E-5</v>
      </c>
      <c r="AE91" s="207">
        <f t="shared" si="1"/>
        <v>1.6947716295229218E-5</v>
      </c>
      <c r="AF91" s="207">
        <f t="shared" si="1"/>
        <v>1.2188205196278373E-3</v>
      </c>
      <c r="AG91" s="207">
        <f t="shared" si="1"/>
        <v>1.2074408542644046E-3</v>
      </c>
      <c r="AH91" s="207">
        <f t="shared" si="1"/>
        <v>1.1054762529882406E-4</v>
      </c>
      <c r="AI91" s="207">
        <f t="shared" si="1"/>
        <v>1.9857522277657807E-4</v>
      </c>
      <c r="AJ91" s="207">
        <f t="shared" si="1"/>
        <v>1.1457477625491806E-3</v>
      </c>
      <c r="AK91" s="207">
        <f t="shared" si="1"/>
        <v>2.0544886109870476E-3</v>
      </c>
      <c r="AL91" s="208">
        <f t="shared" si="1"/>
        <v>0</v>
      </c>
    </row>
    <row r="92" spans="1:48" ht="31.5" x14ac:dyDescent="0.25">
      <c r="A92" s="217" t="s">
        <v>560</v>
      </c>
      <c r="B92" s="218" t="s">
        <v>397</v>
      </c>
      <c r="C92" s="206">
        <f t="shared" ref="C92:AL92" si="2">C11+C47</f>
        <v>5.9467763516527091E-4</v>
      </c>
      <c r="D92" s="207">
        <f t="shared" si="2"/>
        <v>0</v>
      </c>
      <c r="E92" s="222">
        <f t="shared" si="2"/>
        <v>2.3015638831513724E-2</v>
      </c>
      <c r="F92" s="207">
        <f t="shared" si="2"/>
        <v>2.6827632461435282E-3</v>
      </c>
      <c r="G92" s="207">
        <f t="shared" si="2"/>
        <v>2.3912003825920613E-4</v>
      </c>
      <c r="H92" s="207">
        <f t="shared" si="2"/>
        <v>5.7877069105220517E-5</v>
      </c>
      <c r="I92" s="207">
        <f t="shared" si="2"/>
        <v>1.8351149240721201E-4</v>
      </c>
      <c r="J92" s="207">
        <f t="shared" si="2"/>
        <v>1.3888888888888887E-3</v>
      </c>
      <c r="K92" s="207">
        <f t="shared" si="2"/>
        <v>1.3418496054962161E-4</v>
      </c>
      <c r="L92" s="207">
        <f t="shared" si="2"/>
        <v>1.1128165771297008E-2</v>
      </c>
      <c r="M92" s="207">
        <f t="shared" si="2"/>
        <v>3.8497732911284109E-4</v>
      </c>
      <c r="N92" s="207">
        <f t="shared" si="2"/>
        <v>4.2449935850951075E-2</v>
      </c>
      <c r="O92" s="207">
        <f t="shared" si="2"/>
        <v>8.3015006821282392E-2</v>
      </c>
      <c r="P92" s="207">
        <f t="shared" si="2"/>
        <v>3.035052721573098E-3</v>
      </c>
      <c r="Q92" s="207">
        <f t="shared" si="2"/>
        <v>4.2565266742338251E-4</v>
      </c>
      <c r="R92" s="207">
        <f t="shared" si="2"/>
        <v>1.5345401581356637E-3</v>
      </c>
      <c r="S92" s="207">
        <f t="shared" si="2"/>
        <v>1.6004097048844504E-3</v>
      </c>
      <c r="T92" s="207">
        <f t="shared" si="2"/>
        <v>4.2075270444337E-4</v>
      </c>
      <c r="U92" s="207">
        <f t="shared" si="2"/>
        <v>4.3878894251864854E-4</v>
      </c>
      <c r="V92" s="207">
        <f t="shared" si="2"/>
        <v>5.4131054131054124E-4</v>
      </c>
      <c r="W92" s="207">
        <f t="shared" si="2"/>
        <v>3.5004029533632362E-4</v>
      </c>
      <c r="X92" s="207">
        <f t="shared" si="2"/>
        <v>6.4050481268199521E-3</v>
      </c>
      <c r="Y92" s="207">
        <f t="shared" si="2"/>
        <v>1.7236271579004064E-4</v>
      </c>
      <c r="Z92" s="207">
        <f t="shared" si="2"/>
        <v>2.90515777241441E-4</v>
      </c>
      <c r="AA92" s="207">
        <f t="shared" si="2"/>
        <v>8.8904694167852067E-5</v>
      </c>
      <c r="AB92" s="207">
        <f t="shared" si="2"/>
        <v>9.6135358584887519E-5</v>
      </c>
      <c r="AC92" s="207">
        <f t="shared" si="2"/>
        <v>0</v>
      </c>
      <c r="AD92" s="207">
        <f t="shared" si="2"/>
        <v>2.80245495053667E-5</v>
      </c>
      <c r="AE92" s="207">
        <f t="shared" si="2"/>
        <v>0</v>
      </c>
      <c r="AF92" s="207">
        <f t="shared" si="2"/>
        <v>4.1029601650838091E-4</v>
      </c>
      <c r="AG92" s="207">
        <f t="shared" si="2"/>
        <v>2.2010640572528206E-4</v>
      </c>
      <c r="AH92" s="207">
        <f t="shared" si="2"/>
        <v>4.1455359487059019E-5</v>
      </c>
      <c r="AI92" s="207">
        <f t="shared" si="2"/>
        <v>4.9643805694144518E-5</v>
      </c>
      <c r="AJ92" s="207">
        <f t="shared" si="2"/>
        <v>6.4853646936746087E-5</v>
      </c>
      <c r="AK92" s="207">
        <f t="shared" si="2"/>
        <v>6.6994193836534161E-5</v>
      </c>
      <c r="AL92" s="208">
        <f t="shared" si="2"/>
        <v>0</v>
      </c>
    </row>
    <row r="93" spans="1:48" ht="21" x14ac:dyDescent="0.25">
      <c r="A93" s="217" t="s">
        <v>561</v>
      </c>
      <c r="B93" s="218" t="s">
        <v>397</v>
      </c>
      <c r="C93" s="206">
        <f t="shared" ref="C93:AL93" si="3">C12+C48</f>
        <v>4.0140740373655788E-3</v>
      </c>
      <c r="D93" s="207">
        <f t="shared" si="3"/>
        <v>3.3866995073891626E-2</v>
      </c>
      <c r="E93" s="207">
        <f t="shared" si="3"/>
        <v>2.095013278253172E-2</v>
      </c>
      <c r="F93" s="222">
        <f t="shared" si="3"/>
        <v>3.4875922199865864E-2</v>
      </c>
      <c r="G93" s="207">
        <f t="shared" si="3"/>
        <v>3.3476805356288854E-4</v>
      </c>
      <c r="H93" s="207">
        <f t="shared" si="3"/>
        <v>0</v>
      </c>
      <c r="I93" s="207">
        <f t="shared" si="3"/>
        <v>1.37633619305409E-4</v>
      </c>
      <c r="J93" s="207">
        <f t="shared" si="3"/>
        <v>6.6872427983539096E-4</v>
      </c>
      <c r="K93" s="207">
        <f t="shared" si="3"/>
        <v>1.1808276528366701E-3</v>
      </c>
      <c r="L93" s="207">
        <f t="shared" si="3"/>
        <v>3.410932037179159E-4</v>
      </c>
      <c r="M93" s="207">
        <f t="shared" si="3"/>
        <v>1.0052185815724185E-3</v>
      </c>
      <c r="N93" s="207">
        <f t="shared" si="3"/>
        <v>5.5781781670106545E-4</v>
      </c>
      <c r="O93" s="207">
        <f t="shared" si="3"/>
        <v>1.136880400181901E-4</v>
      </c>
      <c r="P93" s="207">
        <f t="shared" si="3"/>
        <v>1.4249073810202337E-5</v>
      </c>
      <c r="Q93" s="207">
        <f t="shared" si="3"/>
        <v>0</v>
      </c>
      <c r="R93" s="207">
        <f t="shared" si="3"/>
        <v>0</v>
      </c>
      <c r="S93" s="207">
        <f t="shared" si="3"/>
        <v>4.0543712523739405E-4</v>
      </c>
      <c r="T93" s="207">
        <f t="shared" si="3"/>
        <v>3.6908131968716671E-6</v>
      </c>
      <c r="U93" s="207">
        <f t="shared" si="3"/>
        <v>0</v>
      </c>
      <c r="V93" s="207">
        <f t="shared" si="3"/>
        <v>1.1396011396011397E-4</v>
      </c>
      <c r="W93" s="207">
        <f t="shared" si="3"/>
        <v>2.336315459570346E-3</v>
      </c>
      <c r="X93" s="207">
        <f t="shared" si="3"/>
        <v>1.7969718355800423E-3</v>
      </c>
      <c r="Y93" s="207">
        <f t="shared" si="3"/>
        <v>0</v>
      </c>
      <c r="Z93" s="207">
        <f t="shared" si="3"/>
        <v>8.1940347427073091E-5</v>
      </c>
      <c r="AA93" s="207">
        <f t="shared" si="3"/>
        <v>0</v>
      </c>
      <c r="AB93" s="207">
        <f t="shared" si="3"/>
        <v>0</v>
      </c>
      <c r="AC93" s="207">
        <f t="shared" si="3"/>
        <v>0</v>
      </c>
      <c r="AD93" s="207">
        <f t="shared" si="3"/>
        <v>0</v>
      </c>
      <c r="AE93" s="207">
        <f t="shared" si="3"/>
        <v>0</v>
      </c>
      <c r="AF93" s="207">
        <f t="shared" si="3"/>
        <v>0</v>
      </c>
      <c r="AG93" s="207">
        <f t="shared" si="3"/>
        <v>1.446413523337568E-4</v>
      </c>
      <c r="AH93" s="207">
        <f t="shared" si="3"/>
        <v>2.4873215692235412E-4</v>
      </c>
      <c r="AI93" s="207">
        <f t="shared" si="3"/>
        <v>1.7375331992950578E-4</v>
      </c>
      <c r="AJ93" s="207">
        <f t="shared" si="3"/>
        <v>0</v>
      </c>
      <c r="AK93" s="207">
        <f t="shared" si="3"/>
        <v>0</v>
      </c>
      <c r="AL93" s="208">
        <f t="shared" si="3"/>
        <v>0</v>
      </c>
    </row>
    <row r="94" spans="1:48" ht="31.5" x14ac:dyDescent="0.25">
      <c r="A94" s="217" t="s">
        <v>562</v>
      </c>
      <c r="B94" s="218" t="s">
        <v>397</v>
      </c>
      <c r="C94" s="206">
        <f t="shared" ref="C94:AL94" si="4">C13+C49</f>
        <v>3.7695954540198556E-2</v>
      </c>
      <c r="D94" s="207">
        <f t="shared" si="4"/>
        <v>1.2315270935960591E-3</v>
      </c>
      <c r="E94" s="207">
        <f t="shared" si="4"/>
        <v>8.8521687813514324E-4</v>
      </c>
      <c r="F94" s="207">
        <f t="shared" si="4"/>
        <v>6.7069081153588205E-4</v>
      </c>
      <c r="G94" s="222">
        <f t="shared" si="4"/>
        <v>8.1755141080822574E-2</v>
      </c>
      <c r="H94" s="207">
        <f t="shared" si="4"/>
        <v>5.0931820812594054E-3</v>
      </c>
      <c r="I94" s="207">
        <f t="shared" si="4"/>
        <v>1.8351149240721204E-3</v>
      </c>
      <c r="J94" s="207">
        <f t="shared" si="4"/>
        <v>4.2181069958847732E-3</v>
      </c>
      <c r="K94" s="207">
        <f t="shared" si="4"/>
        <v>2.3884922977832645E-3</v>
      </c>
      <c r="L94" s="207">
        <f t="shared" si="4"/>
        <v>1.1170802421761748E-2</v>
      </c>
      <c r="M94" s="207">
        <f t="shared" si="4"/>
        <v>4.7480537257250403E-3</v>
      </c>
      <c r="N94" s="207">
        <f t="shared" si="4"/>
        <v>2.2870530484743684E-3</v>
      </c>
      <c r="O94" s="207">
        <f t="shared" si="4"/>
        <v>1.7507958162801276E-3</v>
      </c>
      <c r="P94" s="207">
        <f t="shared" si="4"/>
        <v>1.8238814477058991E-3</v>
      </c>
      <c r="Q94" s="207">
        <f t="shared" si="4"/>
        <v>2.4277966956741076E-3</v>
      </c>
      <c r="R94" s="207">
        <f t="shared" si="4"/>
        <v>2.1327507282563459E-3</v>
      </c>
      <c r="S94" s="207">
        <f t="shared" si="4"/>
        <v>1.9418304419264662E-3</v>
      </c>
      <c r="T94" s="207">
        <f t="shared" si="4"/>
        <v>7.3078101298059003E-4</v>
      </c>
      <c r="U94" s="207">
        <f t="shared" si="4"/>
        <v>1.9745502413339184E-3</v>
      </c>
      <c r="V94" s="207">
        <f t="shared" si="4"/>
        <v>2.4216524216524216E-3</v>
      </c>
      <c r="W94" s="207">
        <f t="shared" si="4"/>
        <v>1.5792515650057391E-3</v>
      </c>
      <c r="X94" s="207">
        <f t="shared" si="4"/>
        <v>1.4292746282996375E-3</v>
      </c>
      <c r="Y94" s="207">
        <f t="shared" si="4"/>
        <v>4.2605908809350678E-3</v>
      </c>
      <c r="Z94" s="207">
        <f t="shared" si="4"/>
        <v>1.1173683740055421E-3</v>
      </c>
      <c r="AA94" s="207">
        <f t="shared" si="4"/>
        <v>0.13242354196301565</v>
      </c>
      <c r="AB94" s="207">
        <f t="shared" si="4"/>
        <v>2.7879253989617379E-3</v>
      </c>
      <c r="AC94" s="207">
        <f t="shared" si="4"/>
        <v>8.0359253131647378E-4</v>
      </c>
      <c r="AD94" s="207">
        <f t="shared" si="4"/>
        <v>1.2611047277415015E-3</v>
      </c>
      <c r="AE94" s="207">
        <f t="shared" si="4"/>
        <v>9.6601982882806546E-4</v>
      </c>
      <c r="AF94" s="207">
        <f t="shared" si="4"/>
        <v>8.2059203301676183E-4</v>
      </c>
      <c r="AG94" s="207">
        <f t="shared" si="4"/>
        <v>4.1380004276353024E-3</v>
      </c>
      <c r="AH94" s="207">
        <f t="shared" si="4"/>
        <v>4.7120925283623757E-3</v>
      </c>
      <c r="AI94" s="207">
        <f t="shared" si="4"/>
        <v>3.7729292327549832E-3</v>
      </c>
      <c r="AJ94" s="207">
        <f t="shared" si="4"/>
        <v>5.231527519564183E-3</v>
      </c>
      <c r="AK94" s="207">
        <f t="shared" si="4"/>
        <v>1.768646717284502E-2</v>
      </c>
      <c r="AL94" s="208">
        <f t="shared" si="4"/>
        <v>0</v>
      </c>
    </row>
    <row r="95" spans="1:48" ht="31.5" x14ac:dyDescent="0.25">
      <c r="A95" s="217" t="s">
        <v>563</v>
      </c>
      <c r="B95" s="218" t="s">
        <v>397</v>
      </c>
      <c r="C95" s="206">
        <f t="shared" ref="C95:AL95" si="5">C14+C50</f>
        <v>2.1804846622726598E-3</v>
      </c>
      <c r="D95" s="207">
        <f t="shared" si="5"/>
        <v>6.1576354679802956E-4</v>
      </c>
      <c r="E95" s="207">
        <f t="shared" si="5"/>
        <v>0</v>
      </c>
      <c r="F95" s="207">
        <f t="shared" si="5"/>
        <v>8.7189805499664659E-3</v>
      </c>
      <c r="G95" s="207">
        <f t="shared" si="5"/>
        <v>1.8173122907699664E-3</v>
      </c>
      <c r="H95" s="222">
        <f t="shared" si="5"/>
        <v>0.26380368098159512</v>
      </c>
      <c r="I95" s="207">
        <f t="shared" si="5"/>
        <v>1.8351149240721204E-4</v>
      </c>
      <c r="J95" s="207">
        <f t="shared" si="5"/>
        <v>7.3045267489711928E-3</v>
      </c>
      <c r="K95" s="207">
        <f t="shared" si="5"/>
        <v>2.4153292898931888E-4</v>
      </c>
      <c r="L95" s="207">
        <f t="shared" si="5"/>
        <v>7.6745970836531088E-3</v>
      </c>
      <c r="M95" s="207">
        <f t="shared" si="5"/>
        <v>1.1356831208828811E-2</v>
      </c>
      <c r="N95" s="207">
        <f t="shared" si="5"/>
        <v>4.2951971885982036E-3</v>
      </c>
      <c r="O95" s="207">
        <f t="shared" si="5"/>
        <v>2.7967257844474765E-3</v>
      </c>
      <c r="P95" s="207">
        <f t="shared" si="5"/>
        <v>3.0493017953832999E-3</v>
      </c>
      <c r="Q95" s="207">
        <f t="shared" si="5"/>
        <v>4.5245302055744729E-3</v>
      </c>
      <c r="R95" s="207">
        <f t="shared" si="5"/>
        <v>1.690595089471494E-3</v>
      </c>
      <c r="S95" s="207">
        <f t="shared" si="5"/>
        <v>3.8836608838529333E-3</v>
      </c>
      <c r="T95" s="207">
        <f t="shared" si="5"/>
        <v>1.5390691030954852E-3</v>
      </c>
      <c r="U95" s="207">
        <f t="shared" si="5"/>
        <v>8.7757788503729697E-3</v>
      </c>
      <c r="V95" s="207">
        <f t="shared" si="5"/>
        <v>3.9886039886039885E-2</v>
      </c>
      <c r="W95" s="207">
        <f t="shared" si="5"/>
        <v>2.7921818907060232E-3</v>
      </c>
      <c r="X95" s="207">
        <f t="shared" si="5"/>
        <v>2.6213252519022398E-3</v>
      </c>
      <c r="Y95" s="207">
        <f t="shared" si="5"/>
        <v>1.3999084323072364E-2</v>
      </c>
      <c r="Z95" s="207">
        <f t="shared" si="5"/>
        <v>3.687315634218289E-3</v>
      </c>
      <c r="AA95" s="207">
        <f t="shared" si="5"/>
        <v>8.4459459459459464E-3</v>
      </c>
      <c r="AB95" s="207">
        <f t="shared" si="5"/>
        <v>1.4804845222072677E-2</v>
      </c>
      <c r="AC95" s="207">
        <f t="shared" si="5"/>
        <v>2.0326164027416687E-3</v>
      </c>
      <c r="AD95" s="207">
        <f t="shared" si="5"/>
        <v>1.120981980214668E-4</v>
      </c>
      <c r="AE95" s="207">
        <f t="shared" si="5"/>
        <v>5.0843148885687654E-5</v>
      </c>
      <c r="AF95" s="207">
        <f t="shared" si="5"/>
        <v>9.4126733198981495E-4</v>
      </c>
      <c r="AG95" s="207">
        <f t="shared" si="5"/>
        <v>9.4708642006364231E-3</v>
      </c>
      <c r="AH95" s="207">
        <f t="shared" si="5"/>
        <v>1.337626266115771E-2</v>
      </c>
      <c r="AI95" s="207">
        <f t="shared" si="5"/>
        <v>4.1204358726139945E-3</v>
      </c>
      <c r="AJ95" s="207">
        <f t="shared" si="5"/>
        <v>1.9650655021834058E-2</v>
      </c>
      <c r="AK95" s="207">
        <f t="shared" si="5"/>
        <v>9.8258150960250125E-3</v>
      </c>
      <c r="AL95" s="208">
        <f t="shared" si="5"/>
        <v>0</v>
      </c>
    </row>
    <row r="96" spans="1:48" ht="31.5" x14ac:dyDescent="0.25">
      <c r="A96" s="217" t="s">
        <v>564</v>
      </c>
      <c r="B96" s="218" t="s">
        <v>397</v>
      </c>
      <c r="C96" s="206">
        <f t="shared" ref="C96:AL96" si="6">C15+C51</f>
        <v>5.6989940036671792E-3</v>
      </c>
      <c r="D96" s="207">
        <f t="shared" si="6"/>
        <v>6.1576354679802956E-4</v>
      </c>
      <c r="E96" s="207">
        <f t="shared" si="6"/>
        <v>2.9507229271171441E-4</v>
      </c>
      <c r="F96" s="207">
        <f t="shared" si="6"/>
        <v>2.012072434607646E-3</v>
      </c>
      <c r="G96" s="207">
        <f t="shared" si="6"/>
        <v>1.8890483022477285E-3</v>
      </c>
      <c r="H96" s="207">
        <f t="shared" si="6"/>
        <v>9.8391017478874875E-4</v>
      </c>
      <c r="I96" s="222">
        <f t="shared" si="6"/>
        <v>0.16786713767949721</v>
      </c>
      <c r="J96" s="207">
        <f t="shared" si="6"/>
        <v>2.5411522633744858E-2</v>
      </c>
      <c r="K96" s="207">
        <f t="shared" si="6"/>
        <v>2.6836992109924323E-4</v>
      </c>
      <c r="L96" s="207">
        <f t="shared" si="6"/>
        <v>4.6900315511213438E-3</v>
      </c>
      <c r="M96" s="207">
        <f t="shared" si="6"/>
        <v>6.5446145949182985E-3</v>
      </c>
      <c r="N96" s="207">
        <f t="shared" si="6"/>
        <v>1.0431193172309925E-2</v>
      </c>
      <c r="O96" s="207">
        <f t="shared" si="6"/>
        <v>2.1373351523419734E-3</v>
      </c>
      <c r="P96" s="207">
        <f t="shared" si="6"/>
        <v>6.6400683955542879E-3</v>
      </c>
      <c r="Q96" s="207">
        <f t="shared" si="6"/>
        <v>2.6642703997982091E-3</v>
      </c>
      <c r="R96" s="207">
        <f t="shared" si="6"/>
        <v>3.9794007490636697E-3</v>
      </c>
      <c r="S96" s="207">
        <f t="shared" si="6"/>
        <v>4.822567910718477E-3</v>
      </c>
      <c r="T96" s="207">
        <f t="shared" si="6"/>
        <v>3.4693644050593671E-3</v>
      </c>
      <c r="U96" s="207">
        <f t="shared" si="6"/>
        <v>2.8521281263712154E-3</v>
      </c>
      <c r="V96" s="207">
        <f t="shared" si="6"/>
        <v>5.8888888888888886E-2</v>
      </c>
      <c r="W96" s="207">
        <f t="shared" si="6"/>
        <v>1.2047898537157185E-3</v>
      </c>
      <c r="X96" s="207">
        <f t="shared" si="6"/>
        <v>3.467621888658913E-2</v>
      </c>
      <c r="Y96" s="207">
        <f t="shared" si="6"/>
        <v>2.9247798335622524E-3</v>
      </c>
      <c r="Z96" s="207">
        <f t="shared" si="6"/>
        <v>1.6090104585679806E-3</v>
      </c>
      <c r="AA96" s="207">
        <f t="shared" si="6"/>
        <v>2.2226173541963017E-3</v>
      </c>
      <c r="AB96" s="207">
        <f t="shared" si="6"/>
        <v>5.7681215150932517E-4</v>
      </c>
      <c r="AC96" s="207">
        <f t="shared" si="6"/>
        <v>2.8362089340581422E-4</v>
      </c>
      <c r="AD96" s="207">
        <f t="shared" si="6"/>
        <v>3.0827004455903368E-4</v>
      </c>
      <c r="AE96" s="207">
        <f t="shared" si="6"/>
        <v>1.6947716295229219E-4</v>
      </c>
      <c r="AF96" s="207">
        <f t="shared" si="6"/>
        <v>7.8197593734538468E-3</v>
      </c>
      <c r="AG96" s="207">
        <f t="shared" si="6"/>
        <v>3.572012527198863E-3</v>
      </c>
      <c r="AH96" s="207">
        <f t="shared" si="6"/>
        <v>1.1192947061505936E-3</v>
      </c>
      <c r="AI96" s="207">
        <f t="shared" si="6"/>
        <v>1.8864646163774918E-3</v>
      </c>
      <c r="AJ96" s="207">
        <f t="shared" si="6"/>
        <v>7.3500799861645556E-4</v>
      </c>
      <c r="AK96" s="207">
        <f t="shared" si="6"/>
        <v>2.7690933452434127E-3</v>
      </c>
      <c r="AL96" s="208">
        <f t="shared" si="6"/>
        <v>0</v>
      </c>
    </row>
    <row r="97" spans="1:38" ht="21" x14ac:dyDescent="0.25">
      <c r="A97" s="217" t="s">
        <v>565</v>
      </c>
      <c r="B97" s="218" t="s">
        <v>397</v>
      </c>
      <c r="C97" s="206">
        <f t="shared" ref="C97:AL97" si="7">C16+C52</f>
        <v>1.6849199663016008E-3</v>
      </c>
      <c r="D97" s="207">
        <f t="shared" si="7"/>
        <v>6.1576354679802956E-4</v>
      </c>
      <c r="E97" s="207">
        <f t="shared" si="7"/>
        <v>2.6556506344054295E-3</v>
      </c>
      <c r="F97" s="207">
        <f t="shared" si="7"/>
        <v>6.7069081153588205E-4</v>
      </c>
      <c r="G97" s="207">
        <f t="shared" si="7"/>
        <v>1.0497369679579149E-2</v>
      </c>
      <c r="H97" s="207">
        <f t="shared" si="7"/>
        <v>2.9517305243662462E-3</v>
      </c>
      <c r="I97" s="207">
        <f t="shared" si="7"/>
        <v>4.0372528329586646E-3</v>
      </c>
      <c r="J97" s="222">
        <f t="shared" si="7"/>
        <v>0.17170781893004114</v>
      </c>
      <c r="K97" s="207">
        <f t="shared" si="7"/>
        <v>4.5622886586871346E-4</v>
      </c>
      <c r="L97" s="207">
        <f t="shared" si="7"/>
        <v>7.9730536369062837E-3</v>
      </c>
      <c r="M97" s="207">
        <f t="shared" si="7"/>
        <v>9.0897424929420809E-3</v>
      </c>
      <c r="N97" s="207">
        <f t="shared" si="7"/>
        <v>8.5903943771964072E-3</v>
      </c>
      <c r="O97" s="207">
        <f t="shared" si="7"/>
        <v>1.6825829922692132E-3</v>
      </c>
      <c r="P97" s="207">
        <f t="shared" si="7"/>
        <v>2.8213166144200625E-3</v>
      </c>
      <c r="Q97" s="207">
        <f t="shared" si="7"/>
        <v>3.7362845251608023E-3</v>
      </c>
      <c r="R97" s="207">
        <f t="shared" si="7"/>
        <v>4.1354556803995003E-3</v>
      </c>
      <c r="S97" s="207">
        <f t="shared" si="7"/>
        <v>3.7983056995924292E-3</v>
      </c>
      <c r="T97" s="207">
        <f t="shared" si="7"/>
        <v>1.5206150371111268E-3</v>
      </c>
      <c r="U97" s="207">
        <f t="shared" si="7"/>
        <v>1.5357612988152699E-3</v>
      </c>
      <c r="V97" s="207">
        <f t="shared" si="7"/>
        <v>4.7863247863247863E-3</v>
      </c>
      <c r="W97" s="207">
        <f t="shared" si="7"/>
        <v>2.238629795755558E-3</v>
      </c>
      <c r="X97" s="207">
        <f t="shared" si="7"/>
        <v>1.2869402254814164E-3</v>
      </c>
      <c r="Y97" s="207">
        <f t="shared" si="7"/>
        <v>5.3647895289650159E-3</v>
      </c>
      <c r="Z97" s="207">
        <f t="shared" si="7"/>
        <v>1.7281964184619053E-3</v>
      </c>
      <c r="AA97" s="207">
        <f t="shared" si="7"/>
        <v>4.3118776671408256E-3</v>
      </c>
      <c r="AB97" s="207">
        <f t="shared" si="7"/>
        <v>5.8065756585272063E-2</v>
      </c>
      <c r="AC97" s="207">
        <f t="shared" si="7"/>
        <v>2.7889387851571731E-3</v>
      </c>
      <c r="AD97" s="207">
        <f t="shared" si="7"/>
        <v>6.8660146288148415E-3</v>
      </c>
      <c r="AE97" s="207">
        <f t="shared" si="7"/>
        <v>4.10134734344547E-3</v>
      </c>
      <c r="AF97" s="207">
        <f t="shared" si="7"/>
        <v>1.4601711175739435E-3</v>
      </c>
      <c r="AG97" s="207">
        <f t="shared" si="7"/>
        <v>8.9488975813450389E-3</v>
      </c>
      <c r="AH97" s="207">
        <f t="shared" si="7"/>
        <v>3.5098871032376638E-3</v>
      </c>
      <c r="AI97" s="207">
        <f t="shared" si="7"/>
        <v>6.4040509345446427E-3</v>
      </c>
      <c r="AJ97" s="207">
        <f t="shared" si="7"/>
        <v>2.6373816420943402E-3</v>
      </c>
      <c r="AK97" s="207">
        <f t="shared" si="7"/>
        <v>3.2827154979901741E-3</v>
      </c>
      <c r="AL97" s="208">
        <f t="shared" si="7"/>
        <v>0</v>
      </c>
    </row>
    <row r="98" spans="1:38" ht="21" x14ac:dyDescent="0.25">
      <c r="A98" s="217" t="s">
        <v>566</v>
      </c>
      <c r="B98" s="218" t="s">
        <v>397</v>
      </c>
      <c r="C98" s="206">
        <f t="shared" ref="C98:AL98" si="8">C17+C53</f>
        <v>1.7295207889389961E-2</v>
      </c>
      <c r="D98" s="207">
        <f t="shared" si="8"/>
        <v>1.600985221674877E-2</v>
      </c>
      <c r="E98" s="207">
        <f t="shared" si="8"/>
        <v>2.9212156978459726E-2</v>
      </c>
      <c r="F98" s="207">
        <f t="shared" si="8"/>
        <v>1.5425888665325287E-2</v>
      </c>
      <c r="G98" s="207">
        <f t="shared" si="8"/>
        <v>3.7063605930176945E-3</v>
      </c>
      <c r="H98" s="207">
        <f t="shared" si="8"/>
        <v>2.6044681097349229E-3</v>
      </c>
      <c r="I98" s="207">
        <f t="shared" si="8"/>
        <v>3.303206863329816E-3</v>
      </c>
      <c r="J98" s="207">
        <f t="shared" si="8"/>
        <v>7.0987654320987647E-3</v>
      </c>
      <c r="K98" s="222">
        <f t="shared" si="8"/>
        <v>8.3463045461864643E-2</v>
      </c>
      <c r="L98" s="207">
        <f t="shared" si="8"/>
        <v>4.7667775219578747E-2</v>
      </c>
      <c r="M98" s="207">
        <f t="shared" si="8"/>
        <v>1.0608264179998288E-2</v>
      </c>
      <c r="N98" s="207">
        <f t="shared" si="8"/>
        <v>2.1364422379650805E-2</v>
      </c>
      <c r="O98" s="207">
        <f t="shared" si="8"/>
        <v>2.0304683947248749E-2</v>
      </c>
      <c r="P98" s="207">
        <f t="shared" si="8"/>
        <v>4.645198062125962E-3</v>
      </c>
      <c r="Q98" s="207">
        <f t="shared" si="8"/>
        <v>2.4750914364989282E-3</v>
      </c>
      <c r="R98" s="207">
        <f t="shared" si="8"/>
        <v>4.2915106117353309E-3</v>
      </c>
      <c r="S98" s="207">
        <f t="shared" si="8"/>
        <v>4.4811471736764617E-3</v>
      </c>
      <c r="T98" s="207">
        <f t="shared" si="8"/>
        <v>2.0520921374606468E-3</v>
      </c>
      <c r="U98" s="207">
        <f t="shared" si="8"/>
        <v>3.7297060114085123E-3</v>
      </c>
      <c r="V98" s="207">
        <f t="shared" si="8"/>
        <v>5.4415954415954412E-3</v>
      </c>
      <c r="W98" s="207">
        <f t="shared" si="8"/>
        <v>3.2586309354216358E-2</v>
      </c>
      <c r="X98" s="207">
        <f t="shared" si="8"/>
        <v>7.7335025531233507E-3</v>
      </c>
      <c r="Y98" s="207">
        <f t="shared" si="8"/>
        <v>7.0884166868654223E-3</v>
      </c>
      <c r="Z98" s="207">
        <f t="shared" si="8"/>
        <v>4.1074461428443731E-2</v>
      </c>
      <c r="AA98" s="207">
        <f t="shared" si="8"/>
        <v>3.6895448079658608E-3</v>
      </c>
      <c r="AB98" s="207">
        <f t="shared" si="8"/>
        <v>3.268602191886176E-3</v>
      </c>
      <c r="AC98" s="207">
        <f t="shared" si="8"/>
        <v>2.6471283384542662E-3</v>
      </c>
      <c r="AD98" s="207">
        <f t="shared" si="8"/>
        <v>3.3909704901493704E-3</v>
      </c>
      <c r="AE98" s="207">
        <f t="shared" si="8"/>
        <v>2.5760528768748411E-3</v>
      </c>
      <c r="AF98" s="207">
        <f t="shared" si="8"/>
        <v>3.0289500042236352E-3</v>
      </c>
      <c r="AG98" s="207">
        <f t="shared" si="8"/>
        <v>6.7729885418893934E-3</v>
      </c>
      <c r="AH98" s="207">
        <f t="shared" si="8"/>
        <v>5.5550181712659087E-3</v>
      </c>
      <c r="AI98" s="207">
        <f t="shared" si="8"/>
        <v>3.8970387469903448E-3</v>
      </c>
      <c r="AJ98" s="207">
        <f t="shared" si="8"/>
        <v>2.9832677590903196E-3</v>
      </c>
      <c r="AK98" s="207">
        <f t="shared" si="8"/>
        <v>3.8856632425189816E-3</v>
      </c>
      <c r="AL98" s="208">
        <f t="shared" si="8"/>
        <v>0</v>
      </c>
    </row>
    <row r="99" spans="1:38" ht="21" x14ac:dyDescent="0.25">
      <c r="A99" s="217" t="s">
        <v>567</v>
      </c>
      <c r="B99" s="218" t="s">
        <v>397</v>
      </c>
      <c r="C99" s="206">
        <f t="shared" ref="C99:AL99" si="9">C18+C54</f>
        <v>2.4811272444951023E-2</v>
      </c>
      <c r="D99" s="207">
        <f t="shared" si="9"/>
        <v>9.852216748768473E-3</v>
      </c>
      <c r="E99" s="207">
        <f t="shared" si="9"/>
        <v>1.3573325464738861E-2</v>
      </c>
      <c r="F99" s="207">
        <f t="shared" si="9"/>
        <v>4.6948356807511738E-3</v>
      </c>
      <c r="G99" s="207">
        <f t="shared" si="9"/>
        <v>5.4041128646580587E-3</v>
      </c>
      <c r="H99" s="207">
        <f t="shared" si="9"/>
        <v>1.6552841764093065E-2</v>
      </c>
      <c r="I99" s="207">
        <f t="shared" si="9"/>
        <v>8.5332843969353582E-3</v>
      </c>
      <c r="J99" s="207">
        <f t="shared" si="9"/>
        <v>3.0195473251028806E-2</v>
      </c>
      <c r="K99" s="207">
        <f t="shared" si="9"/>
        <v>1.8732220492727176E-2</v>
      </c>
      <c r="L99" s="222">
        <f t="shared" si="9"/>
        <v>0.16513174724993604</v>
      </c>
      <c r="M99" s="207">
        <f t="shared" si="9"/>
        <v>0.13407904867824449</v>
      </c>
      <c r="N99" s="207">
        <f t="shared" si="9"/>
        <v>2.2814748703073574E-2</v>
      </c>
      <c r="O99" s="207">
        <f t="shared" si="9"/>
        <v>1.7849022282855842E-2</v>
      </c>
      <c r="P99" s="207">
        <f t="shared" si="9"/>
        <v>1.1527500712453691E-2</v>
      </c>
      <c r="Q99" s="207">
        <f t="shared" si="9"/>
        <v>1.0625551771976289E-2</v>
      </c>
      <c r="R99" s="207">
        <f t="shared" si="9"/>
        <v>1.5579483978360382E-2</v>
      </c>
      <c r="S99" s="207">
        <f t="shared" si="9"/>
        <v>8.5995348142457809E-3</v>
      </c>
      <c r="T99" s="207">
        <f t="shared" si="9"/>
        <v>5.4993116633387839E-3</v>
      </c>
      <c r="U99" s="207">
        <f t="shared" si="9"/>
        <v>5.0460728389644573E-3</v>
      </c>
      <c r="V99" s="207">
        <f t="shared" si="9"/>
        <v>9.8005698005698017E-3</v>
      </c>
      <c r="W99" s="207">
        <f t="shared" si="9"/>
        <v>4.6400690312024297E-3</v>
      </c>
      <c r="X99" s="207">
        <f t="shared" si="9"/>
        <v>5.1714833023953702E-3</v>
      </c>
      <c r="Y99" s="207">
        <f t="shared" si="9"/>
        <v>2.677008429614069E-3</v>
      </c>
      <c r="Z99" s="207">
        <f t="shared" si="9"/>
        <v>2.1081016656237894E-3</v>
      </c>
      <c r="AA99" s="207">
        <f t="shared" si="9"/>
        <v>2.7560455192034141E-3</v>
      </c>
      <c r="AB99" s="207">
        <f t="shared" si="9"/>
        <v>6.2487983080176885E-3</v>
      </c>
      <c r="AC99" s="207">
        <f t="shared" si="9"/>
        <v>4.7270148900969039E-4</v>
      </c>
      <c r="AD99" s="207">
        <f t="shared" si="9"/>
        <v>5.6049099010733398E-4</v>
      </c>
      <c r="AE99" s="207">
        <f t="shared" si="9"/>
        <v>2.7116346072366749E-4</v>
      </c>
      <c r="AF99" s="207">
        <f t="shared" si="9"/>
        <v>1.773926894903882E-3</v>
      </c>
      <c r="AG99" s="207">
        <f t="shared" si="9"/>
        <v>6.106380570264254E-3</v>
      </c>
      <c r="AH99" s="207">
        <f t="shared" si="9"/>
        <v>1.6029405668329488E-3</v>
      </c>
      <c r="AI99" s="207">
        <f t="shared" si="9"/>
        <v>3.1523816615781769E-3</v>
      </c>
      <c r="AJ99" s="207">
        <f t="shared" si="9"/>
        <v>2.6092783950884171E-2</v>
      </c>
      <c r="AK99" s="207">
        <f t="shared" si="9"/>
        <v>4.845913354175971E-3</v>
      </c>
      <c r="AL99" s="208">
        <f t="shared" si="9"/>
        <v>0</v>
      </c>
    </row>
    <row r="100" spans="1:38" ht="21" x14ac:dyDescent="0.25">
      <c r="A100" s="217" t="s">
        <v>568</v>
      </c>
      <c r="B100" s="218" t="s">
        <v>397</v>
      </c>
      <c r="C100" s="206">
        <f t="shared" ref="C100:AL100" si="10">C19+C55</f>
        <v>4.8234963741183075E-3</v>
      </c>
      <c r="D100" s="207">
        <f t="shared" si="10"/>
        <v>9.2364532019704425E-3</v>
      </c>
      <c r="E100" s="207">
        <f t="shared" si="10"/>
        <v>9.4423133667748613E-3</v>
      </c>
      <c r="F100" s="207">
        <f t="shared" si="10"/>
        <v>6.7069081153588199E-3</v>
      </c>
      <c r="G100" s="207">
        <f t="shared" si="10"/>
        <v>1.7097082735533238E-2</v>
      </c>
      <c r="H100" s="207">
        <f t="shared" si="10"/>
        <v>8.6236832966778559E-3</v>
      </c>
      <c r="I100" s="207">
        <f t="shared" si="10"/>
        <v>6.7899252190668441E-3</v>
      </c>
      <c r="J100" s="207">
        <f t="shared" si="10"/>
        <v>2.2633744855967079E-2</v>
      </c>
      <c r="K100" s="207">
        <f t="shared" si="10"/>
        <v>4.5622886586871346E-4</v>
      </c>
      <c r="L100" s="207">
        <f t="shared" si="10"/>
        <v>2.3705977658395154E-2</v>
      </c>
      <c r="M100" s="222">
        <f t="shared" si="10"/>
        <v>0.15307126358114467</v>
      </c>
      <c r="N100" s="207">
        <f t="shared" si="10"/>
        <v>1.8407987951135161E-2</v>
      </c>
      <c r="O100" s="207">
        <f t="shared" si="10"/>
        <v>8.9131423374261033E-3</v>
      </c>
      <c r="P100" s="207">
        <f t="shared" si="10"/>
        <v>1.7041892277001997E-2</v>
      </c>
      <c r="Q100" s="207">
        <f t="shared" si="10"/>
        <v>2.7399419851179215E-2</v>
      </c>
      <c r="R100" s="207">
        <f t="shared" si="10"/>
        <v>3.8649604660840615E-2</v>
      </c>
      <c r="S100" s="207">
        <f t="shared" si="10"/>
        <v>3.3352538249791945E-2</v>
      </c>
      <c r="T100" s="207">
        <f t="shared" si="10"/>
        <v>2.8843705133552076E-2</v>
      </c>
      <c r="U100" s="207">
        <f t="shared" si="10"/>
        <v>2.0623080298376482E-2</v>
      </c>
      <c r="V100" s="207">
        <f t="shared" si="10"/>
        <v>2.3247863247863248E-2</v>
      </c>
      <c r="W100" s="207">
        <f t="shared" si="10"/>
        <v>3.6387909771008527E-3</v>
      </c>
      <c r="X100" s="207">
        <f t="shared" si="10"/>
        <v>2.1095144617683866E-2</v>
      </c>
      <c r="Y100" s="207">
        <f t="shared" si="10"/>
        <v>1.0083218873717378E-2</v>
      </c>
      <c r="Z100" s="207">
        <f t="shared" si="10"/>
        <v>9.8700873037156234E-3</v>
      </c>
      <c r="AA100" s="207">
        <f t="shared" si="10"/>
        <v>4.8897581792318639E-3</v>
      </c>
      <c r="AB100" s="207">
        <f t="shared" si="10"/>
        <v>4.7106325706594877E-3</v>
      </c>
      <c r="AC100" s="207">
        <f t="shared" si="10"/>
        <v>6.1451193571259756E-4</v>
      </c>
      <c r="AD100" s="207">
        <f t="shared" si="10"/>
        <v>6.7258918812880075E-4</v>
      </c>
      <c r="AE100" s="207">
        <f t="shared" si="10"/>
        <v>7.6264723328531487E-4</v>
      </c>
      <c r="AF100" s="207">
        <f t="shared" si="10"/>
        <v>2.3893709196664533E-3</v>
      </c>
      <c r="AG100" s="207">
        <f t="shared" si="10"/>
        <v>6.7226785062950434E-3</v>
      </c>
      <c r="AH100" s="207">
        <f t="shared" si="10"/>
        <v>2.5978691945223653E-3</v>
      </c>
      <c r="AI100" s="207">
        <f t="shared" si="10"/>
        <v>2.5070121875542979E-3</v>
      </c>
      <c r="AJ100" s="207">
        <f t="shared" si="10"/>
        <v>3.4804790522720394E-3</v>
      </c>
      <c r="AK100" s="207">
        <f t="shared" si="10"/>
        <v>6.9227333631085306E-4</v>
      </c>
      <c r="AL100" s="208">
        <f t="shared" si="10"/>
        <v>0</v>
      </c>
    </row>
    <row r="101" spans="1:38" ht="21" x14ac:dyDescent="0.25">
      <c r="A101" s="217" t="s">
        <v>569</v>
      </c>
      <c r="B101" s="218" t="s">
        <v>397</v>
      </c>
      <c r="C101" s="206">
        <f t="shared" ref="C101:AL101" si="11">C20+C56</f>
        <v>1.8666270214909892E-3</v>
      </c>
      <c r="D101" s="207">
        <f t="shared" si="11"/>
        <v>0</v>
      </c>
      <c r="E101" s="207">
        <f t="shared" si="11"/>
        <v>1.2393036293892004E-2</v>
      </c>
      <c r="F101" s="207">
        <f t="shared" si="11"/>
        <v>3.3534540576794104E-3</v>
      </c>
      <c r="G101" s="207">
        <f t="shared" si="11"/>
        <v>3.5628885700621712E-3</v>
      </c>
      <c r="H101" s="207">
        <f t="shared" si="11"/>
        <v>1.9678203495774975E-3</v>
      </c>
      <c r="I101" s="207">
        <f t="shared" si="11"/>
        <v>3.5784741019406342E-3</v>
      </c>
      <c r="J101" s="207">
        <f t="shared" si="11"/>
        <v>1.7489711934156379E-3</v>
      </c>
      <c r="K101" s="207">
        <f t="shared" si="11"/>
        <v>3.7571788953894047E-4</v>
      </c>
      <c r="L101" s="207">
        <f t="shared" si="11"/>
        <v>6.2249509678519652E-3</v>
      </c>
      <c r="M101" s="207">
        <f t="shared" si="11"/>
        <v>6.7584908888698777E-3</v>
      </c>
      <c r="N101" s="222">
        <f t="shared" si="11"/>
        <v>0.10810509287666648</v>
      </c>
      <c r="O101" s="207">
        <f t="shared" si="11"/>
        <v>1.2005457025920874E-2</v>
      </c>
      <c r="P101" s="207">
        <f t="shared" si="11"/>
        <v>6.5118267312624673E-3</v>
      </c>
      <c r="Q101" s="207">
        <f t="shared" si="11"/>
        <v>8.7337621389834783E-3</v>
      </c>
      <c r="R101" s="207">
        <f t="shared" si="11"/>
        <v>7.1265085310029128E-3</v>
      </c>
      <c r="S101" s="207">
        <f t="shared" si="11"/>
        <v>5.6121033651281398E-3</v>
      </c>
      <c r="T101" s="207">
        <f t="shared" si="11"/>
        <v>3.7830835267934583E-3</v>
      </c>
      <c r="U101" s="207">
        <f t="shared" si="11"/>
        <v>2.4133391838525664E-3</v>
      </c>
      <c r="V101" s="207">
        <f t="shared" si="11"/>
        <v>4.2450142450142451E-3</v>
      </c>
      <c r="W101" s="207">
        <f t="shared" si="11"/>
        <v>1.7664824206507495E-3</v>
      </c>
      <c r="X101" s="207">
        <f t="shared" si="11"/>
        <v>5.1252246214794475E-2</v>
      </c>
      <c r="Y101" s="207">
        <f t="shared" si="11"/>
        <v>1.9606258921117128E-3</v>
      </c>
      <c r="Z101" s="207">
        <f t="shared" si="11"/>
        <v>1.3482911713000208E-3</v>
      </c>
      <c r="AA101" s="207">
        <f t="shared" si="11"/>
        <v>1.7780938833570413E-3</v>
      </c>
      <c r="AB101" s="207">
        <f t="shared" si="11"/>
        <v>3.8454143433955007E-4</v>
      </c>
      <c r="AC101" s="207">
        <f t="shared" si="11"/>
        <v>2.8362089340581422E-4</v>
      </c>
      <c r="AD101" s="207">
        <f t="shared" si="11"/>
        <v>2.8024549505366699E-4</v>
      </c>
      <c r="AE101" s="207">
        <f t="shared" si="11"/>
        <v>1.3558173036183374E-4</v>
      </c>
      <c r="AF101" s="207">
        <f t="shared" si="11"/>
        <v>2.4376410392556746E-3</v>
      </c>
      <c r="AG101" s="207">
        <f t="shared" si="11"/>
        <v>1.779717509150138E-3</v>
      </c>
      <c r="AH101" s="207">
        <f t="shared" si="11"/>
        <v>1.1054762529882406E-3</v>
      </c>
      <c r="AI101" s="207">
        <f t="shared" si="11"/>
        <v>1.3900265594360465E-3</v>
      </c>
      <c r="AJ101" s="207">
        <f t="shared" si="11"/>
        <v>1.0808941156124346E-3</v>
      </c>
      <c r="AK101" s="207">
        <f t="shared" si="11"/>
        <v>5.5828494863778468E-4</v>
      </c>
      <c r="AL101" s="208">
        <f t="shared" si="11"/>
        <v>0</v>
      </c>
    </row>
    <row r="102" spans="1:38" ht="21" x14ac:dyDescent="0.25">
      <c r="A102" s="217" t="s">
        <v>570</v>
      </c>
      <c r="B102" s="218" t="s">
        <v>397</v>
      </c>
      <c r="C102" s="206">
        <f t="shared" ref="C102:AL102" si="12">C21+C57</f>
        <v>1.0076482151411535E-3</v>
      </c>
      <c r="D102" s="207">
        <f t="shared" si="12"/>
        <v>4.3103448275862068E-3</v>
      </c>
      <c r="E102" s="207">
        <f t="shared" si="12"/>
        <v>4.1310120979640014E-3</v>
      </c>
      <c r="F102" s="207">
        <f t="shared" si="12"/>
        <v>9.3896713615023476E-3</v>
      </c>
      <c r="G102" s="207">
        <f t="shared" si="12"/>
        <v>1.0521281683405069E-3</v>
      </c>
      <c r="H102" s="207">
        <f t="shared" si="12"/>
        <v>5.2089362194698461E-4</v>
      </c>
      <c r="I102" s="207">
        <f t="shared" si="12"/>
        <v>1.0093132082396661E-3</v>
      </c>
      <c r="J102" s="207">
        <f t="shared" si="12"/>
        <v>4.5781893004115219E-3</v>
      </c>
      <c r="K102" s="207">
        <f t="shared" si="12"/>
        <v>1.7712414792550053E-3</v>
      </c>
      <c r="L102" s="207">
        <f t="shared" si="12"/>
        <v>4.3915749978681671E-3</v>
      </c>
      <c r="M102" s="207">
        <f t="shared" si="12"/>
        <v>6.3307383009667201E-3</v>
      </c>
      <c r="N102" s="207">
        <f t="shared" si="12"/>
        <v>9.0366486305572605E-3</v>
      </c>
      <c r="O102" s="222">
        <f t="shared" si="12"/>
        <v>0.14115507048658482</v>
      </c>
      <c r="P102" s="207">
        <f t="shared" si="12"/>
        <v>0.13037902536335139</v>
      </c>
      <c r="Q102" s="207">
        <f t="shared" si="12"/>
        <v>1.6206331189305083E-2</v>
      </c>
      <c r="R102" s="207">
        <f t="shared" si="12"/>
        <v>7.3345817727840198E-2</v>
      </c>
      <c r="S102" s="207">
        <f t="shared" si="12"/>
        <v>7.9209610993747737E-2</v>
      </c>
      <c r="T102" s="207">
        <f t="shared" si="12"/>
        <v>1.9856574999169568E-2</v>
      </c>
      <c r="U102" s="207">
        <f t="shared" si="12"/>
        <v>2.6985519964896888E-2</v>
      </c>
      <c r="V102" s="207">
        <f t="shared" si="12"/>
        <v>2.45014245014245E-2</v>
      </c>
      <c r="W102" s="207">
        <f t="shared" si="12"/>
        <v>4.0702359922828325E-3</v>
      </c>
      <c r="X102" s="207">
        <f t="shared" si="12"/>
        <v>2.1611106827899913E-2</v>
      </c>
      <c r="Y102" s="207">
        <f t="shared" si="12"/>
        <v>1.0772669736877542E-3</v>
      </c>
      <c r="Z102" s="207">
        <f t="shared" si="12"/>
        <v>1.4749262536873156E-3</v>
      </c>
      <c r="AA102" s="207">
        <f t="shared" si="12"/>
        <v>3.1116642958748221E-4</v>
      </c>
      <c r="AB102" s="207">
        <f t="shared" si="12"/>
        <v>4.8067679292443757E-4</v>
      </c>
      <c r="AC102" s="207">
        <f t="shared" si="12"/>
        <v>6.6178208461356656E-4</v>
      </c>
      <c r="AD102" s="207">
        <f t="shared" si="12"/>
        <v>4.2036824258050046E-4</v>
      </c>
      <c r="AE102" s="207">
        <f t="shared" si="12"/>
        <v>1.3558173036183374E-4</v>
      </c>
      <c r="AF102" s="207">
        <f t="shared" si="12"/>
        <v>3.9822848661107558E-4</v>
      </c>
      <c r="AG102" s="207">
        <f t="shared" si="12"/>
        <v>7.6093928836454662E-4</v>
      </c>
      <c r="AH102" s="207">
        <f t="shared" si="12"/>
        <v>5.1128276700706122E-4</v>
      </c>
      <c r="AI102" s="207">
        <f t="shared" si="12"/>
        <v>4.4679425124730067E-4</v>
      </c>
      <c r="AJ102" s="207">
        <f t="shared" si="12"/>
        <v>4.5397552855722253E-4</v>
      </c>
      <c r="AK102" s="207">
        <f t="shared" si="12"/>
        <v>5.5828494863778468E-4</v>
      </c>
      <c r="AL102" s="208">
        <f t="shared" si="12"/>
        <v>0</v>
      </c>
    </row>
    <row r="103" spans="1:38" ht="31.5" x14ac:dyDescent="0.25">
      <c r="A103" s="217" t="s">
        <v>571</v>
      </c>
      <c r="B103" s="218" t="s">
        <v>397</v>
      </c>
      <c r="C103" s="206">
        <f t="shared" ref="C103:AL103" si="13">C22+C58</f>
        <v>7.8794786659398385E-3</v>
      </c>
      <c r="D103" s="207">
        <f t="shared" si="13"/>
        <v>2.5246305418719209E-2</v>
      </c>
      <c r="E103" s="207">
        <f t="shared" si="13"/>
        <v>1.3868397757450576E-2</v>
      </c>
      <c r="F103" s="207">
        <f t="shared" si="13"/>
        <v>1.6096579476861168E-2</v>
      </c>
      <c r="G103" s="207">
        <f t="shared" si="13"/>
        <v>1.4179818268770922E-2</v>
      </c>
      <c r="H103" s="207">
        <f t="shared" si="13"/>
        <v>3.8777636300497743E-3</v>
      </c>
      <c r="I103" s="207">
        <f t="shared" si="13"/>
        <v>1.5277331742900401E-2</v>
      </c>
      <c r="J103" s="207">
        <f t="shared" si="13"/>
        <v>9.8251028806584356E-3</v>
      </c>
      <c r="K103" s="207">
        <f t="shared" si="13"/>
        <v>5.877301272073426E-3</v>
      </c>
      <c r="L103" s="207">
        <f t="shared" si="13"/>
        <v>1.2833631789886585E-2</v>
      </c>
      <c r="M103" s="207">
        <f t="shared" si="13"/>
        <v>2.6734536743947299E-2</v>
      </c>
      <c r="N103" s="207">
        <f t="shared" si="13"/>
        <v>2.3428348301444746E-2</v>
      </c>
      <c r="O103" s="207">
        <f t="shared" si="13"/>
        <v>5.923146884947704E-2</v>
      </c>
      <c r="P103" s="222">
        <f t="shared" si="13"/>
        <v>0.18764605300655457</v>
      </c>
      <c r="Q103" s="207">
        <f t="shared" si="13"/>
        <v>3.072581662252491E-2</v>
      </c>
      <c r="R103" s="207">
        <f t="shared" si="13"/>
        <v>5.7454223886808153E-2</v>
      </c>
      <c r="S103" s="207">
        <f t="shared" si="13"/>
        <v>0.13716578110662994</v>
      </c>
      <c r="T103" s="207">
        <f t="shared" si="13"/>
        <v>4.0152356768766863E-2</v>
      </c>
      <c r="U103" s="207">
        <f t="shared" si="13"/>
        <v>3.6200087757788504E-2</v>
      </c>
      <c r="V103" s="207">
        <f t="shared" si="13"/>
        <v>5.8746438746438742E-2</v>
      </c>
      <c r="W103" s="207">
        <f t="shared" si="13"/>
        <v>1.0248854228568173E-2</v>
      </c>
      <c r="X103" s="207">
        <f t="shared" si="13"/>
        <v>5.5219817693352387E-2</v>
      </c>
      <c r="Y103" s="207">
        <f t="shared" si="13"/>
        <v>6.8190999434434834E-3</v>
      </c>
      <c r="Z103" s="207">
        <f t="shared" si="13"/>
        <v>5.3857155627067138E-3</v>
      </c>
      <c r="AA103" s="207">
        <f t="shared" si="13"/>
        <v>4.2229729729729732E-3</v>
      </c>
      <c r="AB103" s="207">
        <f t="shared" si="13"/>
        <v>6.7294751009421266E-4</v>
      </c>
      <c r="AC103" s="207">
        <f t="shared" si="13"/>
        <v>8.0359253131647356E-4</v>
      </c>
      <c r="AD103" s="207">
        <f t="shared" si="13"/>
        <v>4.0635596782781711E-3</v>
      </c>
      <c r="AE103" s="207">
        <f t="shared" si="13"/>
        <v>4.4064062367595963E-4</v>
      </c>
      <c r="AF103" s="207">
        <f t="shared" si="13"/>
        <v>5.6958741115281106E-3</v>
      </c>
      <c r="AG103" s="207">
        <f t="shared" si="13"/>
        <v>7.0496937376583191E-3</v>
      </c>
      <c r="AH103" s="207">
        <f t="shared" si="13"/>
        <v>6.5637652521176783E-3</v>
      </c>
      <c r="AI103" s="207">
        <f t="shared" si="13"/>
        <v>3.5743540099784053E-3</v>
      </c>
      <c r="AJ103" s="207">
        <f t="shared" si="13"/>
        <v>1.9239915257901335E-3</v>
      </c>
      <c r="AK103" s="207">
        <f t="shared" si="13"/>
        <v>9.8258150960250099E-4</v>
      </c>
      <c r="AL103" s="208">
        <f t="shared" si="13"/>
        <v>0</v>
      </c>
    </row>
    <row r="104" spans="1:38" ht="21" x14ac:dyDescent="0.25">
      <c r="A104" s="217" t="s">
        <v>572</v>
      </c>
      <c r="B104" s="218" t="s">
        <v>397</v>
      </c>
      <c r="C104" s="206">
        <f t="shared" ref="C104:AL104" si="14">C23+C59</f>
        <v>3.7993293357781193E-4</v>
      </c>
      <c r="D104" s="207">
        <f t="shared" si="14"/>
        <v>0</v>
      </c>
      <c r="E104" s="207">
        <f t="shared" si="14"/>
        <v>2.9507229271171441E-4</v>
      </c>
      <c r="F104" s="207">
        <f t="shared" si="14"/>
        <v>0</v>
      </c>
      <c r="G104" s="207">
        <f t="shared" si="14"/>
        <v>8.6083213773314202E-4</v>
      </c>
      <c r="H104" s="207">
        <f t="shared" si="14"/>
        <v>5.787706910522052E-4</v>
      </c>
      <c r="I104" s="207">
        <f t="shared" si="14"/>
        <v>4.1290085791622705E-4</v>
      </c>
      <c r="J104" s="207">
        <f t="shared" si="14"/>
        <v>3.2921810699588477E-3</v>
      </c>
      <c r="K104" s="207">
        <f t="shared" si="14"/>
        <v>2.6836992109924318E-4</v>
      </c>
      <c r="L104" s="207">
        <f t="shared" si="14"/>
        <v>2.8140189306728059E-3</v>
      </c>
      <c r="M104" s="207">
        <f t="shared" si="14"/>
        <v>5.7746599366926164E-3</v>
      </c>
      <c r="N104" s="207">
        <f t="shared" si="14"/>
        <v>7.8094494338149163E-4</v>
      </c>
      <c r="O104" s="207">
        <f t="shared" si="14"/>
        <v>1.5916325602546612E-3</v>
      </c>
      <c r="P104" s="207">
        <f t="shared" si="14"/>
        <v>6.5830721003134803E-3</v>
      </c>
      <c r="Q104" s="222">
        <f t="shared" si="14"/>
        <v>0.39628263337116915</v>
      </c>
      <c r="R104" s="207">
        <f t="shared" si="14"/>
        <v>5.6491885143570536E-2</v>
      </c>
      <c r="S104" s="207">
        <f t="shared" si="14"/>
        <v>3.070652753771632E-2</v>
      </c>
      <c r="T104" s="207">
        <f t="shared" si="14"/>
        <v>1.2519238363788694E-2</v>
      </c>
      <c r="U104" s="207">
        <f t="shared" si="14"/>
        <v>1.1408512505484861E-2</v>
      </c>
      <c r="V104" s="207">
        <f t="shared" si="14"/>
        <v>2.4330484330484334E-2</v>
      </c>
      <c r="W104" s="207">
        <f t="shared" si="14"/>
        <v>4.623788087233298E-3</v>
      </c>
      <c r="X104" s="207">
        <f t="shared" si="14"/>
        <v>6.0314203194221216E-3</v>
      </c>
      <c r="Y104" s="207">
        <f t="shared" si="14"/>
        <v>5.935741025019526E-3</v>
      </c>
      <c r="Z104" s="207">
        <f t="shared" si="14"/>
        <v>2.7785226900271147E-3</v>
      </c>
      <c r="AA104" s="207">
        <f t="shared" si="14"/>
        <v>2.6226884779516364E-3</v>
      </c>
      <c r="AB104" s="207">
        <f t="shared" si="14"/>
        <v>1.6439146318015765E-2</v>
      </c>
      <c r="AC104" s="207">
        <f t="shared" si="14"/>
        <v>6.1403923422358786E-2</v>
      </c>
      <c r="AD104" s="207">
        <f t="shared" si="14"/>
        <v>4.318583078777008E-2</v>
      </c>
      <c r="AE104" s="207">
        <f t="shared" si="14"/>
        <v>3.9149224641979495E-3</v>
      </c>
      <c r="AF104" s="207">
        <f t="shared" si="14"/>
        <v>1.3394958186008904E-3</v>
      </c>
      <c r="AG104" s="207">
        <f t="shared" si="14"/>
        <v>1.1904612172513112E-2</v>
      </c>
      <c r="AH104" s="207">
        <f t="shared" si="14"/>
        <v>8.0837950999765092E-3</v>
      </c>
      <c r="AI104" s="207">
        <f t="shared" si="14"/>
        <v>6.0813661975327024E-3</v>
      </c>
      <c r="AJ104" s="207">
        <f t="shared" si="14"/>
        <v>1.0657615979938605E-2</v>
      </c>
      <c r="AK104" s="207">
        <f t="shared" si="14"/>
        <v>6.4091112103617691E-3</v>
      </c>
      <c r="AL104" s="208">
        <f t="shared" si="14"/>
        <v>0</v>
      </c>
    </row>
    <row r="105" spans="1:38" ht="21" x14ac:dyDescent="0.25">
      <c r="A105" s="217" t="s">
        <v>573</v>
      </c>
      <c r="B105" s="218" t="s">
        <v>397</v>
      </c>
      <c r="C105" s="206">
        <f t="shared" ref="C105:AL105" si="15">C24+C60</f>
        <v>1.6353634967044949E-3</v>
      </c>
      <c r="D105" s="207">
        <f t="shared" si="15"/>
        <v>6.1576354679802956E-4</v>
      </c>
      <c r="E105" s="207">
        <f t="shared" si="15"/>
        <v>8.8521687813514324E-4</v>
      </c>
      <c r="F105" s="207">
        <f t="shared" si="15"/>
        <v>6.7069081153588205E-4</v>
      </c>
      <c r="G105" s="207">
        <f t="shared" si="15"/>
        <v>1.6977522716403633E-3</v>
      </c>
      <c r="H105" s="207">
        <f t="shared" si="15"/>
        <v>8.6815603657830779E-4</v>
      </c>
      <c r="I105" s="207">
        <f t="shared" si="15"/>
        <v>1.7892370509703171E-3</v>
      </c>
      <c r="J105" s="207">
        <f t="shared" si="15"/>
        <v>2.7777777777777779E-3</v>
      </c>
      <c r="K105" s="207">
        <f t="shared" si="15"/>
        <v>5.3673984219848635E-4</v>
      </c>
      <c r="L105" s="207">
        <f t="shared" si="15"/>
        <v>3.9652084932207728E-3</v>
      </c>
      <c r="M105" s="207">
        <f t="shared" si="15"/>
        <v>6.0526991188296683E-3</v>
      </c>
      <c r="N105" s="207">
        <f t="shared" si="15"/>
        <v>4.9645785686394817E-3</v>
      </c>
      <c r="O105" s="207">
        <f t="shared" si="15"/>
        <v>9.1177808094588444E-3</v>
      </c>
      <c r="P105" s="207">
        <f t="shared" si="15"/>
        <v>1.2510686805357652E-2</v>
      </c>
      <c r="Q105" s="207">
        <f t="shared" si="15"/>
        <v>6.8072896960524654E-2</v>
      </c>
      <c r="R105" s="222">
        <f t="shared" si="15"/>
        <v>0.2013368705784436</v>
      </c>
      <c r="S105" s="207">
        <f t="shared" si="15"/>
        <v>5.3026908221838122E-2</v>
      </c>
      <c r="T105" s="207">
        <f t="shared" si="15"/>
        <v>2.1325518651524492E-2</v>
      </c>
      <c r="U105" s="207">
        <f t="shared" si="15"/>
        <v>1.9306713470820535E-2</v>
      </c>
      <c r="V105" s="207">
        <f t="shared" si="15"/>
        <v>2.8034188034188036E-2</v>
      </c>
      <c r="W105" s="207">
        <f t="shared" si="15"/>
        <v>1.8242797717411656E-2</v>
      </c>
      <c r="X105" s="207">
        <f t="shared" si="15"/>
        <v>2.3123409857843513E-2</v>
      </c>
      <c r="Y105" s="207">
        <f t="shared" si="15"/>
        <v>5.0308367671218117E-3</v>
      </c>
      <c r="Z105" s="207">
        <f t="shared" si="15"/>
        <v>4.2906945561812819E-3</v>
      </c>
      <c r="AA105" s="207">
        <f t="shared" si="15"/>
        <v>2.4893314366998577E-3</v>
      </c>
      <c r="AB105" s="207">
        <f t="shared" si="15"/>
        <v>4.0376850605652759E-3</v>
      </c>
      <c r="AC105" s="207">
        <f t="shared" si="15"/>
        <v>1.6213661073032379E-2</v>
      </c>
      <c r="AD105" s="207">
        <f t="shared" si="15"/>
        <v>8.5194630496314774E-3</v>
      </c>
      <c r="AE105" s="207">
        <f t="shared" si="15"/>
        <v>5.5927463774256428E-4</v>
      </c>
      <c r="AF105" s="207">
        <f t="shared" si="15"/>
        <v>3.4151109609374054E-3</v>
      </c>
      <c r="AG105" s="207">
        <f t="shared" si="15"/>
        <v>5.7227665488573335E-3</v>
      </c>
      <c r="AH105" s="207">
        <f t="shared" si="15"/>
        <v>3.1644257741788384E-3</v>
      </c>
      <c r="AI105" s="207">
        <f t="shared" si="15"/>
        <v>2.8545188274133092E-3</v>
      </c>
      <c r="AJ105" s="207">
        <f t="shared" si="15"/>
        <v>2.1834061135371178E-3</v>
      </c>
      <c r="AK105" s="207">
        <f t="shared" si="15"/>
        <v>3.3050468959356857E-3</v>
      </c>
      <c r="AL105" s="208">
        <f t="shared" si="15"/>
        <v>0</v>
      </c>
    </row>
    <row r="106" spans="1:38" ht="21" x14ac:dyDescent="0.25">
      <c r="A106" s="217" t="s">
        <v>574</v>
      </c>
      <c r="B106" s="218" t="s">
        <v>397</v>
      </c>
      <c r="C106" s="206">
        <f t="shared" ref="C106:AL106" si="16">C25+C61</f>
        <v>3.9645175677684719E-3</v>
      </c>
      <c r="D106" s="207">
        <f t="shared" si="16"/>
        <v>1.8472906403940886E-3</v>
      </c>
      <c r="E106" s="207">
        <f t="shared" si="16"/>
        <v>1.1802891708468577E-3</v>
      </c>
      <c r="F106" s="207">
        <f t="shared" si="16"/>
        <v>6.7069081153588199E-3</v>
      </c>
      <c r="G106" s="207">
        <f t="shared" si="16"/>
        <v>1.8173122907699664E-3</v>
      </c>
      <c r="H106" s="207">
        <f t="shared" si="16"/>
        <v>1.0417872438939692E-3</v>
      </c>
      <c r="I106" s="207">
        <f t="shared" si="16"/>
        <v>4.4042758177730889E-3</v>
      </c>
      <c r="J106" s="207">
        <f t="shared" si="16"/>
        <v>4.989711934156379E-3</v>
      </c>
      <c r="K106" s="207">
        <f t="shared" si="16"/>
        <v>9.9296870806719981E-4</v>
      </c>
      <c r="L106" s="207">
        <f t="shared" si="16"/>
        <v>2.8566555811375457E-3</v>
      </c>
      <c r="M106" s="207">
        <f t="shared" si="16"/>
        <v>5.5393960133458802E-3</v>
      </c>
      <c r="N106" s="207">
        <f t="shared" si="16"/>
        <v>5.8570870753611864E-3</v>
      </c>
      <c r="O106" s="207">
        <f t="shared" si="16"/>
        <v>8.9131423374261033E-3</v>
      </c>
      <c r="P106" s="207">
        <f t="shared" si="16"/>
        <v>1.3636363636363637E-2</v>
      </c>
      <c r="Q106" s="207">
        <f t="shared" si="16"/>
        <v>1.2722285281876657E-2</v>
      </c>
      <c r="R106" s="207">
        <f t="shared" si="16"/>
        <v>1.3810861423220973E-2</v>
      </c>
      <c r="S106" s="222">
        <f t="shared" si="16"/>
        <v>4.5665023579369649E-2</v>
      </c>
      <c r="T106" s="207">
        <f t="shared" si="16"/>
        <v>1.0932188689133877E-2</v>
      </c>
      <c r="U106" s="207">
        <f t="shared" si="16"/>
        <v>1.1627906976744186E-2</v>
      </c>
      <c r="V106" s="207">
        <f t="shared" si="16"/>
        <v>1.262108262108262E-2</v>
      </c>
      <c r="W106" s="207">
        <f t="shared" si="16"/>
        <v>3.7120552249619437E-3</v>
      </c>
      <c r="X106" s="207">
        <f t="shared" si="16"/>
        <v>7.0099693387973925E-3</v>
      </c>
      <c r="Y106" s="207">
        <f t="shared" si="16"/>
        <v>2.283805984218039E-3</v>
      </c>
      <c r="Z106" s="207">
        <f t="shared" si="16"/>
        <v>2.2272876255177141E-3</v>
      </c>
      <c r="AA106" s="207">
        <f t="shared" si="16"/>
        <v>8.0014224751066864E-4</v>
      </c>
      <c r="AB106" s="207">
        <f t="shared" si="16"/>
        <v>1.2497596616035376E-3</v>
      </c>
      <c r="AC106" s="207">
        <f t="shared" si="16"/>
        <v>2.4107775939494211E-3</v>
      </c>
      <c r="AD106" s="207">
        <f t="shared" si="16"/>
        <v>1.6814729703220018E-3</v>
      </c>
      <c r="AE106" s="207">
        <f t="shared" si="16"/>
        <v>2.8811117701889669E-4</v>
      </c>
      <c r="AF106" s="207">
        <f t="shared" si="16"/>
        <v>1.4601711175739438E-3</v>
      </c>
      <c r="AG106" s="207">
        <f t="shared" si="16"/>
        <v>2.628699359804797E-3</v>
      </c>
      <c r="AH106" s="207">
        <f t="shared" si="16"/>
        <v>2.9571489767435434E-3</v>
      </c>
      <c r="AI106" s="207">
        <f t="shared" si="16"/>
        <v>1.2907389480477575E-3</v>
      </c>
      <c r="AJ106" s="207">
        <f t="shared" si="16"/>
        <v>9.5118682173894243E-4</v>
      </c>
      <c r="AK106" s="207">
        <f t="shared" si="16"/>
        <v>6.2527914247431887E-4</v>
      </c>
      <c r="AL106" s="208">
        <f t="shared" si="16"/>
        <v>0</v>
      </c>
    </row>
    <row r="107" spans="1:38" ht="21" x14ac:dyDescent="0.25">
      <c r="A107" s="217" t="s">
        <v>575</v>
      </c>
      <c r="B107" s="218" t="s">
        <v>397</v>
      </c>
      <c r="C107" s="206">
        <f t="shared" ref="C107:AL107" si="17">C26+C62</f>
        <v>5.2860234236912964E-3</v>
      </c>
      <c r="D107" s="207">
        <f t="shared" si="17"/>
        <v>1.2315270935960591E-3</v>
      </c>
      <c r="E107" s="207">
        <f t="shared" si="17"/>
        <v>5.9014458542342883E-4</v>
      </c>
      <c r="F107" s="207">
        <f t="shared" si="17"/>
        <v>6.7069081153588199E-3</v>
      </c>
      <c r="G107" s="207">
        <f t="shared" si="17"/>
        <v>1.3151602104256336E-3</v>
      </c>
      <c r="H107" s="207">
        <f t="shared" si="17"/>
        <v>9.8391017478874875E-4</v>
      </c>
      <c r="I107" s="207">
        <f t="shared" si="17"/>
        <v>5.0465660411983296E-4</v>
      </c>
      <c r="J107" s="207">
        <f t="shared" si="17"/>
        <v>1.2345679012345679E-3</v>
      </c>
      <c r="K107" s="207">
        <f t="shared" si="17"/>
        <v>2.1469593687939458E-4</v>
      </c>
      <c r="L107" s="207">
        <f t="shared" si="17"/>
        <v>1.0659162616184874E-3</v>
      </c>
      <c r="M107" s="207">
        <f t="shared" si="17"/>
        <v>1.1656258020361021E-2</v>
      </c>
      <c r="N107" s="207">
        <f t="shared" si="17"/>
        <v>8.9808668488871521E-3</v>
      </c>
      <c r="O107" s="207">
        <f t="shared" si="17"/>
        <v>3.6834924965893591E-3</v>
      </c>
      <c r="P107" s="207">
        <f t="shared" si="17"/>
        <v>1.1555998860074095E-2</v>
      </c>
      <c r="Q107" s="207">
        <f t="shared" si="17"/>
        <v>6.4793794930003788E-3</v>
      </c>
      <c r="R107" s="207">
        <f t="shared" si="17"/>
        <v>2.6971493965875989E-2</v>
      </c>
      <c r="S107" s="207">
        <f t="shared" si="17"/>
        <v>4.5024859697415875E-2</v>
      </c>
      <c r="T107" s="222">
        <f t="shared" si="17"/>
        <v>0.49555810631756497</v>
      </c>
      <c r="U107" s="207">
        <f t="shared" si="17"/>
        <v>3.3567354102676611E-2</v>
      </c>
      <c r="V107" s="207">
        <f t="shared" si="17"/>
        <v>1.9800569800569802E-2</v>
      </c>
      <c r="W107" s="207">
        <f t="shared" si="17"/>
        <v>4.5261024234185101E-3</v>
      </c>
      <c r="X107" s="207">
        <f t="shared" si="17"/>
        <v>5.6637231121417176E-3</v>
      </c>
      <c r="Y107" s="207">
        <f t="shared" si="17"/>
        <v>2.5380409900083487E-2</v>
      </c>
      <c r="Z107" s="207">
        <f t="shared" si="17"/>
        <v>3.3670033670033669E-2</v>
      </c>
      <c r="AA107" s="207">
        <f t="shared" si="17"/>
        <v>1.2891180654338551E-3</v>
      </c>
      <c r="AB107" s="207">
        <f t="shared" si="17"/>
        <v>7.6908286867910015E-4</v>
      </c>
      <c r="AC107" s="207">
        <f t="shared" si="17"/>
        <v>1.276294020326164E-3</v>
      </c>
      <c r="AD107" s="207">
        <f t="shared" si="17"/>
        <v>1.0929574307093014E-3</v>
      </c>
      <c r="AE107" s="207">
        <f t="shared" si="17"/>
        <v>1.3727650199135666E-3</v>
      </c>
      <c r="AF107" s="207">
        <f t="shared" si="17"/>
        <v>2.148020321720347E-3</v>
      </c>
      <c r="AG107" s="207">
        <f t="shared" si="17"/>
        <v>9.4897304639843041E-3</v>
      </c>
      <c r="AH107" s="207">
        <f t="shared" si="17"/>
        <v>6.840134315364739E-3</v>
      </c>
      <c r="AI107" s="207">
        <f t="shared" si="17"/>
        <v>2.0602179363069977E-3</v>
      </c>
      <c r="AJ107" s="207">
        <f t="shared" si="17"/>
        <v>1.4916338795451596E-3</v>
      </c>
      <c r="AK107" s="207">
        <f t="shared" si="17"/>
        <v>9.602501116569897E-4</v>
      </c>
      <c r="AL107" s="208">
        <f t="shared" si="17"/>
        <v>0</v>
      </c>
    </row>
    <row r="108" spans="1:38" ht="21" x14ac:dyDescent="0.25">
      <c r="A108" s="217" t="s">
        <v>576</v>
      </c>
      <c r="B108" s="218" t="s">
        <v>397</v>
      </c>
      <c r="C108" s="206">
        <f t="shared" ref="C108:AL108" si="18">C27+C63</f>
        <v>3.9645175677684722E-4</v>
      </c>
      <c r="D108" s="207">
        <f t="shared" si="18"/>
        <v>1.8472906403940886E-3</v>
      </c>
      <c r="E108" s="207">
        <f t="shared" si="18"/>
        <v>2.9507229271171441E-4</v>
      </c>
      <c r="F108" s="207">
        <f t="shared" si="18"/>
        <v>0</v>
      </c>
      <c r="G108" s="207">
        <f t="shared" si="18"/>
        <v>1.6738402678144427E-4</v>
      </c>
      <c r="H108" s="207">
        <f t="shared" si="18"/>
        <v>1.1575413821044103E-4</v>
      </c>
      <c r="I108" s="207">
        <f t="shared" si="18"/>
        <v>1.8351149240721204E-4</v>
      </c>
      <c r="J108" s="207">
        <f t="shared" si="18"/>
        <v>3.6008230452674899E-4</v>
      </c>
      <c r="K108" s="207">
        <f t="shared" si="18"/>
        <v>2.1469593687939456E-4</v>
      </c>
      <c r="L108" s="207">
        <f t="shared" si="18"/>
        <v>2.558199027884369E-4</v>
      </c>
      <c r="M108" s="207">
        <f t="shared" si="18"/>
        <v>3.8497732911284114E-4</v>
      </c>
      <c r="N108" s="207">
        <f t="shared" si="18"/>
        <v>3.9047247169074581E-4</v>
      </c>
      <c r="O108" s="207">
        <f t="shared" si="18"/>
        <v>8.1855388813096858E-4</v>
      </c>
      <c r="P108" s="207">
        <f t="shared" si="18"/>
        <v>1.0686805357651753E-3</v>
      </c>
      <c r="Q108" s="207">
        <f t="shared" si="18"/>
        <v>1.6080211880438895E-3</v>
      </c>
      <c r="R108" s="207">
        <f t="shared" si="18"/>
        <v>2.6009155222638364E-3</v>
      </c>
      <c r="S108" s="207">
        <f t="shared" si="18"/>
        <v>5.0999722595651154E-3</v>
      </c>
      <c r="T108" s="207">
        <f t="shared" si="18"/>
        <v>9.3746655200540338E-4</v>
      </c>
      <c r="U108" s="222">
        <f t="shared" si="18"/>
        <v>0.27204914436156208</v>
      </c>
      <c r="V108" s="207">
        <f t="shared" si="18"/>
        <v>1.2820512820512821E-3</v>
      </c>
      <c r="W108" s="207">
        <f t="shared" si="18"/>
        <v>4.5586643113567726E-4</v>
      </c>
      <c r="X108" s="207">
        <f t="shared" si="18"/>
        <v>6.0492121197743996E-4</v>
      </c>
      <c r="Y108" s="207">
        <f t="shared" si="18"/>
        <v>7.9717756052893798E-4</v>
      </c>
      <c r="Z108" s="207">
        <f t="shared" si="18"/>
        <v>2.7189297100801528E-3</v>
      </c>
      <c r="AA108" s="207">
        <f t="shared" si="18"/>
        <v>1.3335704125177811E-4</v>
      </c>
      <c r="AB108" s="207">
        <f t="shared" si="18"/>
        <v>2.8840607575466258E-4</v>
      </c>
      <c r="AC108" s="207">
        <f t="shared" si="18"/>
        <v>4.2543134010872134E-4</v>
      </c>
      <c r="AD108" s="207">
        <f t="shared" si="18"/>
        <v>3.6431914356976707E-4</v>
      </c>
      <c r="AE108" s="207">
        <f t="shared" si="18"/>
        <v>8.4738581476146097E-5</v>
      </c>
      <c r="AF108" s="207">
        <f t="shared" si="18"/>
        <v>3.2582330722724358E-4</v>
      </c>
      <c r="AG108" s="207">
        <f t="shared" si="18"/>
        <v>7.8609430616172161E-4</v>
      </c>
      <c r="AH108" s="207">
        <f t="shared" si="18"/>
        <v>9.0096314618541597E-3</v>
      </c>
      <c r="AI108" s="207">
        <f t="shared" si="18"/>
        <v>1.7375331992950581E-4</v>
      </c>
      <c r="AJ108" s="207">
        <f t="shared" si="18"/>
        <v>1.7294305849798955E-4</v>
      </c>
      <c r="AK108" s="207">
        <f t="shared" si="18"/>
        <v>4.2429656096471636E-4</v>
      </c>
      <c r="AL108" s="208">
        <f t="shared" si="18"/>
        <v>0</v>
      </c>
    </row>
    <row r="109" spans="1:38" ht="42" x14ac:dyDescent="0.25">
      <c r="A109" s="217" t="s">
        <v>577</v>
      </c>
      <c r="B109" s="218" t="s">
        <v>397</v>
      </c>
      <c r="C109" s="206">
        <f t="shared" ref="C109:AL109" si="19">C28+C64</f>
        <v>1.0456415084989346E-2</v>
      </c>
      <c r="D109" s="207">
        <f t="shared" si="19"/>
        <v>1.231527093596059E-2</v>
      </c>
      <c r="E109" s="207">
        <f t="shared" si="19"/>
        <v>9.7373856594865759E-3</v>
      </c>
      <c r="F109" s="207">
        <f t="shared" si="19"/>
        <v>1.0060362173038229E-2</v>
      </c>
      <c r="G109" s="207">
        <f t="shared" si="19"/>
        <v>6.1214729794356769E-3</v>
      </c>
      <c r="H109" s="207">
        <f t="shared" si="19"/>
        <v>5.4404444958907278E-3</v>
      </c>
      <c r="I109" s="207">
        <f t="shared" si="19"/>
        <v>1.0735422305821904E-2</v>
      </c>
      <c r="J109" s="207">
        <f t="shared" si="19"/>
        <v>1.3168724279835391E-2</v>
      </c>
      <c r="K109" s="207">
        <f t="shared" si="19"/>
        <v>4.0792228007084964E-3</v>
      </c>
      <c r="L109" s="207">
        <f t="shared" si="19"/>
        <v>8.3994201415536797E-3</v>
      </c>
      <c r="M109" s="207">
        <f t="shared" si="19"/>
        <v>9.3677816750791336E-3</v>
      </c>
      <c r="N109" s="207">
        <f t="shared" si="19"/>
        <v>1.4782172142578234E-2</v>
      </c>
      <c r="O109" s="207">
        <f t="shared" si="19"/>
        <v>2.8331059572532968E-2</v>
      </c>
      <c r="P109" s="207">
        <f t="shared" si="19"/>
        <v>1.3294385864918781E-2</v>
      </c>
      <c r="Q109" s="207">
        <f t="shared" si="19"/>
        <v>1.4913608273426663E-2</v>
      </c>
      <c r="R109" s="207">
        <f t="shared" si="19"/>
        <v>1.5501456512692469E-2</v>
      </c>
      <c r="S109" s="207">
        <f t="shared" si="19"/>
        <v>2.4134178349657514E-2</v>
      </c>
      <c r="T109" s="207">
        <f t="shared" si="19"/>
        <v>8.5959039355141126E-3</v>
      </c>
      <c r="U109" s="207">
        <f t="shared" si="19"/>
        <v>3.334795963141729E-2</v>
      </c>
      <c r="V109" s="222">
        <f t="shared" si="19"/>
        <v>6.3190883190883188E-2</v>
      </c>
      <c r="W109" s="207">
        <f t="shared" si="19"/>
        <v>1.3985330869483814E-2</v>
      </c>
      <c r="X109" s="207">
        <f t="shared" si="19"/>
        <v>1.1380821625340267E-2</v>
      </c>
      <c r="Y109" s="207">
        <f t="shared" si="19"/>
        <v>5.924968355282648E-3</v>
      </c>
      <c r="Z109" s="207">
        <f t="shared" si="19"/>
        <v>9.8700873037156234E-3</v>
      </c>
      <c r="AA109" s="207">
        <f t="shared" si="19"/>
        <v>5.2453769559032718E-3</v>
      </c>
      <c r="AB109" s="207">
        <f t="shared" si="19"/>
        <v>1.0190348009998077E-2</v>
      </c>
      <c r="AC109" s="207">
        <f t="shared" si="19"/>
        <v>1.1013944693925786E-2</v>
      </c>
      <c r="AD109" s="207">
        <f t="shared" si="19"/>
        <v>6.8660146288148406E-3</v>
      </c>
      <c r="AE109" s="207">
        <f t="shared" si="19"/>
        <v>3.0166935005508004E-3</v>
      </c>
      <c r="AF109" s="207">
        <f t="shared" si="19"/>
        <v>1.2429555794224478E-2</v>
      </c>
      <c r="AG109" s="207">
        <f t="shared" si="19"/>
        <v>1.0502219930320602E-2</v>
      </c>
      <c r="AH109" s="207">
        <f t="shared" si="19"/>
        <v>8.4568933353600401E-3</v>
      </c>
      <c r="AI109" s="207">
        <f t="shared" si="19"/>
        <v>9.4571449847345307E-3</v>
      </c>
      <c r="AJ109" s="207">
        <f t="shared" si="19"/>
        <v>2.0364045138138269E-2</v>
      </c>
      <c r="AK109" s="207">
        <f t="shared" si="19"/>
        <v>7.3470299240732465E-3</v>
      </c>
      <c r="AL109" s="208">
        <f t="shared" si="19"/>
        <v>0</v>
      </c>
    </row>
    <row r="110" spans="1:38" ht="42" x14ac:dyDescent="0.25">
      <c r="A110" s="217" t="s">
        <v>578</v>
      </c>
      <c r="B110" s="218" t="s">
        <v>397</v>
      </c>
      <c r="C110" s="206">
        <f t="shared" ref="C110:AL110" si="20">C29+C65</f>
        <v>2.3374134826634953E-2</v>
      </c>
      <c r="D110" s="207">
        <f t="shared" si="20"/>
        <v>6.2807881773399007E-2</v>
      </c>
      <c r="E110" s="207">
        <f t="shared" si="20"/>
        <v>7.6718796105045742E-2</v>
      </c>
      <c r="F110" s="207">
        <f t="shared" si="20"/>
        <v>2.4144869215291749E-2</v>
      </c>
      <c r="G110" s="207">
        <f t="shared" si="20"/>
        <v>2.1736011477761833E-2</v>
      </c>
      <c r="H110" s="207">
        <f t="shared" si="20"/>
        <v>1.5626808658409541E-2</v>
      </c>
      <c r="I110" s="207">
        <f t="shared" si="20"/>
        <v>1.7662981144194158E-2</v>
      </c>
      <c r="J110" s="207">
        <f t="shared" si="20"/>
        <v>7.5720164609053495E-2</v>
      </c>
      <c r="K110" s="207">
        <f t="shared" si="20"/>
        <v>2.4045944930492193E-2</v>
      </c>
      <c r="L110" s="207">
        <f t="shared" si="20"/>
        <v>7.2311759188198169E-2</v>
      </c>
      <c r="M110" s="207">
        <f t="shared" si="20"/>
        <v>4.7544700145435881E-2</v>
      </c>
      <c r="N110" s="207">
        <f t="shared" si="20"/>
        <v>8.8414123947118867E-2</v>
      </c>
      <c r="O110" s="207">
        <f t="shared" si="20"/>
        <v>0.11443838108231014</v>
      </c>
      <c r="P110" s="207">
        <f t="shared" si="20"/>
        <v>3.0977486463379878E-2</v>
      </c>
      <c r="Q110" s="207">
        <f t="shared" si="20"/>
        <v>1.7940471686215161E-2</v>
      </c>
      <c r="R110" s="207">
        <f t="shared" si="20"/>
        <v>2.0807324178110698E-2</v>
      </c>
      <c r="S110" s="207">
        <f t="shared" si="20"/>
        <v>2.8892729872180608E-2</v>
      </c>
      <c r="T110" s="207">
        <f t="shared" si="20"/>
        <v>1.0651686886171631E-2</v>
      </c>
      <c r="U110" s="207">
        <f t="shared" si="20"/>
        <v>1.184730144800351E-2</v>
      </c>
      <c r="V110" s="207">
        <f t="shared" si="20"/>
        <v>1.8575498575498575E-2</v>
      </c>
      <c r="W110" s="222">
        <f t="shared" si="20"/>
        <v>0.27683303077912463</v>
      </c>
      <c r="X110" s="207">
        <f t="shared" si="20"/>
        <v>8.8128717744948605E-3</v>
      </c>
      <c r="Y110" s="207">
        <f t="shared" si="20"/>
        <v>2.4427028628369825E-2</v>
      </c>
      <c r="Z110" s="207">
        <f t="shared" si="20"/>
        <v>2.4731086677989331E-2</v>
      </c>
      <c r="AA110" s="207">
        <f t="shared" si="20"/>
        <v>3.5428520625889047E-2</v>
      </c>
      <c r="AB110" s="207">
        <f t="shared" si="20"/>
        <v>2.278407998461834E-2</v>
      </c>
      <c r="AC110" s="207">
        <f t="shared" si="20"/>
        <v>2.1366107303238006E-2</v>
      </c>
      <c r="AD110" s="207">
        <f t="shared" si="20"/>
        <v>1.4208446599220919E-2</v>
      </c>
      <c r="AE110" s="207">
        <f t="shared" si="20"/>
        <v>1.0236420642318448E-2</v>
      </c>
      <c r="AF110" s="207">
        <f t="shared" si="20"/>
        <v>4.4287834723110521E-2</v>
      </c>
      <c r="AG110" s="207">
        <f t="shared" si="20"/>
        <v>2.3362722779126367E-2</v>
      </c>
      <c r="AH110" s="207">
        <f t="shared" si="20"/>
        <v>2.91983915320519E-2</v>
      </c>
      <c r="AI110" s="207">
        <f t="shared" si="20"/>
        <v>4.740983443790802E-2</v>
      </c>
      <c r="AJ110" s="207">
        <f t="shared" si="20"/>
        <v>2.5552336893077954E-2</v>
      </c>
      <c r="AK110" s="207">
        <f t="shared" si="20"/>
        <v>2.6753014738722644E-2</v>
      </c>
      <c r="AL110" s="208">
        <f t="shared" si="20"/>
        <v>0</v>
      </c>
    </row>
    <row r="111" spans="1:38" ht="21" x14ac:dyDescent="0.25">
      <c r="A111" s="217" t="s">
        <v>579</v>
      </c>
      <c r="B111" s="218" t="s">
        <v>397</v>
      </c>
      <c r="C111" s="206">
        <f t="shared" ref="C111:AL111" si="21">C30+C66</f>
        <v>1.5081685580719229E-2</v>
      </c>
      <c r="D111" s="207">
        <f t="shared" si="21"/>
        <v>1.231527093596059E-2</v>
      </c>
      <c r="E111" s="207">
        <f t="shared" si="21"/>
        <v>2.3310711124225433E-2</v>
      </c>
      <c r="F111" s="207">
        <f t="shared" si="21"/>
        <v>1.7437961099932932E-2</v>
      </c>
      <c r="G111" s="207">
        <f t="shared" si="21"/>
        <v>3.9454806312769009E-3</v>
      </c>
      <c r="H111" s="207">
        <f t="shared" si="21"/>
        <v>3.2989929389975691E-3</v>
      </c>
      <c r="I111" s="207">
        <f t="shared" si="21"/>
        <v>6.9734367114740571E-3</v>
      </c>
      <c r="J111" s="207">
        <f t="shared" si="21"/>
        <v>1.1522633744855968E-2</v>
      </c>
      <c r="K111" s="207">
        <f t="shared" si="21"/>
        <v>7.3264988460093397E-3</v>
      </c>
      <c r="L111" s="207">
        <f t="shared" si="21"/>
        <v>1.2023535431056536E-2</v>
      </c>
      <c r="M111" s="207">
        <f t="shared" si="21"/>
        <v>1.0052185815724184E-2</v>
      </c>
      <c r="N111" s="207">
        <f t="shared" si="21"/>
        <v>2.6719473419981033E-2</v>
      </c>
      <c r="O111" s="207">
        <f t="shared" si="21"/>
        <v>1.21418826739427E-2</v>
      </c>
      <c r="P111" s="207">
        <f t="shared" si="21"/>
        <v>1.3636363636363637E-2</v>
      </c>
      <c r="Q111" s="207">
        <f t="shared" si="21"/>
        <v>8.5603480892924699E-3</v>
      </c>
      <c r="R111" s="207">
        <f t="shared" si="21"/>
        <v>9.7014148980441115E-3</v>
      </c>
      <c r="S111" s="207">
        <f t="shared" si="21"/>
        <v>1.2504534494163838E-2</v>
      </c>
      <c r="T111" s="207">
        <f t="shared" si="21"/>
        <v>4.1337107804962671E-3</v>
      </c>
      <c r="U111" s="207">
        <f t="shared" si="21"/>
        <v>4.3878894251864857E-3</v>
      </c>
      <c r="V111" s="207">
        <f t="shared" si="21"/>
        <v>2.3048433048433049E-2</v>
      </c>
      <c r="W111" s="207">
        <f t="shared" si="21"/>
        <v>4.2126942520127324E-2</v>
      </c>
      <c r="X111" s="222">
        <f t="shared" si="21"/>
        <v>0.17614475408766614</v>
      </c>
      <c r="Y111" s="207">
        <f t="shared" si="21"/>
        <v>1.8771377016509116E-2</v>
      </c>
      <c r="Z111" s="207">
        <f t="shared" si="21"/>
        <v>2.8261970739846844E-2</v>
      </c>
      <c r="AA111" s="207">
        <f t="shared" si="21"/>
        <v>1.3068990042674256E-2</v>
      </c>
      <c r="AB111" s="207">
        <f t="shared" si="21"/>
        <v>8.459911555470101E-3</v>
      </c>
      <c r="AC111" s="207">
        <f t="shared" si="21"/>
        <v>2.8598440085086271E-2</v>
      </c>
      <c r="AD111" s="207">
        <f t="shared" si="21"/>
        <v>1.1265868901157413E-2</v>
      </c>
      <c r="AE111" s="207">
        <f t="shared" si="21"/>
        <v>1.0846538428946699E-2</v>
      </c>
      <c r="AF111" s="207">
        <f t="shared" si="21"/>
        <v>0.13054653842904898</v>
      </c>
      <c r="AG111" s="207">
        <f t="shared" si="21"/>
        <v>3.5481152602915469E-2</v>
      </c>
      <c r="AH111" s="207">
        <f t="shared" si="21"/>
        <v>4.7397294346870809E-2</v>
      </c>
      <c r="AI111" s="207">
        <f t="shared" si="21"/>
        <v>2.8718941594062606E-2</v>
      </c>
      <c r="AJ111" s="207">
        <f t="shared" si="21"/>
        <v>1.3792208915214665E-2</v>
      </c>
      <c r="AK111" s="207">
        <f t="shared" si="21"/>
        <v>1.70611880303707E-2</v>
      </c>
      <c r="AL111" s="208">
        <f t="shared" si="21"/>
        <v>0</v>
      </c>
    </row>
    <row r="112" spans="1:38" ht="31.5" x14ac:dyDescent="0.25">
      <c r="A112" s="217" t="s">
        <v>580</v>
      </c>
      <c r="B112" s="218" t="s">
        <v>397</v>
      </c>
      <c r="C112" s="206">
        <f t="shared" ref="C112:AL112" si="22">C31+C67</f>
        <v>5.6857789451079506E-2</v>
      </c>
      <c r="D112" s="207">
        <f t="shared" si="22"/>
        <v>2.832512315270936E-2</v>
      </c>
      <c r="E112" s="207">
        <f t="shared" si="22"/>
        <v>2.8622012393036297E-2</v>
      </c>
      <c r="F112" s="207">
        <f t="shared" si="22"/>
        <v>3.2193158953722337E-2</v>
      </c>
      <c r="G112" s="207">
        <f t="shared" si="22"/>
        <v>0.10961262553802009</v>
      </c>
      <c r="H112" s="207">
        <f t="shared" si="22"/>
        <v>0.15273758536867693</v>
      </c>
      <c r="I112" s="207">
        <f t="shared" si="22"/>
        <v>5.0465660411983304E-2</v>
      </c>
      <c r="J112" s="207">
        <f t="shared" si="22"/>
        <v>7.803497942386832E-2</v>
      </c>
      <c r="K112" s="207">
        <f t="shared" si="22"/>
        <v>0.11851215715742582</v>
      </c>
      <c r="L112" s="207">
        <f t="shared" si="22"/>
        <v>0.10015349194167306</v>
      </c>
      <c r="M112" s="207">
        <f t="shared" si="22"/>
        <v>9.3185901274702693E-2</v>
      </c>
      <c r="N112" s="207">
        <f t="shared" si="22"/>
        <v>7.1456462319406472E-2</v>
      </c>
      <c r="O112" s="207">
        <f t="shared" si="22"/>
        <v>6.5279672578444747E-2</v>
      </c>
      <c r="P112" s="207">
        <f t="shared" si="22"/>
        <v>6.7198632088914217E-2</v>
      </c>
      <c r="Q112" s="207">
        <f t="shared" si="22"/>
        <v>0.1173540168999874</v>
      </c>
      <c r="R112" s="207">
        <f t="shared" si="22"/>
        <v>9.5063462338743229E-2</v>
      </c>
      <c r="S112" s="207">
        <f t="shared" si="22"/>
        <v>8.285854512088428E-2</v>
      </c>
      <c r="T112" s="207">
        <f t="shared" si="22"/>
        <v>6.801799640514794E-2</v>
      </c>
      <c r="U112" s="207">
        <f t="shared" si="22"/>
        <v>8.512505484861782E-2</v>
      </c>
      <c r="V112" s="207">
        <f t="shared" si="22"/>
        <v>8.9088319088319087E-2</v>
      </c>
      <c r="W112" s="207">
        <f t="shared" si="22"/>
        <v>5.7618260706755776E-2</v>
      </c>
      <c r="X112" s="207">
        <f t="shared" si="22"/>
        <v>5.2218934033934891E-2</v>
      </c>
      <c r="Y112" s="222">
        <f t="shared" si="22"/>
        <v>7.2941746788397835E-2</v>
      </c>
      <c r="Z112" s="207">
        <f t="shared" si="22"/>
        <v>3.0690384672685558E-2</v>
      </c>
      <c r="AA112" s="207">
        <f t="shared" si="22"/>
        <v>8.2370199146514944E-2</v>
      </c>
      <c r="AB112" s="207">
        <f t="shared" si="22"/>
        <v>4.9605845029801955E-2</v>
      </c>
      <c r="AC112" s="207">
        <f t="shared" si="22"/>
        <v>3.0867407232332784E-2</v>
      </c>
      <c r="AD112" s="207">
        <f t="shared" si="22"/>
        <v>3.2508477426225375E-2</v>
      </c>
      <c r="AE112" s="207">
        <f t="shared" si="22"/>
        <v>1.2405728328107787E-2</v>
      </c>
      <c r="AF112" s="207">
        <f t="shared" si="22"/>
        <v>1.6942811975816666E-2</v>
      </c>
      <c r="AG112" s="207">
        <f t="shared" si="22"/>
        <v>5.2341303281472074E-2</v>
      </c>
      <c r="AH112" s="207">
        <f t="shared" si="22"/>
        <v>2.6089239570522477E-2</v>
      </c>
      <c r="AI112" s="207">
        <f t="shared" si="22"/>
        <v>2.0403604140293394E-2</v>
      </c>
      <c r="AJ112" s="207">
        <f t="shared" si="22"/>
        <v>4.122530156945825E-2</v>
      </c>
      <c r="AK112" s="207">
        <f t="shared" si="22"/>
        <v>2.878517195176418E-2</v>
      </c>
      <c r="AL112" s="208">
        <f t="shared" si="22"/>
        <v>0</v>
      </c>
    </row>
    <row r="113" spans="1:38" ht="21" x14ac:dyDescent="0.25">
      <c r="A113" s="217" t="s">
        <v>581</v>
      </c>
      <c r="B113" s="218" t="s">
        <v>397</v>
      </c>
      <c r="C113" s="206">
        <f t="shared" ref="C113:AL113" si="23">C32+C68</f>
        <v>1.79229231709533E-2</v>
      </c>
      <c r="D113" s="207">
        <f t="shared" si="23"/>
        <v>3.1403940886699511E-2</v>
      </c>
      <c r="E113" s="207">
        <f t="shared" si="23"/>
        <v>6.6981410445559164E-2</v>
      </c>
      <c r="F113" s="207">
        <f t="shared" si="23"/>
        <v>3.8229376257545272E-2</v>
      </c>
      <c r="G113" s="207">
        <f t="shared" si="23"/>
        <v>2.9292204686752751E-2</v>
      </c>
      <c r="H113" s="207">
        <f t="shared" si="23"/>
        <v>2.6681328857506653E-2</v>
      </c>
      <c r="I113" s="207">
        <f t="shared" si="23"/>
        <v>2.3260081662614125E-2</v>
      </c>
      <c r="J113" s="207">
        <f t="shared" si="23"/>
        <v>4.8611111111111105E-2</v>
      </c>
      <c r="K113" s="207">
        <f t="shared" si="23"/>
        <v>3.0996725886962589E-2</v>
      </c>
      <c r="L113" s="207">
        <f t="shared" si="23"/>
        <v>4.2849833717063184E-2</v>
      </c>
      <c r="M113" s="207">
        <f t="shared" si="23"/>
        <v>3.4177431773462233E-2</v>
      </c>
      <c r="N113" s="207">
        <f t="shared" si="23"/>
        <v>6.4651084955653484E-2</v>
      </c>
      <c r="O113" s="207">
        <f t="shared" si="23"/>
        <v>4.5907230559345161E-2</v>
      </c>
      <c r="P113" s="207">
        <f t="shared" si="23"/>
        <v>2.6987745796523223E-2</v>
      </c>
      <c r="Q113" s="207">
        <f t="shared" si="23"/>
        <v>3.0489342918400809E-2</v>
      </c>
      <c r="R113" s="207">
        <f t="shared" si="23"/>
        <v>2.7127548897211817E-2</v>
      </c>
      <c r="S113" s="207">
        <f t="shared" si="23"/>
        <v>3.2050871689819259E-2</v>
      </c>
      <c r="T113" s="207">
        <f t="shared" si="23"/>
        <v>1.9491184492679274E-2</v>
      </c>
      <c r="U113" s="207">
        <f t="shared" si="23"/>
        <v>2.0842474769635806E-2</v>
      </c>
      <c r="V113" s="207">
        <f t="shared" si="23"/>
        <v>2.6752136752136751E-2</v>
      </c>
      <c r="W113" s="207">
        <f t="shared" si="23"/>
        <v>2.774272852339979E-2</v>
      </c>
      <c r="X113" s="207">
        <f t="shared" si="23"/>
        <v>1.8811863572474899E-2</v>
      </c>
      <c r="Y113" s="207">
        <f t="shared" si="23"/>
        <v>6.2998572621259866E-2</v>
      </c>
      <c r="Z113" s="222">
        <f t="shared" si="23"/>
        <v>0.17947170823277017</v>
      </c>
      <c r="AA113" s="207">
        <f t="shared" si="23"/>
        <v>1.3869132290184922E-2</v>
      </c>
      <c r="AB113" s="207">
        <f t="shared" si="23"/>
        <v>4.2299557777350505E-2</v>
      </c>
      <c r="AC113" s="207">
        <f t="shared" si="23"/>
        <v>2.2831481919168044E-2</v>
      </c>
      <c r="AD113" s="207">
        <f t="shared" si="23"/>
        <v>1.9841381049799624E-2</v>
      </c>
      <c r="AE113" s="207">
        <f t="shared" si="23"/>
        <v>1.3320905008050166E-2</v>
      </c>
      <c r="AF113" s="207">
        <f t="shared" si="23"/>
        <v>6.78195180228559E-3</v>
      </c>
      <c r="AG113" s="207">
        <f t="shared" si="23"/>
        <v>3.5147848617102899E-2</v>
      </c>
      <c r="AH113" s="207">
        <f t="shared" si="23"/>
        <v>1.8903643926098911E-2</v>
      </c>
      <c r="AI113" s="207">
        <f t="shared" si="23"/>
        <v>1.6481743490455978E-2</v>
      </c>
      <c r="AJ113" s="207">
        <f t="shared" si="23"/>
        <v>1.1111591508495828E-2</v>
      </c>
      <c r="AK113" s="207">
        <f t="shared" si="23"/>
        <v>1.4024117909781152E-2</v>
      </c>
      <c r="AL113" s="208">
        <f t="shared" si="23"/>
        <v>0</v>
      </c>
    </row>
    <row r="114" spans="1:38" ht="31.5" x14ac:dyDescent="0.25">
      <c r="A114" s="217" t="s">
        <v>582</v>
      </c>
      <c r="B114" s="218" t="s">
        <v>397</v>
      </c>
      <c r="C114" s="206">
        <f t="shared" ref="C114:AL114" si="24">C33+C69</f>
        <v>2.7090870046417898E-3</v>
      </c>
      <c r="D114" s="207">
        <f t="shared" si="24"/>
        <v>1.2315270935960591E-3</v>
      </c>
      <c r="E114" s="207">
        <f t="shared" si="24"/>
        <v>1.1802891708468577E-3</v>
      </c>
      <c r="F114" s="207">
        <f t="shared" si="24"/>
        <v>2.012072434607646E-3</v>
      </c>
      <c r="G114" s="207">
        <f t="shared" si="24"/>
        <v>2.4390243902439024E-3</v>
      </c>
      <c r="H114" s="207">
        <f t="shared" si="24"/>
        <v>1.5626808658409539E-3</v>
      </c>
      <c r="I114" s="207">
        <f t="shared" si="24"/>
        <v>4.3125200715694824E-3</v>
      </c>
      <c r="J114" s="207">
        <f t="shared" si="24"/>
        <v>3.1893004115226336E-3</v>
      </c>
      <c r="K114" s="207">
        <f t="shared" si="24"/>
        <v>4.8306585797863781E-4</v>
      </c>
      <c r="L114" s="207">
        <f t="shared" si="24"/>
        <v>1.7907393195190585E-3</v>
      </c>
      <c r="M114" s="207">
        <f t="shared" si="24"/>
        <v>1.711010351612627E-3</v>
      </c>
      <c r="N114" s="207">
        <f t="shared" si="24"/>
        <v>1.8407987951135161E-3</v>
      </c>
      <c r="O114" s="207">
        <f t="shared" si="24"/>
        <v>1.364256480218281E-3</v>
      </c>
      <c r="P114" s="207">
        <f t="shared" si="24"/>
        <v>1.610145340552864E-3</v>
      </c>
      <c r="Q114" s="207">
        <f t="shared" si="24"/>
        <v>1.403077311136335E-3</v>
      </c>
      <c r="R114" s="207">
        <f t="shared" si="24"/>
        <v>1.3264669163545566E-3</v>
      </c>
      <c r="S114" s="207">
        <f t="shared" si="24"/>
        <v>1.7924588694705843E-3</v>
      </c>
      <c r="T114" s="207">
        <f t="shared" si="24"/>
        <v>6.9018206781500167E-4</v>
      </c>
      <c r="U114" s="207">
        <f t="shared" si="24"/>
        <v>1.7551557700745941E-3</v>
      </c>
      <c r="V114" s="207">
        <f t="shared" si="24"/>
        <v>1.9943019943019944E-3</v>
      </c>
      <c r="W114" s="207">
        <f t="shared" si="24"/>
        <v>2.043258468125982E-3</v>
      </c>
      <c r="X114" s="207">
        <f t="shared" si="24"/>
        <v>1.5004418297087482E-3</v>
      </c>
      <c r="Y114" s="207">
        <f t="shared" si="24"/>
        <v>3.3987773019848646E-3</v>
      </c>
      <c r="Z114" s="207">
        <f t="shared" si="24"/>
        <v>2.9945472423348533E-3</v>
      </c>
      <c r="AA114" s="222">
        <f t="shared" si="24"/>
        <v>4.6674964438122328E-3</v>
      </c>
      <c r="AB114" s="207">
        <f t="shared" si="24"/>
        <v>4.1338204191501632E-3</v>
      </c>
      <c r="AC114" s="207">
        <f t="shared" si="24"/>
        <v>1.4653746159300402E-3</v>
      </c>
      <c r="AD114" s="207">
        <f t="shared" si="24"/>
        <v>4.6800997673962386E-3</v>
      </c>
      <c r="AE114" s="207">
        <f t="shared" si="24"/>
        <v>3.389543259045843E-3</v>
      </c>
      <c r="AF114" s="207">
        <f t="shared" si="24"/>
        <v>3.4513135506293213E-3</v>
      </c>
      <c r="AG114" s="207">
        <f t="shared" si="24"/>
        <v>9.4016879016941904E-3</v>
      </c>
      <c r="AH114" s="207">
        <f t="shared" si="24"/>
        <v>3.3164287589647215E-3</v>
      </c>
      <c r="AI114" s="207">
        <f t="shared" si="24"/>
        <v>4.4927644153200793E-3</v>
      </c>
      <c r="AJ114" s="207">
        <f t="shared" si="24"/>
        <v>6.5934541052358507E-3</v>
      </c>
      <c r="AK114" s="207">
        <f t="shared" si="24"/>
        <v>4.1313086199196063E-3</v>
      </c>
      <c r="AL114" s="208">
        <f t="shared" si="24"/>
        <v>0</v>
      </c>
    </row>
    <row r="115" spans="1:38" ht="31.5" x14ac:dyDescent="0.25">
      <c r="A115" s="217" t="s">
        <v>583</v>
      </c>
      <c r="B115" s="218" t="s">
        <v>397</v>
      </c>
      <c r="C115" s="206">
        <f t="shared" ref="C115:AL115" si="25">C34+C70</f>
        <v>2.8081999438360012E-4</v>
      </c>
      <c r="D115" s="207">
        <f t="shared" si="25"/>
        <v>0</v>
      </c>
      <c r="E115" s="207">
        <f t="shared" si="25"/>
        <v>2.9507229271171441E-4</v>
      </c>
      <c r="F115" s="207">
        <f t="shared" si="25"/>
        <v>0</v>
      </c>
      <c r="G115" s="207">
        <f t="shared" si="25"/>
        <v>1.3629842180774747E-3</v>
      </c>
      <c r="H115" s="207">
        <f t="shared" si="25"/>
        <v>4.051394837365436E-4</v>
      </c>
      <c r="I115" s="207">
        <f t="shared" si="25"/>
        <v>1.8351149240721201E-4</v>
      </c>
      <c r="J115" s="207">
        <f t="shared" si="25"/>
        <v>1.954732510288066E-3</v>
      </c>
      <c r="K115" s="207">
        <f t="shared" si="25"/>
        <v>3.2204390531909188E-4</v>
      </c>
      <c r="L115" s="207">
        <f t="shared" si="25"/>
        <v>7.6745970836531081E-4</v>
      </c>
      <c r="M115" s="207">
        <f t="shared" si="25"/>
        <v>4.7052784669347248E-4</v>
      </c>
      <c r="N115" s="207">
        <f t="shared" si="25"/>
        <v>7.2516316171138508E-4</v>
      </c>
      <c r="O115" s="207">
        <f t="shared" si="25"/>
        <v>3.6380172805820825E-4</v>
      </c>
      <c r="P115" s="207">
        <f t="shared" si="25"/>
        <v>5.4146480478768882E-4</v>
      </c>
      <c r="Q115" s="207">
        <f t="shared" si="25"/>
        <v>1.0089544709294994E-3</v>
      </c>
      <c r="R115" s="207">
        <f t="shared" si="25"/>
        <v>6.2421972534332075E-4</v>
      </c>
      <c r="S115" s="207">
        <f t="shared" si="25"/>
        <v>7.4685786227941006E-4</v>
      </c>
      <c r="T115" s="207">
        <f t="shared" si="25"/>
        <v>2.8788342935599001E-4</v>
      </c>
      <c r="U115" s="207">
        <f t="shared" si="25"/>
        <v>6.5818341377797272E-4</v>
      </c>
      <c r="V115" s="207">
        <f t="shared" si="25"/>
        <v>5.6980056980056987E-4</v>
      </c>
      <c r="W115" s="207">
        <f t="shared" si="25"/>
        <v>5.2099020701220256E-4</v>
      </c>
      <c r="X115" s="207">
        <f t="shared" si="25"/>
        <v>3.4990540692812706E-4</v>
      </c>
      <c r="Y115" s="207">
        <f t="shared" si="25"/>
        <v>2.283805984218039E-3</v>
      </c>
      <c r="Z115" s="207">
        <f t="shared" si="25"/>
        <v>6.4062453442984414E-4</v>
      </c>
      <c r="AA115" s="207">
        <f t="shared" si="25"/>
        <v>1.1557610241820769E-3</v>
      </c>
      <c r="AB115" s="222">
        <f t="shared" si="25"/>
        <v>5.9507786964045378E-2</v>
      </c>
      <c r="AC115" s="207">
        <f t="shared" si="25"/>
        <v>7.0432521862443861E-3</v>
      </c>
      <c r="AD115" s="207">
        <f t="shared" si="25"/>
        <v>5.1565171089874729E-3</v>
      </c>
      <c r="AE115" s="207">
        <f t="shared" si="25"/>
        <v>1.7795102109990678E-3</v>
      </c>
      <c r="AF115" s="207">
        <f t="shared" si="25"/>
        <v>6.0337649486526593E-4</v>
      </c>
      <c r="AG115" s="207">
        <f t="shared" si="25"/>
        <v>9.5148854817814765E-3</v>
      </c>
      <c r="AH115" s="207">
        <f t="shared" si="25"/>
        <v>1.5200298478588307E-3</v>
      </c>
      <c r="AI115" s="207">
        <f t="shared" si="25"/>
        <v>2.6062997989425869E-3</v>
      </c>
      <c r="AJ115" s="207">
        <f t="shared" si="25"/>
        <v>6.2691858705521202E-4</v>
      </c>
      <c r="AK115" s="207">
        <f t="shared" si="25"/>
        <v>3.8186690486824472E-3</v>
      </c>
      <c r="AL115" s="208">
        <f t="shared" si="25"/>
        <v>0</v>
      </c>
    </row>
    <row r="116" spans="1:38" ht="21" x14ac:dyDescent="0.25">
      <c r="A116" s="217" t="s">
        <v>584</v>
      </c>
      <c r="B116" s="218" t="s">
        <v>397</v>
      </c>
      <c r="C116" s="206">
        <f t="shared" ref="C116:AL116" si="26">C35+C71</f>
        <v>1.0572046847382593E-3</v>
      </c>
      <c r="D116" s="207">
        <f t="shared" si="26"/>
        <v>6.1576354679802956E-4</v>
      </c>
      <c r="E116" s="207">
        <f t="shared" si="26"/>
        <v>2.0655060489820007E-3</v>
      </c>
      <c r="F116" s="207">
        <f t="shared" si="26"/>
        <v>1.3413816230717641E-3</v>
      </c>
      <c r="G116" s="207">
        <f t="shared" si="26"/>
        <v>1.0043041606886656E-3</v>
      </c>
      <c r="H116" s="207">
        <f t="shared" si="26"/>
        <v>7.5240189836786673E-4</v>
      </c>
      <c r="I116" s="207">
        <f t="shared" si="26"/>
        <v>6.4229022342524207E-4</v>
      </c>
      <c r="J116" s="207">
        <f t="shared" si="26"/>
        <v>1.6460905349794238E-3</v>
      </c>
      <c r="K116" s="207">
        <f t="shared" si="26"/>
        <v>1.0734796843969728E-4</v>
      </c>
      <c r="L116" s="207">
        <f t="shared" si="26"/>
        <v>1.4496461158011427E-3</v>
      </c>
      <c r="M116" s="207">
        <f t="shared" si="26"/>
        <v>1.4757464282658909E-3</v>
      </c>
      <c r="N116" s="207">
        <f t="shared" si="26"/>
        <v>1.7850170134434092E-3</v>
      </c>
      <c r="O116" s="207">
        <f t="shared" si="26"/>
        <v>9.7771714415643475E-4</v>
      </c>
      <c r="P116" s="207">
        <f t="shared" si="26"/>
        <v>1.5816471929324593E-3</v>
      </c>
      <c r="Q116" s="207">
        <f t="shared" si="26"/>
        <v>2.427796695674108E-3</v>
      </c>
      <c r="R116" s="207">
        <f t="shared" si="26"/>
        <v>1.4044943820224719E-3</v>
      </c>
      <c r="S116" s="207">
        <f t="shared" si="26"/>
        <v>2.2192347907731046E-3</v>
      </c>
      <c r="T116" s="207">
        <f t="shared" si="26"/>
        <v>6.7910962822438669E-4</v>
      </c>
      <c r="U116" s="207">
        <f t="shared" si="26"/>
        <v>1.3163668275559454E-3</v>
      </c>
      <c r="V116" s="207">
        <f t="shared" si="26"/>
        <v>1.6239316239316241E-3</v>
      </c>
      <c r="W116" s="207">
        <f t="shared" si="26"/>
        <v>1.9618537482803252E-3</v>
      </c>
      <c r="X116" s="207">
        <f t="shared" si="26"/>
        <v>1.0378550205495294E-3</v>
      </c>
      <c r="Y116" s="207">
        <f t="shared" si="26"/>
        <v>3.9266381190918636E-3</v>
      </c>
      <c r="Z116" s="207">
        <f t="shared" si="26"/>
        <v>4.1566103513006169E-3</v>
      </c>
      <c r="AA116" s="207">
        <f t="shared" si="26"/>
        <v>2.0448079658605973E-3</v>
      </c>
      <c r="AB116" s="207">
        <f t="shared" si="26"/>
        <v>1.5285522014997117E-2</v>
      </c>
      <c r="AC116" s="222">
        <f t="shared" si="26"/>
        <v>9.3925785866225478E-2</v>
      </c>
      <c r="AD116" s="207">
        <f t="shared" si="26"/>
        <v>1.3788078356640417E-2</v>
      </c>
      <c r="AE116" s="207">
        <f t="shared" si="26"/>
        <v>7.2197271417676467E-3</v>
      </c>
      <c r="AF116" s="207">
        <f t="shared" si="26"/>
        <v>2.0635476124392094E-3</v>
      </c>
      <c r="AG116" s="207">
        <f t="shared" si="26"/>
        <v>8.785389965663401E-3</v>
      </c>
      <c r="AH116" s="207">
        <f t="shared" si="26"/>
        <v>4.7120925283623757E-3</v>
      </c>
      <c r="AI116" s="207">
        <f t="shared" si="26"/>
        <v>2.8296969245662374E-3</v>
      </c>
      <c r="AJ116" s="207">
        <f t="shared" si="26"/>
        <v>2.2266418781616152E-3</v>
      </c>
      <c r="AK116" s="207">
        <f t="shared" si="26"/>
        <v>3.5283608753907993E-3</v>
      </c>
      <c r="AL116" s="208">
        <f t="shared" si="26"/>
        <v>0</v>
      </c>
    </row>
    <row r="117" spans="1:38" ht="21" x14ac:dyDescent="0.25">
      <c r="A117" s="217" t="s">
        <v>585</v>
      </c>
      <c r="B117" s="218" t="s">
        <v>397</v>
      </c>
      <c r="C117" s="206">
        <f t="shared" ref="C117:AL117" si="27">C36+C72</f>
        <v>1.5858070271073889E-3</v>
      </c>
      <c r="D117" s="207">
        <f t="shared" si="27"/>
        <v>6.1576354679802956E-4</v>
      </c>
      <c r="E117" s="207">
        <f t="shared" si="27"/>
        <v>2.9507229271171441E-4</v>
      </c>
      <c r="F117" s="207">
        <f t="shared" si="27"/>
        <v>2.012072434607646E-3</v>
      </c>
      <c r="G117" s="207">
        <f t="shared" si="27"/>
        <v>4.0172166427546625E-3</v>
      </c>
      <c r="H117" s="207">
        <f t="shared" si="27"/>
        <v>1.3890496585252923E-3</v>
      </c>
      <c r="I117" s="207">
        <f t="shared" si="27"/>
        <v>2.8903060054135893E-3</v>
      </c>
      <c r="J117" s="207">
        <f t="shared" si="27"/>
        <v>7.3045267489711928E-3</v>
      </c>
      <c r="K117" s="207">
        <f t="shared" si="27"/>
        <v>4.5622886586871346E-4</v>
      </c>
      <c r="L117" s="207">
        <f t="shared" si="27"/>
        <v>5.5001279099513942E-3</v>
      </c>
      <c r="M117" s="207">
        <f t="shared" si="27"/>
        <v>4.6838908375395668E-3</v>
      </c>
      <c r="N117" s="207">
        <f t="shared" si="27"/>
        <v>5.076142131979695E-3</v>
      </c>
      <c r="O117" s="207">
        <f t="shared" si="27"/>
        <v>3.979081400636653E-3</v>
      </c>
      <c r="P117" s="207">
        <f t="shared" si="27"/>
        <v>4.6879452835565686E-3</v>
      </c>
      <c r="Q117" s="207">
        <f t="shared" si="27"/>
        <v>1.172909572455543E-2</v>
      </c>
      <c r="R117" s="207">
        <f t="shared" si="27"/>
        <v>6.2942155638784844E-3</v>
      </c>
      <c r="S117" s="207">
        <f t="shared" si="27"/>
        <v>6.913769925100826E-3</v>
      </c>
      <c r="T117" s="207">
        <f t="shared" si="27"/>
        <v>2.7496558316693919E-3</v>
      </c>
      <c r="U117" s="207">
        <f t="shared" si="27"/>
        <v>4.1684949539271604E-3</v>
      </c>
      <c r="V117" s="207">
        <f t="shared" si="27"/>
        <v>7.1509971509971515E-3</v>
      </c>
      <c r="W117" s="207">
        <f t="shared" si="27"/>
        <v>7.4729532818312806E-3</v>
      </c>
      <c r="X117" s="207">
        <f t="shared" si="27"/>
        <v>3.4575398684592892E-3</v>
      </c>
      <c r="Y117" s="207">
        <f t="shared" si="27"/>
        <v>1.0745738062535348E-2</v>
      </c>
      <c r="Z117" s="207">
        <f t="shared" si="27"/>
        <v>9.6764101188879965E-3</v>
      </c>
      <c r="AA117" s="207">
        <f t="shared" si="27"/>
        <v>4.9342105263157901E-3</v>
      </c>
      <c r="AB117" s="207">
        <f t="shared" si="27"/>
        <v>4.2587963853105169E-2</v>
      </c>
      <c r="AC117" s="207">
        <f t="shared" si="27"/>
        <v>3.7721578822973292E-2</v>
      </c>
      <c r="AD117" s="222">
        <f t="shared" si="27"/>
        <v>0.16884791076983438</v>
      </c>
      <c r="AE117" s="207">
        <f t="shared" si="27"/>
        <v>3.0760105075841034E-2</v>
      </c>
      <c r="AF117" s="207">
        <f t="shared" si="27"/>
        <v>6.6250739136206205E-3</v>
      </c>
      <c r="AG117" s="207">
        <f t="shared" si="27"/>
        <v>3.073314299369867E-2</v>
      </c>
      <c r="AH117" s="207">
        <f t="shared" si="27"/>
        <v>1.4647560352094188E-2</v>
      </c>
      <c r="AI117" s="207">
        <f t="shared" si="27"/>
        <v>9.1096383448755185E-3</v>
      </c>
      <c r="AJ117" s="207">
        <f t="shared" si="27"/>
        <v>6.8096329283583376E-3</v>
      </c>
      <c r="AK117" s="207">
        <f t="shared" si="27"/>
        <v>9.8704778919160331E-3</v>
      </c>
      <c r="AL117" s="208">
        <f t="shared" si="27"/>
        <v>0</v>
      </c>
    </row>
    <row r="118" spans="1:38" ht="21" x14ac:dyDescent="0.25">
      <c r="A118" s="217" t="s">
        <v>586</v>
      </c>
      <c r="B118" s="218" t="s">
        <v>397</v>
      </c>
      <c r="C118" s="206">
        <f t="shared" ref="C118:AL118" si="28">C37+C73</f>
        <v>1.5065166757520194E-2</v>
      </c>
      <c r="D118" s="207">
        <f t="shared" si="28"/>
        <v>1.3546798029556649E-2</v>
      </c>
      <c r="E118" s="207">
        <f t="shared" si="28"/>
        <v>8.5570964886397174E-3</v>
      </c>
      <c r="F118" s="207">
        <f t="shared" si="28"/>
        <v>1.0060362173038229E-2</v>
      </c>
      <c r="G118" s="207">
        <f t="shared" si="28"/>
        <v>8.1779053084648484E-3</v>
      </c>
      <c r="H118" s="207">
        <f t="shared" si="28"/>
        <v>4.3986572519967588E-3</v>
      </c>
      <c r="I118" s="207">
        <f t="shared" si="28"/>
        <v>5.8264898839289819E-3</v>
      </c>
      <c r="J118" s="207">
        <f t="shared" si="28"/>
        <v>1.131687242798354E-2</v>
      </c>
      <c r="K118" s="207">
        <f t="shared" si="28"/>
        <v>5.8504642799635017E-3</v>
      </c>
      <c r="L118" s="207">
        <f t="shared" si="28"/>
        <v>1.159716892640914E-2</v>
      </c>
      <c r="M118" s="207">
        <f t="shared" si="28"/>
        <v>1.2575926084352809E-2</v>
      </c>
      <c r="N118" s="207">
        <f t="shared" si="28"/>
        <v>1.6567189156021643E-2</v>
      </c>
      <c r="O118" s="207">
        <f t="shared" si="28"/>
        <v>2.7512505684402003E-2</v>
      </c>
      <c r="P118" s="207">
        <f t="shared" si="28"/>
        <v>1.1969222000569962E-2</v>
      </c>
      <c r="Q118" s="207">
        <f t="shared" si="28"/>
        <v>8.418463866818009E-3</v>
      </c>
      <c r="R118" s="207">
        <f t="shared" si="28"/>
        <v>8.1408655846858091E-3</v>
      </c>
      <c r="S118" s="207">
        <f t="shared" si="28"/>
        <v>1.1288223118451656E-2</v>
      </c>
      <c r="T118" s="207">
        <f t="shared" si="28"/>
        <v>5.3221526298889441E-3</v>
      </c>
      <c r="U118" s="207">
        <f t="shared" si="28"/>
        <v>1.2944273804300133E-2</v>
      </c>
      <c r="V118" s="207">
        <f t="shared" si="28"/>
        <v>9.3162393162393164E-3</v>
      </c>
      <c r="W118" s="207">
        <f t="shared" si="28"/>
        <v>1.5637846682350645E-2</v>
      </c>
      <c r="X118" s="207">
        <f t="shared" si="28"/>
        <v>9.7676983934004286E-3</v>
      </c>
      <c r="Y118" s="207">
        <f t="shared" si="28"/>
        <v>2.336592065928739E-2</v>
      </c>
      <c r="Z118" s="207">
        <f t="shared" si="28"/>
        <v>1.7788504514168232E-2</v>
      </c>
      <c r="AA118" s="207">
        <f t="shared" si="28"/>
        <v>1.2357752489331438E-2</v>
      </c>
      <c r="AB118" s="207">
        <f t="shared" si="28"/>
        <v>1.4516439146318014E-2</v>
      </c>
      <c r="AC118" s="207">
        <f t="shared" si="28"/>
        <v>1.3661073032380051E-2</v>
      </c>
      <c r="AD118" s="207">
        <f t="shared" si="28"/>
        <v>1.9729282851778156E-2</v>
      </c>
      <c r="AE118" s="222">
        <f t="shared" si="28"/>
        <v>0.25506313024319971</v>
      </c>
      <c r="AF118" s="207">
        <f t="shared" si="28"/>
        <v>6.2051238731943952E-2</v>
      </c>
      <c r="AG118" s="207">
        <f t="shared" si="28"/>
        <v>2.5419145484045429E-2</v>
      </c>
      <c r="AH118" s="207">
        <f t="shared" si="28"/>
        <v>1.6844694404908316E-2</v>
      </c>
      <c r="AI118" s="207">
        <f t="shared" si="28"/>
        <v>1.1145034378335443E-2</v>
      </c>
      <c r="AJ118" s="207">
        <f t="shared" si="28"/>
        <v>8.9498032772709572E-3</v>
      </c>
      <c r="AK118" s="207">
        <f t="shared" si="28"/>
        <v>9.2005359535506925E-3</v>
      </c>
      <c r="AL118" s="208">
        <f t="shared" si="28"/>
        <v>0</v>
      </c>
    </row>
    <row r="119" spans="1:38" ht="21" x14ac:dyDescent="0.25">
      <c r="A119" s="217" t="s">
        <v>587</v>
      </c>
      <c r="B119" s="218" t="s">
        <v>397</v>
      </c>
      <c r="C119" s="206">
        <f t="shared" ref="C119:AL119" si="29">C38+C74</f>
        <v>1.4536564415151064E-3</v>
      </c>
      <c r="D119" s="207">
        <f t="shared" si="29"/>
        <v>2.4630541871921183E-3</v>
      </c>
      <c r="E119" s="207">
        <f t="shared" si="29"/>
        <v>2.0655060489820007E-3</v>
      </c>
      <c r="F119" s="207">
        <f t="shared" si="29"/>
        <v>6.7069081153588205E-4</v>
      </c>
      <c r="G119" s="207">
        <f t="shared" si="29"/>
        <v>1.6977522716403637E-3</v>
      </c>
      <c r="H119" s="207">
        <f t="shared" si="29"/>
        <v>1.5048037967357332E-3</v>
      </c>
      <c r="I119" s="207">
        <f t="shared" si="29"/>
        <v>1.4680919392576961E-3</v>
      </c>
      <c r="J119" s="207">
        <f t="shared" si="29"/>
        <v>3.5493827160493828E-3</v>
      </c>
      <c r="K119" s="207">
        <f t="shared" si="29"/>
        <v>1.3150126133862918E-3</v>
      </c>
      <c r="L119" s="207">
        <f t="shared" si="29"/>
        <v>2.8140189306728063E-3</v>
      </c>
      <c r="M119" s="207">
        <f t="shared" si="29"/>
        <v>3.1439815210882022E-3</v>
      </c>
      <c r="N119" s="207">
        <f t="shared" si="29"/>
        <v>3.1795615551960727E-3</v>
      </c>
      <c r="O119" s="207">
        <f t="shared" si="29"/>
        <v>2.2055479763528878E-3</v>
      </c>
      <c r="P119" s="207">
        <f t="shared" si="29"/>
        <v>2.7785693929894559E-3</v>
      </c>
      <c r="Q119" s="207">
        <f t="shared" si="29"/>
        <v>2.2070879051582794E-3</v>
      </c>
      <c r="R119" s="207">
        <f t="shared" si="29"/>
        <v>2.0027049521431544E-3</v>
      </c>
      <c r="S119" s="207">
        <f t="shared" si="29"/>
        <v>2.4966391396197426E-3</v>
      </c>
      <c r="T119" s="207">
        <f t="shared" si="29"/>
        <v>1.4467987731736935E-3</v>
      </c>
      <c r="U119" s="207">
        <f t="shared" si="29"/>
        <v>1.7551557700745941E-3</v>
      </c>
      <c r="V119" s="207">
        <f t="shared" si="29"/>
        <v>3.3903133903133904E-3</v>
      </c>
      <c r="W119" s="207">
        <f t="shared" si="29"/>
        <v>5.1529187662300666E-3</v>
      </c>
      <c r="X119" s="207">
        <f t="shared" si="29"/>
        <v>3.1372874621182919E-3</v>
      </c>
      <c r="Y119" s="207">
        <f t="shared" si="29"/>
        <v>1.3702835905308235E-2</v>
      </c>
      <c r="Z119" s="207">
        <f t="shared" si="29"/>
        <v>5.1398945204254934E-3</v>
      </c>
      <c r="AA119" s="207">
        <f t="shared" si="29"/>
        <v>9.7795163584637277E-3</v>
      </c>
      <c r="AB119" s="207">
        <f t="shared" si="29"/>
        <v>7.9792347625456637E-3</v>
      </c>
      <c r="AC119" s="207">
        <f t="shared" si="29"/>
        <v>7.7050342708579527E-3</v>
      </c>
      <c r="AD119" s="207">
        <f t="shared" si="29"/>
        <v>8.4634139506207431E-3</v>
      </c>
      <c r="AE119" s="207">
        <f t="shared" si="29"/>
        <v>5.7961189729683928E-3</v>
      </c>
      <c r="AF119" s="222">
        <f t="shared" si="29"/>
        <v>1.0438413361169102E-2</v>
      </c>
      <c r="AG119" s="207">
        <f t="shared" si="29"/>
        <v>1.1105940357452803E-2</v>
      </c>
      <c r="AH119" s="207">
        <f t="shared" si="29"/>
        <v>4.9331877789600236E-3</v>
      </c>
      <c r="AI119" s="207">
        <f t="shared" si="29"/>
        <v>7.59550227120411E-3</v>
      </c>
      <c r="AJ119" s="207">
        <f t="shared" si="29"/>
        <v>4.6046089325089716E-3</v>
      </c>
      <c r="AK119" s="207">
        <f t="shared" si="29"/>
        <v>6.6994193836534171E-3</v>
      </c>
      <c r="AL119" s="208">
        <f t="shared" si="29"/>
        <v>0</v>
      </c>
    </row>
    <row r="120" spans="1:38" ht="21" x14ac:dyDescent="0.25">
      <c r="A120" s="217" t="s">
        <v>588</v>
      </c>
      <c r="B120" s="218" t="s">
        <v>397</v>
      </c>
      <c r="C120" s="206">
        <f t="shared" ref="C120:AL120" si="30">C39+C75</f>
        <v>2.2135223086707304E-2</v>
      </c>
      <c r="D120" s="207">
        <f t="shared" si="30"/>
        <v>5.6034482758620691E-2</v>
      </c>
      <c r="E120" s="207">
        <f t="shared" si="30"/>
        <v>3.9834759516081439E-2</v>
      </c>
      <c r="F120" s="207">
        <f t="shared" si="30"/>
        <v>4.0912139503688799E-2</v>
      </c>
      <c r="G120" s="207">
        <f t="shared" si="30"/>
        <v>3.7661406025824969E-2</v>
      </c>
      <c r="H120" s="207">
        <f t="shared" si="30"/>
        <v>1.6263456418566965E-2</v>
      </c>
      <c r="I120" s="207">
        <f t="shared" si="30"/>
        <v>1.6883057301463507E-2</v>
      </c>
      <c r="J120" s="207">
        <f t="shared" si="30"/>
        <v>4.6707818930041153E-2</v>
      </c>
      <c r="K120" s="207">
        <f t="shared" si="30"/>
        <v>1.6021684289624818E-2</v>
      </c>
      <c r="L120" s="207">
        <f t="shared" si="30"/>
        <v>5.5726102157414512E-2</v>
      </c>
      <c r="M120" s="207">
        <f t="shared" si="30"/>
        <v>3.9780990674993577E-2</v>
      </c>
      <c r="N120" s="207">
        <f t="shared" si="30"/>
        <v>4.680091482121939E-2</v>
      </c>
      <c r="O120" s="207">
        <f t="shared" si="30"/>
        <v>3.39699863574352E-2</v>
      </c>
      <c r="P120" s="207">
        <f t="shared" si="30"/>
        <v>3.7959532630379031E-2</v>
      </c>
      <c r="Q120" s="207">
        <f t="shared" si="30"/>
        <v>5.1283263967713461E-2</v>
      </c>
      <c r="R120" s="207">
        <f t="shared" si="30"/>
        <v>3.6568872243029543E-2</v>
      </c>
      <c r="S120" s="207">
        <f t="shared" si="30"/>
        <v>4.7756225593752005E-2</v>
      </c>
      <c r="T120" s="207">
        <f t="shared" si="30"/>
        <v>1.9882410691547669E-2</v>
      </c>
      <c r="U120" s="207">
        <f t="shared" si="30"/>
        <v>3.4883720930232558E-2</v>
      </c>
      <c r="V120" s="207">
        <f t="shared" si="30"/>
        <v>4.6524216524216518E-2</v>
      </c>
      <c r="W120" s="207">
        <f t="shared" si="30"/>
        <v>4.8712584355640944E-2</v>
      </c>
      <c r="X120" s="207">
        <f t="shared" si="30"/>
        <v>5.8736663562985937E-2</v>
      </c>
      <c r="Y120" s="207">
        <f t="shared" si="30"/>
        <v>8.4010664943039506E-2</v>
      </c>
      <c r="Z120" s="207">
        <f t="shared" si="30"/>
        <v>4.8002145347278098E-2</v>
      </c>
      <c r="AA120" s="207">
        <f t="shared" si="30"/>
        <v>4.631934566145092E-2</v>
      </c>
      <c r="AB120" s="207">
        <f t="shared" si="30"/>
        <v>0.12776389155931553</v>
      </c>
      <c r="AC120" s="207">
        <f t="shared" si="30"/>
        <v>8.6457102339872374E-2</v>
      </c>
      <c r="AD120" s="207">
        <f t="shared" si="30"/>
        <v>0.1231118459770759</v>
      </c>
      <c r="AE120" s="207">
        <f t="shared" si="30"/>
        <v>7.1044826709600883E-2</v>
      </c>
      <c r="AF120" s="207">
        <f t="shared" si="30"/>
        <v>5.7007011234870328E-2</v>
      </c>
      <c r="AG120" s="222">
        <f t="shared" si="30"/>
        <v>0.22757115725659374</v>
      </c>
      <c r="AH120" s="207">
        <f t="shared" si="30"/>
        <v>5.3380684566169664E-2</v>
      </c>
      <c r="AI120" s="207">
        <f t="shared" si="30"/>
        <v>4.4902822250353712E-2</v>
      </c>
      <c r="AJ120" s="207">
        <f t="shared" si="30"/>
        <v>3.2189026762938305E-2</v>
      </c>
      <c r="AK120" s="207">
        <f t="shared" si="30"/>
        <v>5.3171058508262613E-2</v>
      </c>
      <c r="AL120" s="208">
        <f t="shared" si="30"/>
        <v>0</v>
      </c>
    </row>
    <row r="121" spans="1:38" ht="31.5" x14ac:dyDescent="0.25">
      <c r="A121" s="217" t="s">
        <v>589</v>
      </c>
      <c r="B121" s="218" t="s">
        <v>397</v>
      </c>
      <c r="C121" s="206">
        <f t="shared" ref="C121:AL121" si="31">C40+C76</f>
        <v>1.9327023142871303E-3</v>
      </c>
      <c r="D121" s="207">
        <f t="shared" si="31"/>
        <v>6.1576354679802956E-4</v>
      </c>
      <c r="E121" s="207">
        <f t="shared" si="31"/>
        <v>5.9014458542342883E-4</v>
      </c>
      <c r="F121" s="207">
        <f t="shared" si="31"/>
        <v>6.7069081153588205E-4</v>
      </c>
      <c r="G121" s="207">
        <f t="shared" si="31"/>
        <v>2.9172644667623147E-3</v>
      </c>
      <c r="H121" s="207">
        <f t="shared" si="31"/>
        <v>6.9452482926264615E-4</v>
      </c>
      <c r="I121" s="207">
        <f t="shared" si="31"/>
        <v>1.8809927971739232E-3</v>
      </c>
      <c r="J121" s="207">
        <f t="shared" si="31"/>
        <v>1.6460905349794238E-3</v>
      </c>
      <c r="K121" s="207">
        <f t="shared" si="31"/>
        <v>8.8562073962750263E-4</v>
      </c>
      <c r="L121" s="207">
        <f t="shared" si="31"/>
        <v>1.1085529120832265E-3</v>
      </c>
      <c r="M121" s="207">
        <f t="shared" si="31"/>
        <v>1.5399093164513644E-3</v>
      </c>
      <c r="N121" s="207">
        <f t="shared" si="31"/>
        <v>1.4503263234227699E-3</v>
      </c>
      <c r="O121" s="207">
        <f t="shared" si="31"/>
        <v>1.7962710322874031E-3</v>
      </c>
      <c r="P121" s="207">
        <f t="shared" si="31"/>
        <v>1.1541749786263893E-3</v>
      </c>
      <c r="Q121" s="207">
        <f t="shared" si="31"/>
        <v>9.9318955732122585E-4</v>
      </c>
      <c r="R121" s="207">
        <f t="shared" si="31"/>
        <v>7.5426550145651266E-4</v>
      </c>
      <c r="S121" s="207">
        <f t="shared" si="31"/>
        <v>1.4723769284936943E-3</v>
      </c>
      <c r="T121" s="207">
        <f t="shared" si="31"/>
        <v>6.0898417748382497E-4</v>
      </c>
      <c r="U121" s="207">
        <f t="shared" si="31"/>
        <v>8.7757788503729707E-4</v>
      </c>
      <c r="V121" s="207">
        <f t="shared" si="31"/>
        <v>8.5470085470085459E-4</v>
      </c>
      <c r="W121" s="207">
        <f t="shared" si="31"/>
        <v>2.4014392354468716E-3</v>
      </c>
      <c r="X121" s="207">
        <f t="shared" si="31"/>
        <v>9.192430182010118E-4</v>
      </c>
      <c r="Y121" s="207">
        <f t="shared" si="31"/>
        <v>2.0306482454014166E-3</v>
      </c>
      <c r="Z121" s="207">
        <f t="shared" si="31"/>
        <v>1.2514525788862073E-3</v>
      </c>
      <c r="AA121" s="207">
        <f t="shared" si="31"/>
        <v>1.4669274537695591E-3</v>
      </c>
      <c r="AB121" s="207">
        <f t="shared" si="31"/>
        <v>1.9227071716977503E-3</v>
      </c>
      <c r="AC121" s="207">
        <f t="shared" si="31"/>
        <v>7.0905223351453567E-4</v>
      </c>
      <c r="AD121" s="207">
        <f t="shared" si="31"/>
        <v>1.1490065297200347E-3</v>
      </c>
      <c r="AE121" s="207">
        <f t="shared" si="31"/>
        <v>3.9657656130836372E-3</v>
      </c>
      <c r="AF121" s="207">
        <f t="shared" si="31"/>
        <v>2.304898210385316E-3</v>
      </c>
      <c r="AG121" s="207">
        <f t="shared" si="31"/>
        <v>2.2325078294992895E-3</v>
      </c>
      <c r="AH121" s="222">
        <f t="shared" si="31"/>
        <v>2.6807799134964836E-3</v>
      </c>
      <c r="AI121" s="207">
        <f t="shared" si="31"/>
        <v>1.7127112964479857E-3</v>
      </c>
      <c r="AJ121" s="207">
        <f t="shared" si="31"/>
        <v>1.6861948203553978E-3</v>
      </c>
      <c r="AK121" s="207">
        <f t="shared" si="31"/>
        <v>1.4292094685127289E-3</v>
      </c>
      <c r="AL121" s="208">
        <f t="shared" si="31"/>
        <v>0</v>
      </c>
    </row>
    <row r="122" spans="1:38" ht="13.5" x14ac:dyDescent="0.25">
      <c r="A122" s="217" t="s">
        <v>590</v>
      </c>
      <c r="B122" s="218" t="s">
        <v>397</v>
      </c>
      <c r="C122" s="206">
        <f t="shared" ref="C122:AL122" si="32">C41+C77</f>
        <v>2.3126352478649423E-4</v>
      </c>
      <c r="D122" s="207">
        <f t="shared" si="32"/>
        <v>0</v>
      </c>
      <c r="E122" s="207">
        <f t="shared" si="32"/>
        <v>0</v>
      </c>
      <c r="F122" s="207">
        <f t="shared" si="32"/>
        <v>0</v>
      </c>
      <c r="G122" s="207">
        <f t="shared" si="32"/>
        <v>5.4997608799617413E-4</v>
      </c>
      <c r="H122" s="207">
        <f t="shared" si="32"/>
        <v>2.3150827642088207E-4</v>
      </c>
      <c r="I122" s="207">
        <f t="shared" si="32"/>
        <v>2.2938936550901502E-4</v>
      </c>
      <c r="J122" s="207">
        <f t="shared" si="32"/>
        <v>3.0864197530864202E-4</v>
      </c>
      <c r="K122" s="207">
        <f t="shared" si="32"/>
        <v>8.0510976329772955E-5</v>
      </c>
      <c r="L122" s="207">
        <f t="shared" si="32"/>
        <v>2.1318325232369745E-4</v>
      </c>
      <c r="M122" s="207">
        <f t="shared" si="32"/>
        <v>3.4220207032252542E-4</v>
      </c>
      <c r="N122" s="207">
        <f t="shared" si="32"/>
        <v>4.462542533608523E-4</v>
      </c>
      <c r="O122" s="207">
        <f t="shared" si="32"/>
        <v>3.1832651205093221E-4</v>
      </c>
      <c r="P122" s="207">
        <f t="shared" si="32"/>
        <v>2.1373610715303508E-4</v>
      </c>
      <c r="Q122" s="207">
        <f t="shared" si="32"/>
        <v>5.6753688989784334E-4</v>
      </c>
      <c r="R122" s="207">
        <f t="shared" si="32"/>
        <v>4.1614648356221387E-4</v>
      </c>
      <c r="S122" s="207">
        <f t="shared" si="32"/>
        <v>6.6150267801890611E-4</v>
      </c>
      <c r="T122" s="207">
        <f t="shared" si="32"/>
        <v>3.3586400091532165E-4</v>
      </c>
      <c r="U122" s="207">
        <f t="shared" si="32"/>
        <v>2.1939447125932427E-4</v>
      </c>
      <c r="V122" s="207">
        <f t="shared" si="32"/>
        <v>2.8490028490028494E-4</v>
      </c>
      <c r="W122" s="207">
        <f t="shared" si="32"/>
        <v>4.9656879105850556E-4</v>
      </c>
      <c r="X122" s="207">
        <f t="shared" si="32"/>
        <v>2.9653000587129405E-4</v>
      </c>
      <c r="Y122" s="207">
        <f t="shared" si="32"/>
        <v>8.133365651342544E-4</v>
      </c>
      <c r="Z122" s="207">
        <f t="shared" si="32"/>
        <v>6.2572628944310366E-4</v>
      </c>
      <c r="AA122" s="207">
        <f t="shared" si="32"/>
        <v>5.7788051209103843E-4</v>
      </c>
      <c r="AB122" s="207">
        <f t="shared" si="32"/>
        <v>1.1536243030186503E-3</v>
      </c>
      <c r="AC122" s="207">
        <f t="shared" si="32"/>
        <v>8.5086268021744278E-4</v>
      </c>
      <c r="AD122" s="207">
        <f t="shared" si="32"/>
        <v>2.1018412129025022E-3</v>
      </c>
      <c r="AE122" s="207">
        <f t="shared" si="32"/>
        <v>1.406660452504025E-3</v>
      </c>
      <c r="AF122" s="207">
        <f t="shared" si="32"/>
        <v>5.189037855841287E-4</v>
      </c>
      <c r="AG122" s="207">
        <f t="shared" si="32"/>
        <v>2.1193102494120012E-3</v>
      </c>
      <c r="AH122" s="207">
        <f t="shared" si="32"/>
        <v>1.7273066452941257E-3</v>
      </c>
      <c r="AI122" s="222">
        <f t="shared" si="32"/>
        <v>4.716161540943729E-3</v>
      </c>
      <c r="AJ122" s="207">
        <f t="shared" si="32"/>
        <v>1.4051623502961651E-3</v>
      </c>
      <c r="AK122" s="207">
        <f t="shared" si="32"/>
        <v>1.0049129075480124E-3</v>
      </c>
      <c r="AL122" s="208">
        <f t="shared" si="32"/>
        <v>0</v>
      </c>
    </row>
    <row r="123" spans="1:38" ht="21" x14ac:dyDescent="0.25">
      <c r="A123" s="217" t="s">
        <v>591</v>
      </c>
      <c r="B123" s="218" t="s">
        <v>397</v>
      </c>
      <c r="C123" s="206">
        <f t="shared" ref="C123:AL123" si="33">C42+C78</f>
        <v>5.6163998876720023E-4</v>
      </c>
      <c r="D123" s="207">
        <f t="shared" si="33"/>
        <v>3.6945812807881772E-3</v>
      </c>
      <c r="E123" s="207">
        <f t="shared" si="33"/>
        <v>2.0655060489820007E-3</v>
      </c>
      <c r="F123" s="207">
        <f t="shared" si="33"/>
        <v>0</v>
      </c>
      <c r="G123" s="207">
        <f t="shared" si="33"/>
        <v>1.9296987087517935E-2</v>
      </c>
      <c r="H123" s="207">
        <f t="shared" si="33"/>
        <v>1.6205579349461744E-3</v>
      </c>
      <c r="I123" s="207">
        <f t="shared" si="33"/>
        <v>2.75267238610818E-4</v>
      </c>
      <c r="J123" s="207">
        <f t="shared" si="33"/>
        <v>4.1152263374485596E-4</v>
      </c>
      <c r="K123" s="207">
        <f t="shared" si="33"/>
        <v>1.3418496054962161E-4</v>
      </c>
      <c r="L123" s="207">
        <f t="shared" si="33"/>
        <v>3.8372985418265535E-4</v>
      </c>
      <c r="M123" s="207">
        <f t="shared" si="33"/>
        <v>3.4220207032252542E-4</v>
      </c>
      <c r="N123" s="207">
        <f t="shared" si="33"/>
        <v>3.3469069002063927E-4</v>
      </c>
      <c r="O123" s="207">
        <f t="shared" si="33"/>
        <v>7.7989995452478408E-3</v>
      </c>
      <c r="P123" s="207">
        <f t="shared" si="33"/>
        <v>2.2798518096323739E-4</v>
      </c>
      <c r="Q123" s="207">
        <f t="shared" si="33"/>
        <v>3.3106318577374197E-4</v>
      </c>
      <c r="R123" s="207">
        <f t="shared" si="33"/>
        <v>2.6009155222638365E-4</v>
      </c>
      <c r="S123" s="207">
        <f t="shared" si="33"/>
        <v>2.5606555278151206E-4</v>
      </c>
      <c r="T123" s="207">
        <f t="shared" si="33"/>
        <v>1.1441520910302168E-4</v>
      </c>
      <c r="U123" s="207">
        <f t="shared" si="33"/>
        <v>4.6072838964458093E-3</v>
      </c>
      <c r="V123" s="207">
        <f t="shared" si="33"/>
        <v>3.1339031339031341E-4</v>
      </c>
      <c r="W123" s="207">
        <f t="shared" si="33"/>
        <v>3.5818076732088927E-4</v>
      </c>
      <c r="X123" s="207">
        <f t="shared" si="33"/>
        <v>2.3129340457960941E-4</v>
      </c>
      <c r="Y123" s="207">
        <f t="shared" si="33"/>
        <v>1.3126498074385283E-2</v>
      </c>
      <c r="Z123" s="207">
        <f t="shared" si="33"/>
        <v>1.5129167784035042E-2</v>
      </c>
      <c r="AA123" s="207">
        <f t="shared" si="33"/>
        <v>1.591394025604552E-2</v>
      </c>
      <c r="AB123" s="207">
        <f t="shared" si="33"/>
        <v>4.8067679292443757E-4</v>
      </c>
      <c r="AC123" s="207">
        <f t="shared" si="33"/>
        <v>2.8362089340581422E-4</v>
      </c>
      <c r="AD123" s="207">
        <f t="shared" si="33"/>
        <v>4.7641734159123395E-4</v>
      </c>
      <c r="AE123" s="207">
        <f t="shared" si="33"/>
        <v>4.2369290738073043E-4</v>
      </c>
      <c r="AF123" s="207">
        <f t="shared" si="33"/>
        <v>4.7063366599490748E-4</v>
      </c>
      <c r="AG123" s="207">
        <f t="shared" si="33"/>
        <v>6.9805174387160883E-4</v>
      </c>
      <c r="AH123" s="207">
        <f t="shared" si="33"/>
        <v>1.7784349219948321E-2</v>
      </c>
      <c r="AI123" s="207">
        <f t="shared" si="33"/>
        <v>2.0105741306128528E-3</v>
      </c>
      <c r="AJ123" s="222">
        <f t="shared" si="33"/>
        <v>8.8438756539409386E-2</v>
      </c>
      <c r="AK123" s="207">
        <f t="shared" si="33"/>
        <v>3.4836980794997766E-2</v>
      </c>
      <c r="AL123" s="208">
        <f t="shared" si="33"/>
        <v>0</v>
      </c>
    </row>
    <row r="124" spans="1:38" ht="31.5" x14ac:dyDescent="0.25">
      <c r="A124" s="217" t="s">
        <v>592</v>
      </c>
      <c r="B124" s="218" t="s">
        <v>397</v>
      </c>
      <c r="C124" s="206">
        <f t="shared" ref="C124:AL124" si="34">C43+C79</f>
        <v>1.4536564415151066E-3</v>
      </c>
      <c r="D124" s="207">
        <f t="shared" si="34"/>
        <v>1.8472906403940886E-3</v>
      </c>
      <c r="E124" s="207">
        <f t="shared" si="34"/>
        <v>4.1310120979640014E-3</v>
      </c>
      <c r="F124" s="207">
        <f t="shared" si="34"/>
        <v>3.3534540576794099E-3</v>
      </c>
      <c r="G124" s="207">
        <f t="shared" si="34"/>
        <v>3.3955045432807274E-3</v>
      </c>
      <c r="H124" s="207">
        <f t="shared" si="34"/>
        <v>1.2732955203148513E-3</v>
      </c>
      <c r="I124" s="207">
        <f t="shared" si="34"/>
        <v>3.3490847364316192E-3</v>
      </c>
      <c r="J124" s="207">
        <f t="shared" si="34"/>
        <v>2.5720164609053498E-3</v>
      </c>
      <c r="K124" s="207">
        <f t="shared" si="34"/>
        <v>5.9041382641833505E-4</v>
      </c>
      <c r="L124" s="207">
        <f t="shared" si="34"/>
        <v>1.1511895625479661E-3</v>
      </c>
      <c r="M124" s="207">
        <f t="shared" si="34"/>
        <v>1.2404825049191547E-3</v>
      </c>
      <c r="N124" s="207">
        <f t="shared" si="34"/>
        <v>1.3387627600825571E-3</v>
      </c>
      <c r="O124" s="207">
        <f t="shared" si="34"/>
        <v>8.7312414733969994E-3</v>
      </c>
      <c r="P124" s="207">
        <f t="shared" si="34"/>
        <v>9.974351667141636E-4</v>
      </c>
      <c r="Q124" s="207">
        <f t="shared" si="34"/>
        <v>8.8283516206331188E-4</v>
      </c>
      <c r="R124" s="207">
        <f t="shared" si="34"/>
        <v>5.7220141489804414E-4</v>
      </c>
      <c r="S124" s="207">
        <f t="shared" si="34"/>
        <v>1.1736337835819301E-3</v>
      </c>
      <c r="T124" s="207">
        <f t="shared" si="34"/>
        <v>5.9791173789321009E-4</v>
      </c>
      <c r="U124" s="207">
        <f t="shared" si="34"/>
        <v>3.0715225976305394E-3</v>
      </c>
      <c r="V124" s="207">
        <f t="shared" si="34"/>
        <v>2.1082621082621085E-3</v>
      </c>
      <c r="W124" s="207">
        <f t="shared" si="34"/>
        <v>1.8804490284346686E-3</v>
      </c>
      <c r="X124" s="207">
        <f t="shared" si="34"/>
        <v>1.8147636359323199E-3</v>
      </c>
      <c r="Y124" s="207">
        <f t="shared" si="34"/>
        <v>6.8729632921278715E-3</v>
      </c>
      <c r="Z124" s="207">
        <f t="shared" si="34"/>
        <v>3.2478174071094426E-3</v>
      </c>
      <c r="AA124" s="207">
        <f t="shared" si="34"/>
        <v>1.2491109530583216E-2</v>
      </c>
      <c r="AB124" s="207">
        <f t="shared" si="34"/>
        <v>2.3553162853297442E-2</v>
      </c>
      <c r="AC124" s="207">
        <f t="shared" si="34"/>
        <v>4.727014890096904E-3</v>
      </c>
      <c r="AD124" s="207">
        <f t="shared" si="34"/>
        <v>6.9500882773309422E-3</v>
      </c>
      <c r="AE124" s="207">
        <f t="shared" si="34"/>
        <v>2.0167782391322768E-3</v>
      </c>
      <c r="AF124" s="207">
        <f t="shared" si="34"/>
        <v>2.1962904413095679E-3</v>
      </c>
      <c r="AG124" s="207">
        <f t="shared" si="34"/>
        <v>8.5275510332423563E-3</v>
      </c>
      <c r="AH124" s="207">
        <f t="shared" si="34"/>
        <v>7.793607583567095E-3</v>
      </c>
      <c r="AI124" s="207">
        <f t="shared" si="34"/>
        <v>8.2905155509221343E-3</v>
      </c>
      <c r="AJ124" s="207">
        <f t="shared" si="34"/>
        <v>1.1025119979246833E-2</v>
      </c>
      <c r="AK124" s="222">
        <f t="shared" si="34"/>
        <v>6.0339437248771777E-2</v>
      </c>
      <c r="AL124" s="208">
        <f t="shared" si="34"/>
        <v>0</v>
      </c>
    </row>
    <row r="125" spans="1:38" ht="32.25" thickBot="1" x14ac:dyDescent="0.3">
      <c r="A125" s="217" t="s">
        <v>593</v>
      </c>
      <c r="B125" s="218" t="s">
        <v>397</v>
      </c>
      <c r="C125" s="209">
        <f t="shared" ref="C125:AL125" si="35">C44+C80</f>
        <v>0</v>
      </c>
      <c r="D125" s="210">
        <f t="shared" si="35"/>
        <v>0</v>
      </c>
      <c r="E125" s="210">
        <f t="shared" si="35"/>
        <v>0</v>
      </c>
      <c r="F125" s="210">
        <f t="shared" si="35"/>
        <v>0</v>
      </c>
      <c r="G125" s="210">
        <f t="shared" si="35"/>
        <v>0</v>
      </c>
      <c r="H125" s="210">
        <f t="shared" si="35"/>
        <v>0</v>
      </c>
      <c r="I125" s="210">
        <f t="shared" si="35"/>
        <v>0</v>
      </c>
      <c r="J125" s="210">
        <f t="shared" si="35"/>
        <v>0</v>
      </c>
      <c r="K125" s="210">
        <f t="shared" si="35"/>
        <v>0</v>
      </c>
      <c r="L125" s="210">
        <f t="shared" si="35"/>
        <v>0</v>
      </c>
      <c r="M125" s="210">
        <f t="shared" si="35"/>
        <v>0</v>
      </c>
      <c r="N125" s="210">
        <f t="shared" si="35"/>
        <v>0</v>
      </c>
      <c r="O125" s="210">
        <f t="shared" si="35"/>
        <v>0</v>
      </c>
      <c r="P125" s="210">
        <f t="shared" si="35"/>
        <v>0</v>
      </c>
      <c r="Q125" s="210">
        <f t="shared" si="35"/>
        <v>0</v>
      </c>
      <c r="R125" s="210">
        <f t="shared" si="35"/>
        <v>0</v>
      </c>
      <c r="S125" s="210">
        <f t="shared" si="35"/>
        <v>0</v>
      </c>
      <c r="T125" s="210">
        <f t="shared" si="35"/>
        <v>0</v>
      </c>
      <c r="U125" s="210">
        <f t="shared" si="35"/>
        <v>0</v>
      </c>
      <c r="V125" s="210">
        <f t="shared" si="35"/>
        <v>0</v>
      </c>
      <c r="W125" s="210">
        <f t="shared" si="35"/>
        <v>0</v>
      </c>
      <c r="X125" s="210">
        <f t="shared" si="35"/>
        <v>0</v>
      </c>
      <c r="Y125" s="210">
        <f t="shared" si="35"/>
        <v>0</v>
      </c>
      <c r="Z125" s="210">
        <f t="shared" si="35"/>
        <v>0</v>
      </c>
      <c r="AA125" s="210">
        <f t="shared" si="35"/>
        <v>0</v>
      </c>
      <c r="AB125" s="210">
        <f t="shared" si="35"/>
        <v>0</v>
      </c>
      <c r="AC125" s="210">
        <f t="shared" si="35"/>
        <v>0</v>
      </c>
      <c r="AD125" s="210">
        <f t="shared" si="35"/>
        <v>0</v>
      </c>
      <c r="AE125" s="210">
        <f t="shared" si="35"/>
        <v>0</v>
      </c>
      <c r="AF125" s="210">
        <f t="shared" si="35"/>
        <v>0</v>
      </c>
      <c r="AG125" s="210">
        <f t="shared" si="35"/>
        <v>0</v>
      </c>
      <c r="AH125" s="210">
        <f t="shared" si="35"/>
        <v>0</v>
      </c>
      <c r="AI125" s="210">
        <f t="shared" si="35"/>
        <v>0</v>
      </c>
      <c r="AJ125" s="210">
        <f t="shared" si="35"/>
        <v>0</v>
      </c>
      <c r="AK125" s="210">
        <f t="shared" si="35"/>
        <v>0</v>
      </c>
      <c r="AL125" s="223">
        <f t="shared" si="35"/>
        <v>0</v>
      </c>
    </row>
    <row r="127" spans="1:38" x14ac:dyDescent="0.2">
      <c r="A127" s="226" t="s">
        <v>594</v>
      </c>
      <c r="C127" s="234">
        <f>SUM(C90:C125)</f>
        <v>0.49817467003650651</v>
      </c>
      <c r="D127" s="234">
        <f t="shared" ref="D127:AL127" si="36">SUM(D90:D125)</f>
        <v>0.37315270935960598</v>
      </c>
      <c r="E127" s="234">
        <f t="shared" si="36"/>
        <v>0.40188846267335493</v>
      </c>
      <c r="F127" s="234">
        <f t="shared" si="36"/>
        <v>0.33936955063715629</v>
      </c>
      <c r="G127" s="234">
        <f t="shared" si="36"/>
        <v>0.71865136298421817</v>
      </c>
      <c r="H127" s="234">
        <f t="shared" si="36"/>
        <v>0.54589651580044007</v>
      </c>
      <c r="I127" s="234">
        <f t="shared" si="36"/>
        <v>0.59031059320089929</v>
      </c>
      <c r="J127" s="234">
        <f t="shared" si="36"/>
        <v>0.6981481481481483</v>
      </c>
      <c r="K127" s="234">
        <f t="shared" si="36"/>
        <v>0.78286189683860219</v>
      </c>
      <c r="L127" s="234">
        <f t="shared" si="36"/>
        <v>0.67817856229214635</v>
      </c>
      <c r="M127" s="234">
        <f t="shared" si="36"/>
        <v>0.67323979810077828</v>
      </c>
      <c r="N127" s="234">
        <f t="shared" si="36"/>
        <v>0.64355441512801925</v>
      </c>
      <c r="O127" s="234">
        <f t="shared" si="36"/>
        <v>0.75723055934515682</v>
      </c>
      <c r="P127" s="234">
        <f t="shared" si="36"/>
        <v>0.63864348817326844</v>
      </c>
      <c r="Q127" s="234">
        <f t="shared" si="36"/>
        <v>0.86703871862782189</v>
      </c>
      <c r="R127" s="234">
        <f t="shared" si="36"/>
        <v>0.73902413649604637</v>
      </c>
      <c r="S127" s="234">
        <f t="shared" si="36"/>
        <v>0.72366259095661822</v>
      </c>
      <c r="T127" s="234">
        <f t="shared" si="36"/>
        <v>0.79339565886551811</v>
      </c>
      <c r="U127" s="234">
        <f t="shared" si="36"/>
        <v>0.68187801667397996</v>
      </c>
      <c r="V127" s="234">
        <f t="shared" si="36"/>
        <v>0.62407407407407411</v>
      </c>
      <c r="W127" s="234">
        <f t="shared" si="36"/>
        <v>0.72123767736053346</v>
      </c>
      <c r="X127" s="234">
        <f t="shared" si="36"/>
        <v>0.60569812059282269</v>
      </c>
      <c r="Y127" s="234">
        <f t="shared" si="36"/>
        <v>0.45390643936333513</v>
      </c>
      <c r="Z127" s="234">
        <f t="shared" si="36"/>
        <v>0.50075236137183043</v>
      </c>
      <c r="AA127" s="234">
        <f t="shared" si="36"/>
        <v>0.47555120910384074</v>
      </c>
      <c r="AB127" s="234">
        <f t="shared" si="36"/>
        <v>0.54874062680253788</v>
      </c>
      <c r="AC127" s="234">
        <f t="shared" si="36"/>
        <v>0.4637201607185063</v>
      </c>
      <c r="AD127" s="234">
        <f t="shared" si="36"/>
        <v>0.51279320684919982</v>
      </c>
      <c r="AE127" s="234">
        <f t="shared" si="36"/>
        <v>0.44933480213541227</v>
      </c>
      <c r="AF127" s="234">
        <f t="shared" si="36"/>
        <v>0.39732342186877773</v>
      </c>
      <c r="AG127" s="234">
        <f t="shared" si="36"/>
        <v>0.58546417296590247</v>
      </c>
      <c r="AH127" s="234">
        <f t="shared" si="36"/>
        <v>0.33447565879475455</v>
      </c>
      <c r="AI127" s="234">
        <f t="shared" si="36"/>
        <v>0.26877156402809843</v>
      </c>
      <c r="AJ127" s="234">
        <f t="shared" si="36"/>
        <v>0.35967832591119375</v>
      </c>
      <c r="AK127" s="234">
        <f t="shared" si="36"/>
        <v>0.34316659222867352</v>
      </c>
      <c r="AL127" s="234">
        <f t="shared" si="36"/>
        <v>0</v>
      </c>
    </row>
    <row r="128" spans="1:38" x14ac:dyDescent="0.2">
      <c r="A128" s="226" t="s">
        <v>595</v>
      </c>
      <c r="C128" s="234">
        <f t="shared" ref="C128:AL128" si="37">C81+C82</f>
        <v>1.2240447990485159E-2</v>
      </c>
      <c r="D128" s="234">
        <f t="shared" si="37"/>
        <v>1.1083743842364532E-2</v>
      </c>
      <c r="E128" s="234">
        <f t="shared" si="37"/>
        <v>1.416347005016229E-2</v>
      </c>
      <c r="F128" s="234">
        <f t="shared" si="37"/>
        <v>1.4755197853789405E-2</v>
      </c>
      <c r="G128" s="234">
        <f t="shared" si="37"/>
        <v>1.4753706360593017E-2</v>
      </c>
      <c r="H128" s="234">
        <f t="shared" si="37"/>
        <v>6.7253154300266238E-2</v>
      </c>
      <c r="I128" s="234">
        <f t="shared" si="37"/>
        <v>3.6702298481442403E-3</v>
      </c>
      <c r="J128" s="234">
        <f t="shared" si="37"/>
        <v>1.0802469135802469E-2</v>
      </c>
      <c r="K128" s="234">
        <f t="shared" si="37"/>
        <v>5.5847780580752508E-2</v>
      </c>
      <c r="L128" s="234">
        <f t="shared" si="37"/>
        <v>3.2787584207384667E-2</v>
      </c>
      <c r="M128" s="234">
        <f t="shared" si="37"/>
        <v>2.2777825305843099E-2</v>
      </c>
      <c r="N128" s="234">
        <f t="shared" si="37"/>
        <v>1.6288280247671108E-2</v>
      </c>
      <c r="O128" s="234">
        <f t="shared" si="37"/>
        <v>1.8826739427012278E-2</v>
      </c>
      <c r="P128" s="234">
        <f t="shared" si="37"/>
        <v>1.6158449700769451E-2</v>
      </c>
      <c r="Q128" s="234">
        <f t="shared" si="37"/>
        <v>3.2617606255517725E-2</v>
      </c>
      <c r="R128" s="234">
        <f t="shared" si="37"/>
        <v>2.6555347482313776E-2</v>
      </c>
      <c r="S128" s="234">
        <f t="shared" si="37"/>
        <v>2.3771418816550368E-2</v>
      </c>
      <c r="T128" s="234">
        <f t="shared" si="37"/>
        <v>8.6331811488025156E-2</v>
      </c>
      <c r="U128" s="234">
        <f t="shared" si="37"/>
        <v>2.808249232119351E-2</v>
      </c>
      <c r="V128" s="234">
        <f t="shared" si="37"/>
        <v>2.8404558404558404E-2</v>
      </c>
      <c r="W128" s="234">
        <f t="shared" si="37"/>
        <v>2.2899147692583218E-2</v>
      </c>
      <c r="X128" s="234">
        <f t="shared" si="37"/>
        <v>1.2982083657045255E-2</v>
      </c>
      <c r="Y128" s="234">
        <f t="shared" si="37"/>
        <v>1.6110527591500366E-2</v>
      </c>
      <c r="Z128" s="234">
        <f t="shared" si="37"/>
        <v>2.6414588361491017E-2</v>
      </c>
      <c r="AA128" s="234">
        <f t="shared" si="37"/>
        <v>2.8004978662873398E-2</v>
      </c>
      <c r="AB128" s="234">
        <f t="shared" si="37"/>
        <v>1.0478754085752738E-2</v>
      </c>
      <c r="AC128" s="234">
        <f t="shared" si="37"/>
        <v>9.0285984400850852E-3</v>
      </c>
      <c r="AD128" s="234">
        <f t="shared" si="37"/>
        <v>7.7628002129865757E-3</v>
      </c>
      <c r="AE128" s="234">
        <f t="shared" si="37"/>
        <v>2.8472163375985082E-3</v>
      </c>
      <c r="AF128" s="234">
        <f t="shared" si="37"/>
        <v>3.6685290887808171E-3</v>
      </c>
      <c r="AG128" s="234">
        <f t="shared" si="37"/>
        <v>1.2728439005370597E-2</v>
      </c>
      <c r="AH128" s="234">
        <f t="shared" si="37"/>
        <v>1.1814777453811822E-2</v>
      </c>
      <c r="AI128" s="234">
        <f t="shared" si="37"/>
        <v>6.106188100379775E-3</v>
      </c>
      <c r="AJ128" s="234">
        <f t="shared" si="37"/>
        <v>1.5759436205629297E-2</v>
      </c>
      <c r="AK128" s="234">
        <f t="shared" si="37"/>
        <v>1.094238499330058E-2</v>
      </c>
      <c r="AL128" s="234">
        <f t="shared" si="37"/>
        <v>0</v>
      </c>
    </row>
    <row r="129" spans="1:38" x14ac:dyDescent="0.2">
      <c r="A129" s="226" t="s">
        <v>557</v>
      </c>
      <c r="C129" s="234">
        <f t="shared" ref="C129:AL129" si="38">C84</f>
        <v>0.48956836314980917</v>
      </c>
      <c r="D129" s="234">
        <f t="shared" si="38"/>
        <v>0.61576354679802958</v>
      </c>
      <c r="E129" s="234">
        <f t="shared" si="38"/>
        <v>0.58335792269105935</v>
      </c>
      <c r="F129" s="234">
        <f t="shared" si="38"/>
        <v>0.64319248826291087</v>
      </c>
      <c r="G129" s="234">
        <f t="shared" si="38"/>
        <v>0.26659493065518891</v>
      </c>
      <c r="H129" s="234">
        <f t="shared" si="38"/>
        <v>0.38696608403750438</v>
      </c>
      <c r="I129" s="234">
        <f t="shared" si="38"/>
        <v>0.40601917695095657</v>
      </c>
      <c r="J129" s="234">
        <f t="shared" si="38"/>
        <v>0.29110082304526746</v>
      </c>
      <c r="K129" s="234">
        <f t="shared" si="38"/>
        <v>0.16131715957275511</v>
      </c>
      <c r="L129" s="234">
        <f t="shared" si="38"/>
        <v>0.28886330689861006</v>
      </c>
      <c r="M129" s="234">
        <f t="shared" si="38"/>
        <v>0.30396098896398321</v>
      </c>
      <c r="N129" s="234">
        <f t="shared" si="38"/>
        <v>0.34010152284263961</v>
      </c>
      <c r="O129" s="234">
        <f t="shared" si="38"/>
        <v>0.22391996361982719</v>
      </c>
      <c r="P129" s="234">
        <f t="shared" si="38"/>
        <v>0.34524080934739243</v>
      </c>
      <c r="Q129" s="234">
        <f t="shared" si="38"/>
        <v>0.10035944003026864</v>
      </c>
      <c r="R129" s="234">
        <f t="shared" si="38"/>
        <v>0.23444652517686224</v>
      </c>
      <c r="S129" s="234">
        <f t="shared" si="38"/>
        <v>0.25256599022683135</v>
      </c>
      <c r="T129" s="234">
        <f t="shared" si="38"/>
        <v>0.12027622045965389</v>
      </c>
      <c r="U129" s="234">
        <f t="shared" si="38"/>
        <v>0.29025888547608603</v>
      </c>
      <c r="V129" s="234">
        <f t="shared" si="38"/>
        <v>0.34746438746438746</v>
      </c>
      <c r="W129" s="234">
        <f t="shared" si="38"/>
        <v>0.25586317494688343</v>
      </c>
      <c r="X129" s="234">
        <f t="shared" si="38"/>
        <v>0.38131979575013192</v>
      </c>
      <c r="Y129" s="234">
        <f t="shared" si="38"/>
        <v>0.52998303304516436</v>
      </c>
      <c r="Z129" s="234">
        <f t="shared" si="38"/>
        <v>0.4728256011441852</v>
      </c>
      <c r="AA129" s="234">
        <f t="shared" si="38"/>
        <v>0.49639935988620204</v>
      </c>
      <c r="AB129" s="234">
        <f t="shared" si="38"/>
        <v>0.44087675447029417</v>
      </c>
      <c r="AC129" s="234">
        <f t="shared" si="38"/>
        <v>0.52725124084140873</v>
      </c>
      <c r="AD129" s="234">
        <f t="shared" si="38"/>
        <v>0.47952806658632957</v>
      </c>
      <c r="AE129" s="234">
        <f t="shared" si="38"/>
        <v>0.54786882467587494</v>
      </c>
      <c r="AF129" s="234">
        <f t="shared" si="38"/>
        <v>0.59898391398264683</v>
      </c>
      <c r="AG129" s="234">
        <f t="shared" si="38"/>
        <v>0.40180109927427771</v>
      </c>
      <c r="AH129" s="234">
        <f t="shared" si="38"/>
        <v>0.65369574529827135</v>
      </c>
      <c r="AI129" s="234">
        <f t="shared" si="38"/>
        <v>0.72507260406582774</v>
      </c>
      <c r="AJ129" s="234">
        <f t="shared" si="38"/>
        <v>0.62454062000086474</v>
      </c>
      <c r="AK129" s="234">
        <f t="shared" si="38"/>
        <v>0.64586869138008041</v>
      </c>
      <c r="AL129" s="234">
        <f t="shared" si="38"/>
        <v>1</v>
      </c>
    </row>
    <row r="130" spans="1:38" x14ac:dyDescent="0.2">
      <c r="A130" s="226" t="s">
        <v>596</v>
      </c>
      <c r="C130" s="234">
        <f>SUM(C127:C129)</f>
        <v>0.99998348117680091</v>
      </c>
      <c r="D130" s="234">
        <f t="shared" ref="D130:AL130" si="39">SUM(D127:D129)</f>
        <v>1</v>
      </c>
      <c r="E130" s="234">
        <f t="shared" si="39"/>
        <v>0.9994098554145765</v>
      </c>
      <c r="F130" s="234">
        <f t="shared" si="39"/>
        <v>0.99731723675385653</v>
      </c>
      <c r="G130" s="234">
        <f t="shared" si="39"/>
        <v>1</v>
      </c>
      <c r="H130" s="234">
        <f t="shared" si="39"/>
        <v>1.0001157541382106</v>
      </c>
      <c r="I130" s="234">
        <f t="shared" si="39"/>
        <v>1</v>
      </c>
      <c r="J130" s="234">
        <f t="shared" si="39"/>
        <v>1.0000514403292182</v>
      </c>
      <c r="K130" s="234">
        <f t="shared" si="39"/>
        <v>1.0000268369921097</v>
      </c>
      <c r="L130" s="234">
        <f t="shared" si="39"/>
        <v>0.99982945339814111</v>
      </c>
      <c r="M130" s="234">
        <f t="shared" si="39"/>
        <v>0.99997861237060448</v>
      </c>
      <c r="N130" s="234">
        <f t="shared" si="39"/>
        <v>0.99994421821833002</v>
      </c>
      <c r="O130" s="234">
        <f t="shared" si="39"/>
        <v>0.99997726239199625</v>
      </c>
      <c r="P130" s="234">
        <f t="shared" si="39"/>
        <v>1.0000427472214302</v>
      </c>
      <c r="Q130" s="234">
        <f t="shared" si="39"/>
        <v>1.0000157649136083</v>
      </c>
      <c r="R130" s="234">
        <f t="shared" si="39"/>
        <v>1.0000260091552224</v>
      </c>
      <c r="S130" s="234">
        <f t="shared" si="39"/>
        <v>0.99999999999999989</v>
      </c>
      <c r="T130" s="234">
        <f t="shared" si="39"/>
        <v>1.0000036908131971</v>
      </c>
      <c r="U130" s="234">
        <f t="shared" si="39"/>
        <v>1.0002193944712596</v>
      </c>
      <c r="V130" s="234">
        <f t="shared" si="39"/>
        <v>0.99994301994301993</v>
      </c>
      <c r="W130" s="234">
        <f t="shared" si="39"/>
        <v>1</v>
      </c>
      <c r="X130" s="234">
        <f t="shared" si="39"/>
        <v>0.99999999999999978</v>
      </c>
      <c r="Y130" s="234">
        <f t="shared" si="39"/>
        <v>0.99999999999999989</v>
      </c>
      <c r="Z130" s="234">
        <f t="shared" si="39"/>
        <v>0.99999255087750671</v>
      </c>
      <c r="AA130" s="234">
        <f t="shared" si="39"/>
        <v>0.99995554765291628</v>
      </c>
      <c r="AB130" s="234">
        <f t="shared" si="39"/>
        <v>1.0000961353585849</v>
      </c>
      <c r="AC130" s="234">
        <f t="shared" si="39"/>
        <v>1</v>
      </c>
      <c r="AD130" s="234">
        <f t="shared" si="39"/>
        <v>1.0000840736485159</v>
      </c>
      <c r="AE130" s="234">
        <f t="shared" si="39"/>
        <v>1.0000508431488857</v>
      </c>
      <c r="AF130" s="234">
        <f t="shared" si="39"/>
        <v>0.99997586494020529</v>
      </c>
      <c r="AG130" s="234">
        <f t="shared" si="39"/>
        <v>0.99999371124555081</v>
      </c>
      <c r="AH130" s="234">
        <f t="shared" si="39"/>
        <v>0.99998618154683772</v>
      </c>
      <c r="AI130" s="234">
        <f t="shared" si="39"/>
        <v>0.99995035619430594</v>
      </c>
      <c r="AJ130" s="234">
        <f t="shared" si="39"/>
        <v>0.99997838211768775</v>
      </c>
      <c r="AK130" s="234">
        <f t="shared" si="39"/>
        <v>0.9999776686020545</v>
      </c>
      <c r="AL130" s="234">
        <f t="shared" si="39"/>
        <v>1</v>
      </c>
    </row>
    <row r="136" spans="1:38" ht="15" x14ac:dyDescent="0.25">
      <c r="A136" s="124" t="s">
        <v>296</v>
      </c>
      <c r="B136" s="117" t="s">
        <v>328</v>
      </c>
    </row>
  </sheetData>
  <mergeCells count="10">
    <mergeCell ref="A6:B6"/>
    <mergeCell ref="C6:AV6"/>
    <mergeCell ref="A7:B7"/>
    <mergeCell ref="A88:B88"/>
    <mergeCell ref="A3:B3"/>
    <mergeCell ref="C3:AV3"/>
    <mergeCell ref="A4:B4"/>
    <mergeCell ref="C4:AV4"/>
    <mergeCell ref="A5:B5"/>
    <mergeCell ref="C5:AV5"/>
  </mergeCells>
  <hyperlinks>
    <hyperlink ref="A2" r:id="rId1" display="http://stats.oecd.org/OECDStat_Metadata/ShowMetadata.ashx?Dataset=IOTSI4_2018&amp;ShowOnWeb=true&amp;Lang=en"/>
    <hyperlink ref="C3" r:id="rId2" display="http://stats.oecd.org/OECDStat_Metadata/ShowMetadata.ashx?Dataset=IOTSI4_2018&amp;Coords=[VAR].[DOMIMP]&amp;ShowOnWeb=true&amp;Lang=en"/>
  </hyperlinks>
  <pageMargins left="0.75" right="0.75" top="1" bottom="1" header="0.5" footer="0.5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0"/>
  <sheetViews>
    <sheetView showGridLines="0" topLeftCell="A2" zoomScale="70" zoomScaleNormal="70" workbookViewId="0">
      <selection activeCell="J108" sqref="J108"/>
    </sheetView>
  </sheetViews>
  <sheetFormatPr defaultColWidth="9.140625" defaultRowHeight="12.75" x14ac:dyDescent="0.2"/>
  <cols>
    <col min="1" max="1" width="27.42578125" style="226" customWidth="1"/>
    <col min="2" max="2" width="2.42578125" style="226" customWidth="1"/>
    <col min="3" max="16384" width="9.140625" style="226"/>
  </cols>
  <sheetData>
    <row r="1" spans="1:48" hidden="1" x14ac:dyDescent="0.2">
      <c r="A1" s="225" t="e">
        <f ca="1">DotStatQuery(B1)</f>
        <v>#NAME?</v>
      </c>
      <c r="B1" s="225" t="s">
        <v>509</v>
      </c>
    </row>
    <row r="2" spans="1:48" ht="23.25" x14ac:dyDescent="0.2">
      <c r="A2" s="227" t="s">
        <v>435</v>
      </c>
    </row>
    <row r="3" spans="1:48" x14ac:dyDescent="0.2">
      <c r="A3" s="369" t="s">
        <v>436</v>
      </c>
      <c r="B3" s="370"/>
      <c r="C3" s="376" t="s">
        <v>437</v>
      </c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8"/>
    </row>
    <row r="4" spans="1:48" x14ac:dyDescent="0.2">
      <c r="A4" s="369" t="s">
        <v>438</v>
      </c>
      <c r="B4" s="370"/>
      <c r="C4" s="371" t="s">
        <v>398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3"/>
    </row>
    <row r="5" spans="1:48" x14ac:dyDescent="0.2">
      <c r="A5" s="369" t="s">
        <v>345</v>
      </c>
      <c r="B5" s="370"/>
      <c r="C5" s="371" t="s">
        <v>346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3"/>
    </row>
    <row r="6" spans="1:48" x14ac:dyDescent="0.2">
      <c r="A6" s="369" t="s">
        <v>392</v>
      </c>
      <c r="B6" s="370"/>
      <c r="C6" s="371" t="s">
        <v>598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3"/>
    </row>
    <row r="7" spans="1:48" ht="126" x14ac:dyDescent="0.2">
      <c r="A7" s="374" t="s">
        <v>599</v>
      </c>
      <c r="B7" s="375"/>
      <c r="C7" s="212" t="s">
        <v>399</v>
      </c>
      <c r="D7" s="212" t="s">
        <v>400</v>
      </c>
      <c r="E7" s="212" t="s">
        <v>401</v>
      </c>
      <c r="F7" s="212" t="s">
        <v>402</v>
      </c>
      <c r="G7" s="212" t="s">
        <v>403</v>
      </c>
      <c r="H7" s="212" t="s">
        <v>404</v>
      </c>
      <c r="I7" s="212" t="s">
        <v>405</v>
      </c>
      <c r="J7" s="212" t="s">
        <v>406</v>
      </c>
      <c r="K7" s="212" t="s">
        <v>407</v>
      </c>
      <c r="L7" s="212" t="s">
        <v>408</v>
      </c>
      <c r="M7" s="212" t="s">
        <v>409</v>
      </c>
      <c r="N7" s="212" t="s">
        <v>410</v>
      </c>
      <c r="O7" s="212" t="s">
        <v>411</v>
      </c>
      <c r="P7" s="212" t="s">
        <v>412</v>
      </c>
      <c r="Q7" s="212" t="s">
        <v>413</v>
      </c>
      <c r="R7" s="212" t="s">
        <v>414</v>
      </c>
      <c r="S7" s="212" t="s">
        <v>415</v>
      </c>
      <c r="T7" s="212" t="s">
        <v>416</v>
      </c>
      <c r="U7" s="212" t="s">
        <v>417</v>
      </c>
      <c r="V7" s="212" t="s">
        <v>418</v>
      </c>
      <c r="W7" s="212" t="s">
        <v>419</v>
      </c>
      <c r="X7" s="212" t="s">
        <v>420</v>
      </c>
      <c r="Y7" s="212" t="s">
        <v>421</v>
      </c>
      <c r="Z7" s="212" t="s">
        <v>422</v>
      </c>
      <c r="AA7" s="212" t="s">
        <v>441</v>
      </c>
      <c r="AB7" s="212" t="s">
        <v>424</v>
      </c>
      <c r="AC7" s="212" t="s">
        <v>425</v>
      </c>
      <c r="AD7" s="212" t="s">
        <v>426</v>
      </c>
      <c r="AE7" s="212" t="s">
        <v>427</v>
      </c>
      <c r="AF7" s="212" t="s">
        <v>428</v>
      </c>
      <c r="AG7" s="212" t="s">
        <v>429</v>
      </c>
      <c r="AH7" s="212" t="s">
        <v>430</v>
      </c>
      <c r="AI7" s="212" t="s">
        <v>431</v>
      </c>
      <c r="AJ7" s="212" t="s">
        <v>432</v>
      </c>
      <c r="AK7" s="212" t="s">
        <v>433</v>
      </c>
      <c r="AL7" s="212" t="s">
        <v>434</v>
      </c>
      <c r="AM7" s="212" t="s">
        <v>442</v>
      </c>
      <c r="AN7" s="212" t="s">
        <v>443</v>
      </c>
      <c r="AO7" s="212" t="s">
        <v>444</v>
      </c>
      <c r="AP7" s="212" t="s">
        <v>445</v>
      </c>
      <c r="AQ7" s="212" t="s">
        <v>446</v>
      </c>
      <c r="AR7" s="212" t="s">
        <v>447</v>
      </c>
      <c r="AS7" s="212" t="s">
        <v>448</v>
      </c>
      <c r="AT7" s="212" t="s">
        <v>449</v>
      </c>
      <c r="AU7" s="212" t="s">
        <v>450</v>
      </c>
      <c r="AV7" s="212" t="s">
        <v>451</v>
      </c>
    </row>
    <row r="8" spans="1:48" ht="14.25" thickBot="1" x14ac:dyDescent="0.3">
      <c r="A8" s="214" t="s">
        <v>453</v>
      </c>
      <c r="B8" s="215" t="s">
        <v>397</v>
      </c>
      <c r="C8" s="216" t="s">
        <v>397</v>
      </c>
      <c r="D8" s="216" t="s">
        <v>397</v>
      </c>
      <c r="E8" s="216" t="s">
        <v>397</v>
      </c>
      <c r="F8" s="216" t="s">
        <v>397</v>
      </c>
      <c r="G8" s="216" t="s">
        <v>397</v>
      </c>
      <c r="H8" s="216" t="s">
        <v>397</v>
      </c>
      <c r="I8" s="216" t="s">
        <v>397</v>
      </c>
      <c r="J8" s="216" t="s">
        <v>397</v>
      </c>
      <c r="K8" s="216" t="s">
        <v>397</v>
      </c>
      <c r="L8" s="216" t="s">
        <v>397</v>
      </c>
      <c r="M8" s="216" t="s">
        <v>397</v>
      </c>
      <c r="N8" s="216" t="s">
        <v>397</v>
      </c>
      <c r="O8" s="216" t="s">
        <v>397</v>
      </c>
      <c r="P8" s="216" t="s">
        <v>397</v>
      </c>
      <c r="Q8" s="216" t="s">
        <v>397</v>
      </c>
      <c r="R8" s="216" t="s">
        <v>397</v>
      </c>
      <c r="S8" s="216" t="s">
        <v>397</v>
      </c>
      <c r="T8" s="216" t="s">
        <v>397</v>
      </c>
      <c r="U8" s="216" t="s">
        <v>397</v>
      </c>
      <c r="V8" s="216" t="s">
        <v>397</v>
      </c>
      <c r="W8" s="216" t="s">
        <v>397</v>
      </c>
      <c r="X8" s="216" t="s">
        <v>397</v>
      </c>
      <c r="Y8" s="216" t="s">
        <v>397</v>
      </c>
      <c r="Z8" s="216" t="s">
        <v>397</v>
      </c>
      <c r="AA8" s="216" t="s">
        <v>397</v>
      </c>
      <c r="AB8" s="216" t="s">
        <v>397</v>
      </c>
      <c r="AC8" s="216" t="s">
        <v>397</v>
      </c>
      <c r="AD8" s="216" t="s">
        <v>397</v>
      </c>
      <c r="AE8" s="216" t="s">
        <v>397</v>
      </c>
      <c r="AF8" s="216" t="s">
        <v>397</v>
      </c>
      <c r="AG8" s="216" t="s">
        <v>397</v>
      </c>
      <c r="AH8" s="216" t="s">
        <v>397</v>
      </c>
      <c r="AI8" s="216" t="s">
        <v>397</v>
      </c>
      <c r="AJ8" s="216" t="s">
        <v>397</v>
      </c>
      <c r="AK8" s="216" t="s">
        <v>397</v>
      </c>
      <c r="AL8" s="216" t="s">
        <v>397</v>
      </c>
      <c r="AM8" s="215" t="s">
        <v>397</v>
      </c>
      <c r="AN8" s="215" t="s">
        <v>397</v>
      </c>
      <c r="AO8" s="215" t="s">
        <v>397</v>
      </c>
      <c r="AP8" s="215" t="s">
        <v>397</v>
      </c>
      <c r="AQ8" s="215" t="s">
        <v>397</v>
      </c>
      <c r="AR8" s="215" t="s">
        <v>397</v>
      </c>
      <c r="AS8" s="215" t="s">
        <v>397</v>
      </c>
      <c r="AT8" s="215" t="s">
        <v>397</v>
      </c>
      <c r="AU8" s="215" t="s">
        <v>397</v>
      </c>
      <c r="AV8" s="215" t="s">
        <v>397</v>
      </c>
    </row>
    <row r="9" spans="1:48" ht="21" x14ac:dyDescent="0.25">
      <c r="A9" s="217" t="s">
        <v>0</v>
      </c>
      <c r="B9" s="218" t="s">
        <v>397</v>
      </c>
      <c r="C9" s="238">
        <v>1</v>
      </c>
      <c r="D9" s="239">
        <v>0</v>
      </c>
      <c r="E9" s="239">
        <v>0</v>
      </c>
      <c r="F9" s="239">
        <v>0</v>
      </c>
      <c r="G9" s="239">
        <v>0</v>
      </c>
      <c r="H9" s="239">
        <v>0</v>
      </c>
      <c r="I9" s="239">
        <v>0</v>
      </c>
      <c r="J9" s="239">
        <v>0</v>
      </c>
      <c r="K9" s="239">
        <v>0</v>
      </c>
      <c r="L9" s="239">
        <v>0</v>
      </c>
      <c r="M9" s="239">
        <v>0</v>
      </c>
      <c r="N9" s="239">
        <v>0</v>
      </c>
      <c r="O9" s="239">
        <v>0</v>
      </c>
      <c r="P9" s="239">
        <v>0</v>
      </c>
      <c r="Q9" s="239">
        <v>0</v>
      </c>
      <c r="R9" s="239">
        <v>0</v>
      </c>
      <c r="S9" s="239">
        <v>0</v>
      </c>
      <c r="T9" s="239">
        <v>0</v>
      </c>
      <c r="U9" s="239">
        <v>0</v>
      </c>
      <c r="V9" s="239">
        <v>0</v>
      </c>
      <c r="W9" s="239">
        <v>0</v>
      </c>
      <c r="X9" s="239">
        <v>0</v>
      </c>
      <c r="Y9" s="239">
        <v>0</v>
      </c>
      <c r="Z9" s="239">
        <v>0</v>
      </c>
      <c r="AA9" s="239">
        <v>0</v>
      </c>
      <c r="AB9" s="239">
        <v>0</v>
      </c>
      <c r="AC9" s="239">
        <v>0</v>
      </c>
      <c r="AD9" s="239">
        <v>0</v>
      </c>
      <c r="AE9" s="239">
        <v>0</v>
      </c>
      <c r="AF9" s="239">
        <v>0</v>
      </c>
      <c r="AG9" s="239">
        <v>0</v>
      </c>
      <c r="AH9" s="239">
        <v>0</v>
      </c>
      <c r="AI9" s="239">
        <v>0</v>
      </c>
      <c r="AJ9" s="239">
        <v>0</v>
      </c>
      <c r="AK9" s="239">
        <v>0</v>
      </c>
      <c r="AL9" s="240">
        <v>0</v>
      </c>
      <c r="AM9" s="228"/>
      <c r="AN9" s="229"/>
      <c r="AO9" s="229"/>
      <c r="AP9" s="229"/>
      <c r="AQ9" s="229"/>
      <c r="AR9" s="229"/>
      <c r="AS9" s="229"/>
      <c r="AT9" s="229"/>
      <c r="AU9" s="229"/>
      <c r="AV9" s="229"/>
    </row>
    <row r="10" spans="1:48" ht="31.5" x14ac:dyDescent="0.25">
      <c r="A10" s="217" t="s">
        <v>1</v>
      </c>
      <c r="B10" s="218" t="s">
        <v>397</v>
      </c>
      <c r="C10" s="241">
        <v>0</v>
      </c>
      <c r="D10" s="242">
        <v>1</v>
      </c>
      <c r="E10" s="243">
        <v>0</v>
      </c>
      <c r="F10" s="243">
        <v>0</v>
      </c>
      <c r="G10" s="243">
        <v>0</v>
      </c>
      <c r="H10" s="243">
        <v>0</v>
      </c>
      <c r="I10" s="243">
        <v>0</v>
      </c>
      <c r="J10" s="243">
        <v>0</v>
      </c>
      <c r="K10" s="243">
        <v>0</v>
      </c>
      <c r="L10" s="243">
        <v>0</v>
      </c>
      <c r="M10" s="243">
        <v>0</v>
      </c>
      <c r="N10" s="243">
        <v>0</v>
      </c>
      <c r="O10" s="243">
        <v>0</v>
      </c>
      <c r="P10" s="243">
        <v>0</v>
      </c>
      <c r="Q10" s="243">
        <v>0</v>
      </c>
      <c r="R10" s="243">
        <v>0</v>
      </c>
      <c r="S10" s="243">
        <v>0</v>
      </c>
      <c r="T10" s="243">
        <v>0</v>
      </c>
      <c r="U10" s="243">
        <v>0</v>
      </c>
      <c r="V10" s="243">
        <v>0</v>
      </c>
      <c r="W10" s="243">
        <v>0</v>
      </c>
      <c r="X10" s="243">
        <v>0</v>
      </c>
      <c r="Y10" s="243">
        <v>0</v>
      </c>
      <c r="Z10" s="243">
        <v>0</v>
      </c>
      <c r="AA10" s="243">
        <v>0</v>
      </c>
      <c r="AB10" s="243">
        <v>0</v>
      </c>
      <c r="AC10" s="243">
        <v>0</v>
      </c>
      <c r="AD10" s="243">
        <v>0</v>
      </c>
      <c r="AE10" s="243">
        <v>0</v>
      </c>
      <c r="AF10" s="243">
        <v>0</v>
      </c>
      <c r="AG10" s="243">
        <v>0</v>
      </c>
      <c r="AH10" s="243">
        <v>0</v>
      </c>
      <c r="AI10" s="243">
        <v>0</v>
      </c>
      <c r="AJ10" s="243">
        <v>0</v>
      </c>
      <c r="AK10" s="243">
        <v>0</v>
      </c>
      <c r="AL10" s="244">
        <v>0</v>
      </c>
      <c r="AM10" s="230"/>
      <c r="AN10" s="231"/>
      <c r="AO10" s="231"/>
      <c r="AP10" s="231"/>
      <c r="AQ10" s="231"/>
      <c r="AR10" s="231"/>
      <c r="AS10" s="231"/>
      <c r="AT10" s="231"/>
      <c r="AU10" s="231"/>
      <c r="AV10" s="231"/>
    </row>
    <row r="11" spans="1:48" ht="31.5" x14ac:dyDescent="0.25">
      <c r="A11" s="217" t="s">
        <v>2</v>
      </c>
      <c r="B11" s="218" t="s">
        <v>397</v>
      </c>
      <c r="C11" s="241">
        <v>0</v>
      </c>
      <c r="D11" s="243">
        <v>0</v>
      </c>
      <c r="E11" s="242">
        <v>1</v>
      </c>
      <c r="F11" s="243">
        <v>0</v>
      </c>
      <c r="G11" s="243">
        <v>0</v>
      </c>
      <c r="H11" s="243">
        <v>0</v>
      </c>
      <c r="I11" s="243">
        <v>0</v>
      </c>
      <c r="J11" s="243">
        <v>0</v>
      </c>
      <c r="K11" s="243">
        <v>0</v>
      </c>
      <c r="L11" s="243">
        <v>0</v>
      </c>
      <c r="M11" s="243">
        <v>0</v>
      </c>
      <c r="N11" s="243">
        <v>0</v>
      </c>
      <c r="O11" s="243">
        <v>0</v>
      </c>
      <c r="P11" s="243">
        <v>0</v>
      </c>
      <c r="Q11" s="243">
        <v>0</v>
      </c>
      <c r="R11" s="243">
        <v>0</v>
      </c>
      <c r="S11" s="243">
        <v>0</v>
      </c>
      <c r="T11" s="243">
        <v>0</v>
      </c>
      <c r="U11" s="243">
        <v>0</v>
      </c>
      <c r="V11" s="243">
        <v>0</v>
      </c>
      <c r="W11" s="243">
        <v>0</v>
      </c>
      <c r="X11" s="243">
        <v>0</v>
      </c>
      <c r="Y11" s="243">
        <v>0</v>
      </c>
      <c r="Z11" s="243">
        <v>0</v>
      </c>
      <c r="AA11" s="243">
        <v>0</v>
      </c>
      <c r="AB11" s="243">
        <v>0</v>
      </c>
      <c r="AC11" s="243">
        <v>0</v>
      </c>
      <c r="AD11" s="243">
        <v>0</v>
      </c>
      <c r="AE11" s="243">
        <v>0</v>
      </c>
      <c r="AF11" s="243">
        <v>0</v>
      </c>
      <c r="AG11" s="243">
        <v>0</v>
      </c>
      <c r="AH11" s="243">
        <v>0</v>
      </c>
      <c r="AI11" s="243">
        <v>0</v>
      </c>
      <c r="AJ11" s="243">
        <v>0</v>
      </c>
      <c r="AK11" s="243">
        <v>0</v>
      </c>
      <c r="AL11" s="244">
        <v>0</v>
      </c>
      <c r="AM11" s="228"/>
      <c r="AN11" s="229"/>
      <c r="AO11" s="229"/>
      <c r="AP11" s="229"/>
      <c r="AQ11" s="229"/>
      <c r="AR11" s="229"/>
      <c r="AS11" s="229"/>
      <c r="AT11" s="229"/>
      <c r="AU11" s="229"/>
      <c r="AV11" s="229"/>
    </row>
    <row r="12" spans="1:48" ht="21" x14ac:dyDescent="0.25">
      <c r="A12" s="217" t="s">
        <v>3</v>
      </c>
      <c r="B12" s="218" t="s">
        <v>397</v>
      </c>
      <c r="C12" s="241">
        <v>0</v>
      </c>
      <c r="D12" s="243">
        <v>0</v>
      </c>
      <c r="E12" s="243">
        <v>0</v>
      </c>
      <c r="F12" s="242">
        <v>1</v>
      </c>
      <c r="G12" s="243">
        <v>0</v>
      </c>
      <c r="H12" s="243">
        <v>0</v>
      </c>
      <c r="I12" s="243">
        <v>0</v>
      </c>
      <c r="J12" s="243">
        <v>0</v>
      </c>
      <c r="K12" s="243">
        <v>0</v>
      </c>
      <c r="L12" s="243">
        <v>0</v>
      </c>
      <c r="M12" s="243">
        <v>0</v>
      </c>
      <c r="N12" s="243">
        <v>0</v>
      </c>
      <c r="O12" s="243">
        <v>0</v>
      </c>
      <c r="P12" s="243">
        <v>0</v>
      </c>
      <c r="Q12" s="243">
        <v>0</v>
      </c>
      <c r="R12" s="243">
        <v>0</v>
      </c>
      <c r="S12" s="243">
        <v>0</v>
      </c>
      <c r="T12" s="243">
        <v>0</v>
      </c>
      <c r="U12" s="243">
        <v>0</v>
      </c>
      <c r="V12" s="243">
        <v>0</v>
      </c>
      <c r="W12" s="243">
        <v>0</v>
      </c>
      <c r="X12" s="243">
        <v>0</v>
      </c>
      <c r="Y12" s="243">
        <v>0</v>
      </c>
      <c r="Z12" s="243">
        <v>0</v>
      </c>
      <c r="AA12" s="243">
        <v>0</v>
      </c>
      <c r="AB12" s="243">
        <v>0</v>
      </c>
      <c r="AC12" s="243">
        <v>0</v>
      </c>
      <c r="AD12" s="243">
        <v>0</v>
      </c>
      <c r="AE12" s="243">
        <v>0</v>
      </c>
      <c r="AF12" s="243">
        <v>0</v>
      </c>
      <c r="AG12" s="243">
        <v>0</v>
      </c>
      <c r="AH12" s="243">
        <v>0</v>
      </c>
      <c r="AI12" s="243">
        <v>0</v>
      </c>
      <c r="AJ12" s="243">
        <v>0</v>
      </c>
      <c r="AK12" s="243">
        <v>0</v>
      </c>
      <c r="AL12" s="244">
        <v>0</v>
      </c>
      <c r="AM12" s="230"/>
      <c r="AN12" s="231"/>
      <c r="AO12" s="231"/>
      <c r="AP12" s="231"/>
      <c r="AQ12" s="231"/>
      <c r="AR12" s="231"/>
      <c r="AS12" s="231"/>
      <c r="AT12" s="231"/>
      <c r="AU12" s="231"/>
      <c r="AV12" s="231"/>
    </row>
    <row r="13" spans="1:48" ht="21" x14ac:dyDescent="0.25">
      <c r="A13" s="217" t="s">
        <v>4</v>
      </c>
      <c r="B13" s="218" t="s">
        <v>397</v>
      </c>
      <c r="C13" s="241">
        <v>0</v>
      </c>
      <c r="D13" s="243">
        <v>0</v>
      </c>
      <c r="E13" s="243">
        <v>0</v>
      </c>
      <c r="F13" s="243">
        <v>0</v>
      </c>
      <c r="G13" s="242">
        <v>1</v>
      </c>
      <c r="H13" s="243">
        <v>0</v>
      </c>
      <c r="I13" s="243">
        <v>0</v>
      </c>
      <c r="J13" s="243">
        <v>0</v>
      </c>
      <c r="K13" s="243">
        <v>0</v>
      </c>
      <c r="L13" s="243">
        <v>0</v>
      </c>
      <c r="M13" s="243">
        <v>0</v>
      </c>
      <c r="N13" s="243">
        <v>0</v>
      </c>
      <c r="O13" s="243">
        <v>0</v>
      </c>
      <c r="P13" s="243">
        <v>0</v>
      </c>
      <c r="Q13" s="243">
        <v>0</v>
      </c>
      <c r="R13" s="243">
        <v>0</v>
      </c>
      <c r="S13" s="243">
        <v>0</v>
      </c>
      <c r="T13" s="243">
        <v>0</v>
      </c>
      <c r="U13" s="243">
        <v>0</v>
      </c>
      <c r="V13" s="243">
        <v>0</v>
      </c>
      <c r="W13" s="243">
        <v>0</v>
      </c>
      <c r="X13" s="243">
        <v>0</v>
      </c>
      <c r="Y13" s="243">
        <v>0</v>
      </c>
      <c r="Z13" s="243">
        <v>0</v>
      </c>
      <c r="AA13" s="243">
        <v>0</v>
      </c>
      <c r="AB13" s="243">
        <v>0</v>
      </c>
      <c r="AC13" s="243">
        <v>0</v>
      </c>
      <c r="AD13" s="243">
        <v>0</v>
      </c>
      <c r="AE13" s="243">
        <v>0</v>
      </c>
      <c r="AF13" s="243">
        <v>0</v>
      </c>
      <c r="AG13" s="243">
        <v>0</v>
      </c>
      <c r="AH13" s="243">
        <v>0</v>
      </c>
      <c r="AI13" s="243">
        <v>0</v>
      </c>
      <c r="AJ13" s="243">
        <v>0</v>
      </c>
      <c r="AK13" s="243">
        <v>0</v>
      </c>
      <c r="AL13" s="244">
        <v>0</v>
      </c>
      <c r="AM13" s="228"/>
      <c r="AN13" s="229"/>
      <c r="AO13" s="229"/>
      <c r="AP13" s="229"/>
      <c r="AQ13" s="229"/>
      <c r="AR13" s="229"/>
      <c r="AS13" s="229"/>
      <c r="AT13" s="229"/>
      <c r="AU13" s="229"/>
      <c r="AV13" s="229"/>
    </row>
    <row r="14" spans="1:48" ht="31.5" x14ac:dyDescent="0.25">
      <c r="A14" s="217" t="s">
        <v>5</v>
      </c>
      <c r="B14" s="218" t="s">
        <v>397</v>
      </c>
      <c r="C14" s="241">
        <v>0</v>
      </c>
      <c r="D14" s="243">
        <v>0</v>
      </c>
      <c r="E14" s="243">
        <v>0</v>
      </c>
      <c r="F14" s="243">
        <v>0</v>
      </c>
      <c r="G14" s="243">
        <v>0</v>
      </c>
      <c r="H14" s="242">
        <v>1</v>
      </c>
      <c r="I14" s="243">
        <v>0</v>
      </c>
      <c r="J14" s="243">
        <v>0</v>
      </c>
      <c r="K14" s="243">
        <v>0</v>
      </c>
      <c r="L14" s="243">
        <v>0</v>
      </c>
      <c r="M14" s="243">
        <v>0</v>
      </c>
      <c r="N14" s="243">
        <v>0</v>
      </c>
      <c r="O14" s="243">
        <v>0</v>
      </c>
      <c r="P14" s="243">
        <v>0</v>
      </c>
      <c r="Q14" s="243">
        <v>0</v>
      </c>
      <c r="R14" s="243">
        <v>0</v>
      </c>
      <c r="S14" s="243">
        <v>0</v>
      </c>
      <c r="T14" s="243">
        <v>0</v>
      </c>
      <c r="U14" s="243">
        <v>0</v>
      </c>
      <c r="V14" s="243">
        <v>0</v>
      </c>
      <c r="W14" s="243">
        <v>0</v>
      </c>
      <c r="X14" s="243">
        <v>0</v>
      </c>
      <c r="Y14" s="243">
        <v>0</v>
      </c>
      <c r="Z14" s="243">
        <v>0</v>
      </c>
      <c r="AA14" s="243">
        <v>0</v>
      </c>
      <c r="AB14" s="243">
        <v>0</v>
      </c>
      <c r="AC14" s="243">
        <v>0</v>
      </c>
      <c r="AD14" s="243">
        <v>0</v>
      </c>
      <c r="AE14" s="243">
        <v>0</v>
      </c>
      <c r="AF14" s="243">
        <v>0</v>
      </c>
      <c r="AG14" s="243">
        <v>0</v>
      </c>
      <c r="AH14" s="243">
        <v>0</v>
      </c>
      <c r="AI14" s="243">
        <v>0</v>
      </c>
      <c r="AJ14" s="243">
        <v>0</v>
      </c>
      <c r="AK14" s="243">
        <v>0</v>
      </c>
      <c r="AL14" s="244">
        <v>0</v>
      </c>
      <c r="AM14" s="230"/>
      <c r="AN14" s="231"/>
      <c r="AO14" s="231"/>
      <c r="AP14" s="231"/>
      <c r="AQ14" s="231"/>
      <c r="AR14" s="231"/>
      <c r="AS14" s="231"/>
      <c r="AT14" s="231"/>
      <c r="AU14" s="231"/>
      <c r="AV14" s="231"/>
    </row>
    <row r="15" spans="1:48" ht="31.5" x14ac:dyDescent="0.25">
      <c r="A15" s="217" t="s">
        <v>6</v>
      </c>
      <c r="B15" s="218" t="s">
        <v>397</v>
      </c>
      <c r="C15" s="241">
        <v>0</v>
      </c>
      <c r="D15" s="243">
        <v>0</v>
      </c>
      <c r="E15" s="243">
        <v>0</v>
      </c>
      <c r="F15" s="243">
        <v>0</v>
      </c>
      <c r="G15" s="243">
        <v>0</v>
      </c>
      <c r="H15" s="243">
        <v>0</v>
      </c>
      <c r="I15" s="242">
        <v>1</v>
      </c>
      <c r="J15" s="243">
        <v>0</v>
      </c>
      <c r="K15" s="243">
        <v>0</v>
      </c>
      <c r="L15" s="243">
        <v>0</v>
      </c>
      <c r="M15" s="243">
        <v>0</v>
      </c>
      <c r="N15" s="243">
        <v>0</v>
      </c>
      <c r="O15" s="243">
        <v>0</v>
      </c>
      <c r="P15" s="243">
        <v>0</v>
      </c>
      <c r="Q15" s="243">
        <v>0</v>
      </c>
      <c r="R15" s="243">
        <v>0</v>
      </c>
      <c r="S15" s="243">
        <v>0</v>
      </c>
      <c r="T15" s="243">
        <v>0</v>
      </c>
      <c r="U15" s="243">
        <v>0</v>
      </c>
      <c r="V15" s="243">
        <v>0</v>
      </c>
      <c r="W15" s="243">
        <v>0</v>
      </c>
      <c r="X15" s="243">
        <v>0</v>
      </c>
      <c r="Y15" s="243">
        <v>0</v>
      </c>
      <c r="Z15" s="243">
        <v>0</v>
      </c>
      <c r="AA15" s="243">
        <v>0</v>
      </c>
      <c r="AB15" s="243">
        <v>0</v>
      </c>
      <c r="AC15" s="243">
        <v>0</v>
      </c>
      <c r="AD15" s="243">
        <v>0</v>
      </c>
      <c r="AE15" s="243">
        <v>0</v>
      </c>
      <c r="AF15" s="243">
        <v>0</v>
      </c>
      <c r="AG15" s="243">
        <v>0</v>
      </c>
      <c r="AH15" s="243">
        <v>0</v>
      </c>
      <c r="AI15" s="243">
        <v>0</v>
      </c>
      <c r="AJ15" s="243">
        <v>0</v>
      </c>
      <c r="AK15" s="243">
        <v>0</v>
      </c>
      <c r="AL15" s="244">
        <v>0</v>
      </c>
      <c r="AM15" s="228"/>
      <c r="AN15" s="229"/>
      <c r="AO15" s="229"/>
      <c r="AP15" s="229"/>
      <c r="AQ15" s="229"/>
      <c r="AR15" s="229"/>
      <c r="AS15" s="229"/>
      <c r="AT15" s="229"/>
      <c r="AU15" s="229"/>
      <c r="AV15" s="229"/>
    </row>
    <row r="16" spans="1:48" ht="21" x14ac:dyDescent="0.25">
      <c r="A16" s="217" t="s">
        <v>7</v>
      </c>
      <c r="B16" s="218" t="s">
        <v>397</v>
      </c>
      <c r="C16" s="241">
        <v>0</v>
      </c>
      <c r="D16" s="243">
        <v>0</v>
      </c>
      <c r="E16" s="243">
        <v>0</v>
      </c>
      <c r="F16" s="243">
        <v>0</v>
      </c>
      <c r="G16" s="243">
        <v>0</v>
      </c>
      <c r="H16" s="243">
        <v>0</v>
      </c>
      <c r="I16" s="243">
        <v>0</v>
      </c>
      <c r="J16" s="242">
        <v>1</v>
      </c>
      <c r="K16" s="243">
        <v>0</v>
      </c>
      <c r="L16" s="243">
        <v>0</v>
      </c>
      <c r="M16" s="243">
        <v>0</v>
      </c>
      <c r="N16" s="243">
        <v>0</v>
      </c>
      <c r="O16" s="243">
        <v>0</v>
      </c>
      <c r="P16" s="243">
        <v>0</v>
      </c>
      <c r="Q16" s="243">
        <v>0</v>
      </c>
      <c r="R16" s="243">
        <v>0</v>
      </c>
      <c r="S16" s="243">
        <v>0</v>
      </c>
      <c r="T16" s="243">
        <v>0</v>
      </c>
      <c r="U16" s="243">
        <v>0</v>
      </c>
      <c r="V16" s="243">
        <v>0</v>
      </c>
      <c r="W16" s="243">
        <v>0</v>
      </c>
      <c r="X16" s="243">
        <v>0</v>
      </c>
      <c r="Y16" s="243">
        <v>0</v>
      </c>
      <c r="Z16" s="243">
        <v>0</v>
      </c>
      <c r="AA16" s="243">
        <v>0</v>
      </c>
      <c r="AB16" s="243">
        <v>0</v>
      </c>
      <c r="AC16" s="243">
        <v>0</v>
      </c>
      <c r="AD16" s="243">
        <v>0</v>
      </c>
      <c r="AE16" s="243">
        <v>0</v>
      </c>
      <c r="AF16" s="243">
        <v>0</v>
      </c>
      <c r="AG16" s="243">
        <v>0</v>
      </c>
      <c r="AH16" s="243">
        <v>0</v>
      </c>
      <c r="AI16" s="243">
        <v>0</v>
      </c>
      <c r="AJ16" s="243">
        <v>0</v>
      </c>
      <c r="AK16" s="243">
        <v>0</v>
      </c>
      <c r="AL16" s="244">
        <v>0</v>
      </c>
      <c r="AM16" s="230"/>
      <c r="AN16" s="231"/>
      <c r="AO16" s="231"/>
      <c r="AP16" s="231"/>
      <c r="AQ16" s="231"/>
      <c r="AR16" s="231"/>
      <c r="AS16" s="231"/>
      <c r="AT16" s="231"/>
      <c r="AU16" s="231"/>
      <c r="AV16" s="231"/>
    </row>
    <row r="17" spans="1:48" ht="21" x14ac:dyDescent="0.25">
      <c r="A17" s="217" t="s">
        <v>8</v>
      </c>
      <c r="B17" s="218" t="s">
        <v>397</v>
      </c>
      <c r="C17" s="241">
        <v>0</v>
      </c>
      <c r="D17" s="243">
        <v>0</v>
      </c>
      <c r="E17" s="243">
        <v>0</v>
      </c>
      <c r="F17" s="243">
        <v>0</v>
      </c>
      <c r="G17" s="243">
        <v>0</v>
      </c>
      <c r="H17" s="243">
        <v>0</v>
      </c>
      <c r="I17" s="243">
        <v>0</v>
      </c>
      <c r="J17" s="243">
        <v>0</v>
      </c>
      <c r="K17" s="242">
        <v>1</v>
      </c>
      <c r="L17" s="243">
        <v>0</v>
      </c>
      <c r="M17" s="243">
        <v>0</v>
      </c>
      <c r="N17" s="243">
        <v>0</v>
      </c>
      <c r="O17" s="243">
        <v>0</v>
      </c>
      <c r="P17" s="243">
        <v>0</v>
      </c>
      <c r="Q17" s="243">
        <v>0</v>
      </c>
      <c r="R17" s="243">
        <v>0</v>
      </c>
      <c r="S17" s="243">
        <v>0</v>
      </c>
      <c r="T17" s="243">
        <v>0</v>
      </c>
      <c r="U17" s="243">
        <v>0</v>
      </c>
      <c r="V17" s="243">
        <v>0</v>
      </c>
      <c r="W17" s="243">
        <v>0</v>
      </c>
      <c r="X17" s="243">
        <v>0</v>
      </c>
      <c r="Y17" s="243">
        <v>0</v>
      </c>
      <c r="Z17" s="243">
        <v>0</v>
      </c>
      <c r="AA17" s="243">
        <v>0</v>
      </c>
      <c r="AB17" s="243">
        <v>0</v>
      </c>
      <c r="AC17" s="243">
        <v>0</v>
      </c>
      <c r="AD17" s="243">
        <v>0</v>
      </c>
      <c r="AE17" s="243">
        <v>0</v>
      </c>
      <c r="AF17" s="243">
        <v>0</v>
      </c>
      <c r="AG17" s="243">
        <v>0</v>
      </c>
      <c r="AH17" s="243">
        <v>0</v>
      </c>
      <c r="AI17" s="243">
        <v>0</v>
      </c>
      <c r="AJ17" s="243">
        <v>0</v>
      </c>
      <c r="AK17" s="243">
        <v>0</v>
      </c>
      <c r="AL17" s="244">
        <v>0</v>
      </c>
      <c r="AM17" s="228"/>
      <c r="AN17" s="229"/>
      <c r="AO17" s="229"/>
      <c r="AP17" s="229"/>
      <c r="AQ17" s="229"/>
      <c r="AR17" s="229"/>
      <c r="AS17" s="229"/>
      <c r="AT17" s="229"/>
      <c r="AU17" s="229"/>
      <c r="AV17" s="229"/>
    </row>
    <row r="18" spans="1:48" ht="21" x14ac:dyDescent="0.25">
      <c r="A18" s="217" t="s">
        <v>9</v>
      </c>
      <c r="B18" s="218" t="s">
        <v>397</v>
      </c>
      <c r="C18" s="241">
        <v>0</v>
      </c>
      <c r="D18" s="243">
        <v>0</v>
      </c>
      <c r="E18" s="243">
        <v>0</v>
      </c>
      <c r="F18" s="243">
        <v>0</v>
      </c>
      <c r="G18" s="243">
        <v>0</v>
      </c>
      <c r="H18" s="243">
        <v>0</v>
      </c>
      <c r="I18" s="243">
        <v>0</v>
      </c>
      <c r="J18" s="243">
        <v>0</v>
      </c>
      <c r="K18" s="243">
        <v>0</v>
      </c>
      <c r="L18" s="242">
        <v>1</v>
      </c>
      <c r="M18" s="243">
        <v>0</v>
      </c>
      <c r="N18" s="243">
        <v>0</v>
      </c>
      <c r="O18" s="243">
        <v>0</v>
      </c>
      <c r="P18" s="243">
        <v>0</v>
      </c>
      <c r="Q18" s="243">
        <v>0</v>
      </c>
      <c r="R18" s="243">
        <v>0</v>
      </c>
      <c r="S18" s="243">
        <v>0</v>
      </c>
      <c r="T18" s="243">
        <v>0</v>
      </c>
      <c r="U18" s="243">
        <v>0</v>
      </c>
      <c r="V18" s="243">
        <v>0</v>
      </c>
      <c r="W18" s="243">
        <v>0</v>
      </c>
      <c r="X18" s="243">
        <v>0</v>
      </c>
      <c r="Y18" s="243">
        <v>0</v>
      </c>
      <c r="Z18" s="243">
        <v>0</v>
      </c>
      <c r="AA18" s="243">
        <v>0</v>
      </c>
      <c r="AB18" s="243">
        <v>0</v>
      </c>
      <c r="AC18" s="243">
        <v>0</v>
      </c>
      <c r="AD18" s="243">
        <v>0</v>
      </c>
      <c r="AE18" s="243">
        <v>0</v>
      </c>
      <c r="AF18" s="243">
        <v>0</v>
      </c>
      <c r="AG18" s="243">
        <v>0</v>
      </c>
      <c r="AH18" s="243">
        <v>0</v>
      </c>
      <c r="AI18" s="243">
        <v>0</v>
      </c>
      <c r="AJ18" s="243">
        <v>0</v>
      </c>
      <c r="AK18" s="243">
        <v>0</v>
      </c>
      <c r="AL18" s="244">
        <v>0</v>
      </c>
      <c r="AM18" s="230"/>
      <c r="AN18" s="231"/>
      <c r="AO18" s="231"/>
      <c r="AP18" s="231"/>
      <c r="AQ18" s="231"/>
      <c r="AR18" s="231"/>
      <c r="AS18" s="231"/>
      <c r="AT18" s="231"/>
      <c r="AU18" s="231"/>
      <c r="AV18" s="231"/>
    </row>
    <row r="19" spans="1:48" ht="21" x14ac:dyDescent="0.25">
      <c r="A19" s="217" t="s">
        <v>10</v>
      </c>
      <c r="B19" s="218" t="s">
        <v>397</v>
      </c>
      <c r="C19" s="241">
        <v>0</v>
      </c>
      <c r="D19" s="243">
        <v>0</v>
      </c>
      <c r="E19" s="243">
        <v>0</v>
      </c>
      <c r="F19" s="243">
        <v>0</v>
      </c>
      <c r="G19" s="243">
        <v>0</v>
      </c>
      <c r="H19" s="243">
        <v>0</v>
      </c>
      <c r="I19" s="243">
        <v>0</v>
      </c>
      <c r="J19" s="243">
        <v>0</v>
      </c>
      <c r="K19" s="243">
        <v>0</v>
      </c>
      <c r="L19" s="243">
        <v>0</v>
      </c>
      <c r="M19" s="242">
        <v>1</v>
      </c>
      <c r="N19" s="243">
        <v>0</v>
      </c>
      <c r="O19" s="243">
        <v>0</v>
      </c>
      <c r="P19" s="243">
        <v>0</v>
      </c>
      <c r="Q19" s="243">
        <v>0</v>
      </c>
      <c r="R19" s="243">
        <v>0</v>
      </c>
      <c r="S19" s="243">
        <v>0</v>
      </c>
      <c r="T19" s="243">
        <v>0</v>
      </c>
      <c r="U19" s="243">
        <v>0</v>
      </c>
      <c r="V19" s="243">
        <v>0</v>
      </c>
      <c r="W19" s="243">
        <v>0</v>
      </c>
      <c r="X19" s="243">
        <v>0</v>
      </c>
      <c r="Y19" s="243">
        <v>0</v>
      </c>
      <c r="Z19" s="243">
        <v>0</v>
      </c>
      <c r="AA19" s="243">
        <v>0</v>
      </c>
      <c r="AB19" s="243">
        <v>0</v>
      </c>
      <c r="AC19" s="243">
        <v>0</v>
      </c>
      <c r="AD19" s="243">
        <v>0</v>
      </c>
      <c r="AE19" s="243">
        <v>0</v>
      </c>
      <c r="AF19" s="243">
        <v>0</v>
      </c>
      <c r="AG19" s="243">
        <v>0</v>
      </c>
      <c r="AH19" s="243">
        <v>0</v>
      </c>
      <c r="AI19" s="243">
        <v>0</v>
      </c>
      <c r="AJ19" s="243">
        <v>0</v>
      </c>
      <c r="AK19" s="243">
        <v>0</v>
      </c>
      <c r="AL19" s="244">
        <v>0</v>
      </c>
      <c r="AM19" s="228"/>
      <c r="AN19" s="229"/>
      <c r="AO19" s="229"/>
      <c r="AP19" s="229"/>
      <c r="AQ19" s="229"/>
      <c r="AR19" s="229"/>
      <c r="AS19" s="229"/>
      <c r="AT19" s="229"/>
      <c r="AU19" s="229"/>
      <c r="AV19" s="229"/>
    </row>
    <row r="20" spans="1:48" ht="21" x14ac:dyDescent="0.25">
      <c r="A20" s="217" t="s">
        <v>11</v>
      </c>
      <c r="B20" s="218" t="s">
        <v>397</v>
      </c>
      <c r="C20" s="241">
        <v>0</v>
      </c>
      <c r="D20" s="243">
        <v>0</v>
      </c>
      <c r="E20" s="243">
        <v>0</v>
      </c>
      <c r="F20" s="243">
        <v>0</v>
      </c>
      <c r="G20" s="243">
        <v>0</v>
      </c>
      <c r="H20" s="243">
        <v>0</v>
      </c>
      <c r="I20" s="243">
        <v>0</v>
      </c>
      <c r="J20" s="243">
        <v>0</v>
      </c>
      <c r="K20" s="243">
        <v>0</v>
      </c>
      <c r="L20" s="243">
        <v>0</v>
      </c>
      <c r="M20" s="243">
        <v>0</v>
      </c>
      <c r="N20" s="242">
        <v>1</v>
      </c>
      <c r="O20" s="243">
        <v>0</v>
      </c>
      <c r="P20" s="243">
        <v>0</v>
      </c>
      <c r="Q20" s="243">
        <v>0</v>
      </c>
      <c r="R20" s="243">
        <v>0</v>
      </c>
      <c r="S20" s="243">
        <v>0</v>
      </c>
      <c r="T20" s="243">
        <v>0</v>
      </c>
      <c r="U20" s="243">
        <v>0</v>
      </c>
      <c r="V20" s="243">
        <v>0</v>
      </c>
      <c r="W20" s="243">
        <v>0</v>
      </c>
      <c r="X20" s="243">
        <v>0</v>
      </c>
      <c r="Y20" s="243">
        <v>0</v>
      </c>
      <c r="Z20" s="243">
        <v>0</v>
      </c>
      <c r="AA20" s="243">
        <v>0</v>
      </c>
      <c r="AB20" s="243">
        <v>0</v>
      </c>
      <c r="AC20" s="243">
        <v>0</v>
      </c>
      <c r="AD20" s="243">
        <v>0</v>
      </c>
      <c r="AE20" s="243">
        <v>0</v>
      </c>
      <c r="AF20" s="243">
        <v>0</v>
      </c>
      <c r="AG20" s="243">
        <v>0</v>
      </c>
      <c r="AH20" s="243">
        <v>0</v>
      </c>
      <c r="AI20" s="243">
        <v>0</v>
      </c>
      <c r="AJ20" s="243">
        <v>0</v>
      </c>
      <c r="AK20" s="243">
        <v>0</v>
      </c>
      <c r="AL20" s="244">
        <v>0</v>
      </c>
      <c r="AM20" s="230"/>
      <c r="AN20" s="231"/>
      <c r="AO20" s="231"/>
      <c r="AP20" s="231"/>
      <c r="AQ20" s="231"/>
      <c r="AR20" s="231"/>
      <c r="AS20" s="231"/>
      <c r="AT20" s="231"/>
      <c r="AU20" s="231"/>
      <c r="AV20" s="231"/>
    </row>
    <row r="21" spans="1:48" ht="21" x14ac:dyDescent="0.25">
      <c r="A21" s="217" t="s">
        <v>12</v>
      </c>
      <c r="B21" s="218" t="s">
        <v>397</v>
      </c>
      <c r="C21" s="241">
        <v>0</v>
      </c>
      <c r="D21" s="243">
        <v>0</v>
      </c>
      <c r="E21" s="243">
        <v>0</v>
      </c>
      <c r="F21" s="243">
        <v>0</v>
      </c>
      <c r="G21" s="243">
        <v>0</v>
      </c>
      <c r="H21" s="243">
        <v>0</v>
      </c>
      <c r="I21" s="243">
        <v>0</v>
      </c>
      <c r="J21" s="243">
        <v>0</v>
      </c>
      <c r="K21" s="243">
        <v>0</v>
      </c>
      <c r="L21" s="243">
        <v>0</v>
      </c>
      <c r="M21" s="243">
        <v>0</v>
      </c>
      <c r="N21" s="243">
        <v>0</v>
      </c>
      <c r="O21" s="242">
        <v>1</v>
      </c>
      <c r="P21" s="243">
        <v>0</v>
      </c>
      <c r="Q21" s="243">
        <v>0</v>
      </c>
      <c r="R21" s="243">
        <v>0</v>
      </c>
      <c r="S21" s="243">
        <v>0</v>
      </c>
      <c r="T21" s="243">
        <v>0</v>
      </c>
      <c r="U21" s="243">
        <v>0</v>
      </c>
      <c r="V21" s="243">
        <v>0</v>
      </c>
      <c r="W21" s="243">
        <v>0</v>
      </c>
      <c r="X21" s="243">
        <v>0</v>
      </c>
      <c r="Y21" s="243">
        <v>0</v>
      </c>
      <c r="Z21" s="243">
        <v>0</v>
      </c>
      <c r="AA21" s="243">
        <v>0</v>
      </c>
      <c r="AB21" s="243">
        <v>0</v>
      </c>
      <c r="AC21" s="243">
        <v>0</v>
      </c>
      <c r="AD21" s="243">
        <v>0</v>
      </c>
      <c r="AE21" s="243">
        <v>0</v>
      </c>
      <c r="AF21" s="243">
        <v>0</v>
      </c>
      <c r="AG21" s="243">
        <v>0</v>
      </c>
      <c r="AH21" s="243">
        <v>0</v>
      </c>
      <c r="AI21" s="243">
        <v>0</v>
      </c>
      <c r="AJ21" s="243">
        <v>0</v>
      </c>
      <c r="AK21" s="243">
        <v>0</v>
      </c>
      <c r="AL21" s="244">
        <v>0</v>
      </c>
      <c r="AM21" s="228"/>
      <c r="AN21" s="229"/>
      <c r="AO21" s="229"/>
      <c r="AP21" s="229"/>
      <c r="AQ21" s="229"/>
      <c r="AR21" s="229"/>
      <c r="AS21" s="229"/>
      <c r="AT21" s="229"/>
      <c r="AU21" s="229"/>
      <c r="AV21" s="229"/>
    </row>
    <row r="22" spans="1:48" ht="31.5" x14ac:dyDescent="0.25">
      <c r="A22" s="217" t="s">
        <v>13</v>
      </c>
      <c r="B22" s="218" t="s">
        <v>397</v>
      </c>
      <c r="C22" s="241">
        <v>0</v>
      </c>
      <c r="D22" s="243">
        <v>0</v>
      </c>
      <c r="E22" s="243">
        <v>0</v>
      </c>
      <c r="F22" s="243">
        <v>0</v>
      </c>
      <c r="G22" s="243">
        <v>0</v>
      </c>
      <c r="H22" s="243">
        <v>0</v>
      </c>
      <c r="I22" s="243">
        <v>0</v>
      </c>
      <c r="J22" s="243">
        <v>0</v>
      </c>
      <c r="K22" s="243">
        <v>0</v>
      </c>
      <c r="L22" s="243">
        <v>0</v>
      </c>
      <c r="M22" s="243">
        <v>0</v>
      </c>
      <c r="N22" s="243">
        <v>0</v>
      </c>
      <c r="O22" s="243">
        <v>0</v>
      </c>
      <c r="P22" s="242">
        <v>1</v>
      </c>
      <c r="Q22" s="243">
        <v>0</v>
      </c>
      <c r="R22" s="243">
        <v>0</v>
      </c>
      <c r="S22" s="243">
        <v>0</v>
      </c>
      <c r="T22" s="243">
        <v>0</v>
      </c>
      <c r="U22" s="243">
        <v>0</v>
      </c>
      <c r="V22" s="243">
        <v>0</v>
      </c>
      <c r="W22" s="243">
        <v>0</v>
      </c>
      <c r="X22" s="243">
        <v>0</v>
      </c>
      <c r="Y22" s="243">
        <v>0</v>
      </c>
      <c r="Z22" s="243">
        <v>0</v>
      </c>
      <c r="AA22" s="243">
        <v>0</v>
      </c>
      <c r="AB22" s="243">
        <v>0</v>
      </c>
      <c r="AC22" s="243">
        <v>0</v>
      </c>
      <c r="AD22" s="243">
        <v>0</v>
      </c>
      <c r="AE22" s="243">
        <v>0</v>
      </c>
      <c r="AF22" s="243">
        <v>0</v>
      </c>
      <c r="AG22" s="243">
        <v>0</v>
      </c>
      <c r="AH22" s="243">
        <v>0</v>
      </c>
      <c r="AI22" s="243">
        <v>0</v>
      </c>
      <c r="AJ22" s="243">
        <v>0</v>
      </c>
      <c r="AK22" s="243">
        <v>0</v>
      </c>
      <c r="AL22" s="244">
        <v>0</v>
      </c>
      <c r="AM22" s="230"/>
      <c r="AN22" s="231"/>
      <c r="AO22" s="231"/>
      <c r="AP22" s="231"/>
      <c r="AQ22" s="231"/>
      <c r="AR22" s="231"/>
      <c r="AS22" s="231"/>
      <c r="AT22" s="231"/>
      <c r="AU22" s="231"/>
      <c r="AV22" s="231"/>
    </row>
    <row r="23" spans="1:48" ht="21" x14ac:dyDescent="0.25">
      <c r="A23" s="217" t="s">
        <v>14</v>
      </c>
      <c r="B23" s="218" t="s">
        <v>397</v>
      </c>
      <c r="C23" s="241">
        <v>0</v>
      </c>
      <c r="D23" s="243">
        <v>0</v>
      </c>
      <c r="E23" s="243">
        <v>0</v>
      </c>
      <c r="F23" s="243">
        <v>0</v>
      </c>
      <c r="G23" s="243">
        <v>0</v>
      </c>
      <c r="H23" s="243">
        <v>0</v>
      </c>
      <c r="I23" s="243">
        <v>0</v>
      </c>
      <c r="J23" s="243">
        <v>0</v>
      </c>
      <c r="K23" s="243">
        <v>0</v>
      </c>
      <c r="L23" s="243">
        <v>0</v>
      </c>
      <c r="M23" s="243">
        <v>0</v>
      </c>
      <c r="N23" s="243">
        <v>0</v>
      </c>
      <c r="O23" s="243">
        <v>0</v>
      </c>
      <c r="P23" s="243">
        <v>0</v>
      </c>
      <c r="Q23" s="242">
        <v>1</v>
      </c>
      <c r="R23" s="243">
        <v>0</v>
      </c>
      <c r="S23" s="243">
        <v>0</v>
      </c>
      <c r="T23" s="243">
        <v>0</v>
      </c>
      <c r="U23" s="243">
        <v>0</v>
      </c>
      <c r="V23" s="243">
        <v>0</v>
      </c>
      <c r="W23" s="243">
        <v>0</v>
      </c>
      <c r="X23" s="243">
        <v>0</v>
      </c>
      <c r="Y23" s="243">
        <v>0</v>
      </c>
      <c r="Z23" s="243">
        <v>0</v>
      </c>
      <c r="AA23" s="243">
        <v>0</v>
      </c>
      <c r="AB23" s="243">
        <v>0</v>
      </c>
      <c r="AC23" s="243">
        <v>0</v>
      </c>
      <c r="AD23" s="243">
        <v>0</v>
      </c>
      <c r="AE23" s="243">
        <v>0</v>
      </c>
      <c r="AF23" s="243">
        <v>0</v>
      </c>
      <c r="AG23" s="243">
        <v>0</v>
      </c>
      <c r="AH23" s="243">
        <v>0</v>
      </c>
      <c r="AI23" s="243">
        <v>0</v>
      </c>
      <c r="AJ23" s="243">
        <v>0</v>
      </c>
      <c r="AK23" s="243">
        <v>0</v>
      </c>
      <c r="AL23" s="244">
        <v>0</v>
      </c>
      <c r="AM23" s="228"/>
      <c r="AN23" s="229"/>
      <c r="AO23" s="229"/>
      <c r="AP23" s="229"/>
      <c r="AQ23" s="229"/>
      <c r="AR23" s="229"/>
      <c r="AS23" s="229"/>
      <c r="AT23" s="229"/>
      <c r="AU23" s="229"/>
      <c r="AV23" s="229"/>
    </row>
    <row r="24" spans="1:48" ht="13.5" x14ac:dyDescent="0.25">
      <c r="A24" s="217" t="s">
        <v>15</v>
      </c>
      <c r="B24" s="218" t="s">
        <v>397</v>
      </c>
      <c r="C24" s="241">
        <v>0</v>
      </c>
      <c r="D24" s="243">
        <v>0</v>
      </c>
      <c r="E24" s="243">
        <v>0</v>
      </c>
      <c r="F24" s="243">
        <v>0</v>
      </c>
      <c r="G24" s="243">
        <v>0</v>
      </c>
      <c r="H24" s="243">
        <v>0</v>
      </c>
      <c r="I24" s="243">
        <v>0</v>
      </c>
      <c r="J24" s="243">
        <v>0</v>
      </c>
      <c r="K24" s="243">
        <v>0</v>
      </c>
      <c r="L24" s="243">
        <v>0</v>
      </c>
      <c r="M24" s="243">
        <v>0</v>
      </c>
      <c r="N24" s="243">
        <v>0</v>
      </c>
      <c r="O24" s="243">
        <v>0</v>
      </c>
      <c r="P24" s="243">
        <v>0</v>
      </c>
      <c r="Q24" s="243">
        <v>0</v>
      </c>
      <c r="R24" s="242">
        <v>1</v>
      </c>
      <c r="S24" s="243">
        <v>0</v>
      </c>
      <c r="T24" s="243">
        <v>0</v>
      </c>
      <c r="U24" s="243">
        <v>0</v>
      </c>
      <c r="V24" s="243">
        <v>0</v>
      </c>
      <c r="W24" s="243">
        <v>0</v>
      </c>
      <c r="X24" s="243">
        <v>0</v>
      </c>
      <c r="Y24" s="243">
        <v>0</v>
      </c>
      <c r="Z24" s="243">
        <v>0</v>
      </c>
      <c r="AA24" s="243">
        <v>0</v>
      </c>
      <c r="AB24" s="243">
        <v>0</v>
      </c>
      <c r="AC24" s="243">
        <v>0</v>
      </c>
      <c r="AD24" s="243">
        <v>0</v>
      </c>
      <c r="AE24" s="243">
        <v>0</v>
      </c>
      <c r="AF24" s="243">
        <v>0</v>
      </c>
      <c r="AG24" s="243">
        <v>0</v>
      </c>
      <c r="AH24" s="243">
        <v>0</v>
      </c>
      <c r="AI24" s="243">
        <v>0</v>
      </c>
      <c r="AJ24" s="243">
        <v>0</v>
      </c>
      <c r="AK24" s="243">
        <v>0</v>
      </c>
      <c r="AL24" s="244">
        <v>0</v>
      </c>
      <c r="AM24" s="230"/>
      <c r="AN24" s="231"/>
      <c r="AO24" s="231"/>
      <c r="AP24" s="231"/>
      <c r="AQ24" s="231"/>
      <c r="AR24" s="231"/>
      <c r="AS24" s="231"/>
      <c r="AT24" s="231"/>
      <c r="AU24" s="231"/>
      <c r="AV24" s="231"/>
    </row>
    <row r="25" spans="1:48" ht="21" x14ac:dyDescent="0.25">
      <c r="A25" s="217" t="s">
        <v>16</v>
      </c>
      <c r="B25" s="218" t="s">
        <v>397</v>
      </c>
      <c r="C25" s="241">
        <v>0</v>
      </c>
      <c r="D25" s="243">
        <v>0</v>
      </c>
      <c r="E25" s="243">
        <v>0</v>
      </c>
      <c r="F25" s="243">
        <v>0</v>
      </c>
      <c r="G25" s="243">
        <v>0</v>
      </c>
      <c r="H25" s="243">
        <v>0</v>
      </c>
      <c r="I25" s="243">
        <v>0</v>
      </c>
      <c r="J25" s="243">
        <v>0</v>
      </c>
      <c r="K25" s="243">
        <v>0</v>
      </c>
      <c r="L25" s="243">
        <v>0</v>
      </c>
      <c r="M25" s="243">
        <v>0</v>
      </c>
      <c r="N25" s="243">
        <v>0</v>
      </c>
      <c r="O25" s="243">
        <v>0</v>
      </c>
      <c r="P25" s="243">
        <v>0</v>
      </c>
      <c r="Q25" s="243">
        <v>0</v>
      </c>
      <c r="R25" s="243">
        <v>0</v>
      </c>
      <c r="S25" s="242">
        <v>1</v>
      </c>
      <c r="T25" s="243">
        <v>0</v>
      </c>
      <c r="U25" s="243">
        <v>0</v>
      </c>
      <c r="V25" s="243">
        <v>0</v>
      </c>
      <c r="W25" s="243">
        <v>0</v>
      </c>
      <c r="X25" s="243">
        <v>0</v>
      </c>
      <c r="Y25" s="243">
        <v>0</v>
      </c>
      <c r="Z25" s="243">
        <v>0</v>
      </c>
      <c r="AA25" s="243">
        <v>0</v>
      </c>
      <c r="AB25" s="243">
        <v>0</v>
      </c>
      <c r="AC25" s="243">
        <v>0</v>
      </c>
      <c r="AD25" s="243">
        <v>0</v>
      </c>
      <c r="AE25" s="243">
        <v>0</v>
      </c>
      <c r="AF25" s="243">
        <v>0</v>
      </c>
      <c r="AG25" s="243">
        <v>0</v>
      </c>
      <c r="AH25" s="243">
        <v>0</v>
      </c>
      <c r="AI25" s="243">
        <v>0</v>
      </c>
      <c r="AJ25" s="243">
        <v>0</v>
      </c>
      <c r="AK25" s="243">
        <v>0</v>
      </c>
      <c r="AL25" s="244">
        <v>0</v>
      </c>
      <c r="AM25" s="228"/>
      <c r="AN25" s="229"/>
      <c r="AO25" s="229"/>
      <c r="AP25" s="229"/>
      <c r="AQ25" s="229"/>
      <c r="AR25" s="229"/>
      <c r="AS25" s="229"/>
      <c r="AT25" s="229"/>
      <c r="AU25" s="229"/>
      <c r="AV25" s="229"/>
    </row>
    <row r="26" spans="1:48" ht="21" x14ac:dyDescent="0.25">
      <c r="A26" s="217" t="s">
        <v>17</v>
      </c>
      <c r="B26" s="218" t="s">
        <v>397</v>
      </c>
      <c r="C26" s="241">
        <v>0</v>
      </c>
      <c r="D26" s="243">
        <v>0</v>
      </c>
      <c r="E26" s="243">
        <v>0</v>
      </c>
      <c r="F26" s="243">
        <v>0</v>
      </c>
      <c r="G26" s="243">
        <v>0</v>
      </c>
      <c r="H26" s="243">
        <v>0</v>
      </c>
      <c r="I26" s="243">
        <v>0</v>
      </c>
      <c r="J26" s="243">
        <v>0</v>
      </c>
      <c r="K26" s="243">
        <v>0</v>
      </c>
      <c r="L26" s="243">
        <v>0</v>
      </c>
      <c r="M26" s="243">
        <v>0</v>
      </c>
      <c r="N26" s="243">
        <v>0</v>
      </c>
      <c r="O26" s="243">
        <v>0</v>
      </c>
      <c r="P26" s="243">
        <v>0</v>
      </c>
      <c r="Q26" s="243">
        <v>0</v>
      </c>
      <c r="R26" s="243">
        <v>0</v>
      </c>
      <c r="S26" s="243">
        <v>0</v>
      </c>
      <c r="T26" s="242">
        <v>1</v>
      </c>
      <c r="U26" s="243">
        <v>0</v>
      </c>
      <c r="V26" s="243">
        <v>0</v>
      </c>
      <c r="W26" s="243">
        <v>0</v>
      </c>
      <c r="X26" s="243">
        <v>0</v>
      </c>
      <c r="Y26" s="243">
        <v>0</v>
      </c>
      <c r="Z26" s="243">
        <v>0</v>
      </c>
      <c r="AA26" s="243">
        <v>0</v>
      </c>
      <c r="AB26" s="243">
        <v>0</v>
      </c>
      <c r="AC26" s="243">
        <v>0</v>
      </c>
      <c r="AD26" s="243">
        <v>0</v>
      </c>
      <c r="AE26" s="243">
        <v>0</v>
      </c>
      <c r="AF26" s="243">
        <v>0</v>
      </c>
      <c r="AG26" s="243">
        <v>0</v>
      </c>
      <c r="AH26" s="243">
        <v>0</v>
      </c>
      <c r="AI26" s="243">
        <v>0</v>
      </c>
      <c r="AJ26" s="243">
        <v>0</v>
      </c>
      <c r="AK26" s="243">
        <v>0</v>
      </c>
      <c r="AL26" s="244">
        <v>0</v>
      </c>
      <c r="AM26" s="230"/>
      <c r="AN26" s="231"/>
      <c r="AO26" s="231"/>
      <c r="AP26" s="231"/>
      <c r="AQ26" s="231"/>
      <c r="AR26" s="231"/>
      <c r="AS26" s="231"/>
      <c r="AT26" s="231"/>
      <c r="AU26" s="231"/>
      <c r="AV26" s="231"/>
    </row>
    <row r="27" spans="1:48" ht="21" x14ac:dyDescent="0.25">
      <c r="A27" s="217" t="s">
        <v>18</v>
      </c>
      <c r="B27" s="218" t="s">
        <v>397</v>
      </c>
      <c r="C27" s="241">
        <v>0</v>
      </c>
      <c r="D27" s="243">
        <v>0</v>
      </c>
      <c r="E27" s="243">
        <v>0</v>
      </c>
      <c r="F27" s="243">
        <v>0</v>
      </c>
      <c r="G27" s="243">
        <v>0</v>
      </c>
      <c r="H27" s="243">
        <v>0</v>
      </c>
      <c r="I27" s="243">
        <v>0</v>
      </c>
      <c r="J27" s="243">
        <v>0</v>
      </c>
      <c r="K27" s="243">
        <v>0</v>
      </c>
      <c r="L27" s="243">
        <v>0</v>
      </c>
      <c r="M27" s="243">
        <v>0</v>
      </c>
      <c r="N27" s="243">
        <v>0</v>
      </c>
      <c r="O27" s="243">
        <v>0</v>
      </c>
      <c r="P27" s="243">
        <v>0</v>
      </c>
      <c r="Q27" s="243">
        <v>0</v>
      </c>
      <c r="R27" s="243">
        <v>0</v>
      </c>
      <c r="S27" s="243">
        <v>0</v>
      </c>
      <c r="T27" s="243">
        <v>0</v>
      </c>
      <c r="U27" s="242">
        <v>1</v>
      </c>
      <c r="V27" s="243">
        <v>0</v>
      </c>
      <c r="W27" s="243">
        <v>0</v>
      </c>
      <c r="X27" s="243">
        <v>0</v>
      </c>
      <c r="Y27" s="243">
        <v>0</v>
      </c>
      <c r="Z27" s="243">
        <v>0</v>
      </c>
      <c r="AA27" s="243">
        <v>0</v>
      </c>
      <c r="AB27" s="243">
        <v>0</v>
      </c>
      <c r="AC27" s="243">
        <v>0</v>
      </c>
      <c r="AD27" s="243">
        <v>0</v>
      </c>
      <c r="AE27" s="243">
        <v>0</v>
      </c>
      <c r="AF27" s="243">
        <v>0</v>
      </c>
      <c r="AG27" s="243">
        <v>0</v>
      </c>
      <c r="AH27" s="243">
        <v>0</v>
      </c>
      <c r="AI27" s="243">
        <v>0</v>
      </c>
      <c r="AJ27" s="243">
        <v>0</v>
      </c>
      <c r="AK27" s="243">
        <v>0</v>
      </c>
      <c r="AL27" s="244">
        <v>0</v>
      </c>
      <c r="AM27" s="228"/>
      <c r="AN27" s="229"/>
      <c r="AO27" s="229"/>
      <c r="AP27" s="229"/>
      <c r="AQ27" s="229"/>
      <c r="AR27" s="229"/>
      <c r="AS27" s="229"/>
      <c r="AT27" s="229"/>
      <c r="AU27" s="229"/>
      <c r="AV27" s="229"/>
    </row>
    <row r="28" spans="1:48" ht="42" x14ac:dyDescent="0.25">
      <c r="A28" s="217" t="s">
        <v>19</v>
      </c>
      <c r="B28" s="218" t="s">
        <v>397</v>
      </c>
      <c r="C28" s="241">
        <v>0</v>
      </c>
      <c r="D28" s="243">
        <v>0</v>
      </c>
      <c r="E28" s="243">
        <v>0</v>
      </c>
      <c r="F28" s="243">
        <v>0</v>
      </c>
      <c r="G28" s="243">
        <v>0</v>
      </c>
      <c r="H28" s="243">
        <v>0</v>
      </c>
      <c r="I28" s="243">
        <v>0</v>
      </c>
      <c r="J28" s="243">
        <v>0</v>
      </c>
      <c r="K28" s="243">
        <v>0</v>
      </c>
      <c r="L28" s="243">
        <v>0</v>
      </c>
      <c r="M28" s="243">
        <v>0</v>
      </c>
      <c r="N28" s="243">
        <v>0</v>
      </c>
      <c r="O28" s="243">
        <v>0</v>
      </c>
      <c r="P28" s="243">
        <v>0</v>
      </c>
      <c r="Q28" s="243">
        <v>0</v>
      </c>
      <c r="R28" s="243">
        <v>0</v>
      </c>
      <c r="S28" s="243">
        <v>0</v>
      </c>
      <c r="T28" s="243">
        <v>0</v>
      </c>
      <c r="U28" s="243">
        <v>0</v>
      </c>
      <c r="V28" s="242">
        <v>1</v>
      </c>
      <c r="W28" s="243">
        <v>0</v>
      </c>
      <c r="X28" s="243">
        <v>0</v>
      </c>
      <c r="Y28" s="243">
        <v>0</v>
      </c>
      <c r="Z28" s="243">
        <v>0</v>
      </c>
      <c r="AA28" s="243">
        <v>0</v>
      </c>
      <c r="AB28" s="243">
        <v>0</v>
      </c>
      <c r="AC28" s="243">
        <v>0</v>
      </c>
      <c r="AD28" s="243">
        <v>0</v>
      </c>
      <c r="AE28" s="243">
        <v>0</v>
      </c>
      <c r="AF28" s="243">
        <v>0</v>
      </c>
      <c r="AG28" s="243">
        <v>0</v>
      </c>
      <c r="AH28" s="243">
        <v>0</v>
      </c>
      <c r="AI28" s="243">
        <v>0</v>
      </c>
      <c r="AJ28" s="243">
        <v>0</v>
      </c>
      <c r="AK28" s="243">
        <v>0</v>
      </c>
      <c r="AL28" s="244">
        <v>0</v>
      </c>
      <c r="AM28" s="230"/>
      <c r="AN28" s="231"/>
      <c r="AO28" s="231"/>
      <c r="AP28" s="231"/>
      <c r="AQ28" s="231"/>
      <c r="AR28" s="231"/>
      <c r="AS28" s="231"/>
      <c r="AT28" s="231"/>
      <c r="AU28" s="231"/>
      <c r="AV28" s="231"/>
    </row>
    <row r="29" spans="1:48" ht="31.5" x14ac:dyDescent="0.25">
      <c r="A29" s="217" t="s">
        <v>20</v>
      </c>
      <c r="B29" s="218" t="s">
        <v>397</v>
      </c>
      <c r="C29" s="241">
        <v>0</v>
      </c>
      <c r="D29" s="243">
        <v>0</v>
      </c>
      <c r="E29" s="243">
        <v>0</v>
      </c>
      <c r="F29" s="243">
        <v>0</v>
      </c>
      <c r="G29" s="243">
        <v>0</v>
      </c>
      <c r="H29" s="243">
        <v>0</v>
      </c>
      <c r="I29" s="243">
        <v>0</v>
      </c>
      <c r="J29" s="243">
        <v>0</v>
      </c>
      <c r="K29" s="243">
        <v>0</v>
      </c>
      <c r="L29" s="243">
        <v>0</v>
      </c>
      <c r="M29" s="243">
        <v>0</v>
      </c>
      <c r="N29" s="243">
        <v>0</v>
      </c>
      <c r="O29" s="243">
        <v>0</v>
      </c>
      <c r="P29" s="243">
        <v>0</v>
      </c>
      <c r="Q29" s="243">
        <v>0</v>
      </c>
      <c r="R29" s="243">
        <v>0</v>
      </c>
      <c r="S29" s="243">
        <v>0</v>
      </c>
      <c r="T29" s="243">
        <v>0</v>
      </c>
      <c r="U29" s="243">
        <v>0</v>
      </c>
      <c r="V29" s="243">
        <v>0</v>
      </c>
      <c r="W29" s="242">
        <v>1</v>
      </c>
      <c r="X29" s="243">
        <v>0</v>
      </c>
      <c r="Y29" s="243">
        <v>0</v>
      </c>
      <c r="Z29" s="243">
        <v>0</v>
      </c>
      <c r="AA29" s="243">
        <v>0</v>
      </c>
      <c r="AB29" s="243">
        <v>0</v>
      </c>
      <c r="AC29" s="243">
        <v>0</v>
      </c>
      <c r="AD29" s="243">
        <v>0</v>
      </c>
      <c r="AE29" s="243">
        <v>0</v>
      </c>
      <c r="AF29" s="243">
        <v>0</v>
      </c>
      <c r="AG29" s="243">
        <v>0</v>
      </c>
      <c r="AH29" s="243">
        <v>0</v>
      </c>
      <c r="AI29" s="243">
        <v>0</v>
      </c>
      <c r="AJ29" s="243">
        <v>0</v>
      </c>
      <c r="AK29" s="243">
        <v>0</v>
      </c>
      <c r="AL29" s="244">
        <v>0</v>
      </c>
      <c r="AM29" s="228"/>
      <c r="AN29" s="229"/>
      <c r="AO29" s="229"/>
      <c r="AP29" s="229"/>
      <c r="AQ29" s="229"/>
      <c r="AR29" s="229"/>
      <c r="AS29" s="229"/>
      <c r="AT29" s="229"/>
      <c r="AU29" s="229"/>
      <c r="AV29" s="229"/>
    </row>
    <row r="30" spans="1:48" ht="13.5" x14ac:dyDescent="0.25">
      <c r="A30" s="217" t="s">
        <v>21</v>
      </c>
      <c r="B30" s="218" t="s">
        <v>397</v>
      </c>
      <c r="C30" s="241">
        <v>0</v>
      </c>
      <c r="D30" s="243">
        <v>0</v>
      </c>
      <c r="E30" s="243">
        <v>0</v>
      </c>
      <c r="F30" s="243">
        <v>0</v>
      </c>
      <c r="G30" s="243">
        <v>0</v>
      </c>
      <c r="H30" s="243">
        <v>0</v>
      </c>
      <c r="I30" s="243">
        <v>0</v>
      </c>
      <c r="J30" s="243">
        <v>0</v>
      </c>
      <c r="K30" s="243">
        <v>0</v>
      </c>
      <c r="L30" s="243">
        <v>0</v>
      </c>
      <c r="M30" s="243">
        <v>0</v>
      </c>
      <c r="N30" s="243">
        <v>0</v>
      </c>
      <c r="O30" s="243">
        <v>0</v>
      </c>
      <c r="P30" s="243">
        <v>0</v>
      </c>
      <c r="Q30" s="243">
        <v>0</v>
      </c>
      <c r="R30" s="243">
        <v>0</v>
      </c>
      <c r="S30" s="243">
        <v>0</v>
      </c>
      <c r="T30" s="243">
        <v>0</v>
      </c>
      <c r="U30" s="243">
        <v>0</v>
      </c>
      <c r="V30" s="243">
        <v>0</v>
      </c>
      <c r="W30" s="243">
        <v>0</v>
      </c>
      <c r="X30" s="242">
        <v>1</v>
      </c>
      <c r="Y30" s="243">
        <v>0</v>
      </c>
      <c r="Z30" s="243">
        <v>0</v>
      </c>
      <c r="AA30" s="243">
        <v>0</v>
      </c>
      <c r="AB30" s="243">
        <v>0</v>
      </c>
      <c r="AC30" s="243">
        <v>0</v>
      </c>
      <c r="AD30" s="243">
        <v>0</v>
      </c>
      <c r="AE30" s="243">
        <v>0</v>
      </c>
      <c r="AF30" s="243">
        <v>0</v>
      </c>
      <c r="AG30" s="243">
        <v>0</v>
      </c>
      <c r="AH30" s="243">
        <v>0</v>
      </c>
      <c r="AI30" s="243">
        <v>0</v>
      </c>
      <c r="AJ30" s="243">
        <v>0</v>
      </c>
      <c r="AK30" s="243">
        <v>0</v>
      </c>
      <c r="AL30" s="244">
        <v>0</v>
      </c>
      <c r="AM30" s="230"/>
      <c r="AN30" s="231"/>
      <c r="AO30" s="231"/>
      <c r="AP30" s="231"/>
      <c r="AQ30" s="231"/>
      <c r="AR30" s="231"/>
      <c r="AS30" s="231"/>
      <c r="AT30" s="231"/>
      <c r="AU30" s="231"/>
      <c r="AV30" s="231"/>
    </row>
    <row r="31" spans="1:48" ht="31.5" x14ac:dyDescent="0.25">
      <c r="A31" s="217" t="s">
        <v>22</v>
      </c>
      <c r="B31" s="218" t="s">
        <v>397</v>
      </c>
      <c r="C31" s="241">
        <v>0</v>
      </c>
      <c r="D31" s="243">
        <v>0</v>
      </c>
      <c r="E31" s="243">
        <v>0</v>
      </c>
      <c r="F31" s="243">
        <v>0</v>
      </c>
      <c r="G31" s="243">
        <v>0</v>
      </c>
      <c r="H31" s="243">
        <v>0</v>
      </c>
      <c r="I31" s="243">
        <v>0</v>
      </c>
      <c r="J31" s="243">
        <v>0</v>
      </c>
      <c r="K31" s="243">
        <v>0</v>
      </c>
      <c r="L31" s="243">
        <v>0</v>
      </c>
      <c r="M31" s="243">
        <v>0</v>
      </c>
      <c r="N31" s="243">
        <v>0</v>
      </c>
      <c r="O31" s="243">
        <v>0</v>
      </c>
      <c r="P31" s="243">
        <v>0</v>
      </c>
      <c r="Q31" s="243">
        <v>0</v>
      </c>
      <c r="R31" s="243">
        <v>0</v>
      </c>
      <c r="S31" s="243">
        <v>0</v>
      </c>
      <c r="T31" s="243">
        <v>0</v>
      </c>
      <c r="U31" s="243">
        <v>0</v>
      </c>
      <c r="V31" s="243">
        <v>0</v>
      </c>
      <c r="W31" s="243">
        <v>0</v>
      </c>
      <c r="X31" s="243">
        <v>0</v>
      </c>
      <c r="Y31" s="242">
        <v>1</v>
      </c>
      <c r="Z31" s="243">
        <v>0</v>
      </c>
      <c r="AA31" s="243">
        <v>0</v>
      </c>
      <c r="AB31" s="243">
        <v>0</v>
      </c>
      <c r="AC31" s="243">
        <v>0</v>
      </c>
      <c r="AD31" s="243">
        <v>0</v>
      </c>
      <c r="AE31" s="243">
        <v>0</v>
      </c>
      <c r="AF31" s="243">
        <v>0</v>
      </c>
      <c r="AG31" s="243">
        <v>0</v>
      </c>
      <c r="AH31" s="243">
        <v>0</v>
      </c>
      <c r="AI31" s="243">
        <v>0</v>
      </c>
      <c r="AJ31" s="243">
        <v>0</v>
      </c>
      <c r="AK31" s="243">
        <v>0</v>
      </c>
      <c r="AL31" s="244">
        <v>0</v>
      </c>
      <c r="AM31" s="228"/>
      <c r="AN31" s="229"/>
      <c r="AO31" s="229"/>
      <c r="AP31" s="229"/>
      <c r="AQ31" s="229"/>
      <c r="AR31" s="229"/>
      <c r="AS31" s="229"/>
      <c r="AT31" s="229"/>
      <c r="AU31" s="229"/>
      <c r="AV31" s="229"/>
    </row>
    <row r="32" spans="1:48" ht="21" x14ac:dyDescent="0.25">
      <c r="A32" s="217" t="s">
        <v>23</v>
      </c>
      <c r="B32" s="218" t="s">
        <v>397</v>
      </c>
      <c r="C32" s="241">
        <v>0</v>
      </c>
      <c r="D32" s="243">
        <v>0</v>
      </c>
      <c r="E32" s="243">
        <v>0</v>
      </c>
      <c r="F32" s="243">
        <v>0</v>
      </c>
      <c r="G32" s="243">
        <v>0</v>
      </c>
      <c r="H32" s="243">
        <v>0</v>
      </c>
      <c r="I32" s="243">
        <v>0</v>
      </c>
      <c r="J32" s="243">
        <v>0</v>
      </c>
      <c r="K32" s="243">
        <v>0</v>
      </c>
      <c r="L32" s="243">
        <v>0</v>
      </c>
      <c r="M32" s="243">
        <v>0</v>
      </c>
      <c r="N32" s="243">
        <v>0</v>
      </c>
      <c r="O32" s="243">
        <v>0</v>
      </c>
      <c r="P32" s="243">
        <v>0</v>
      </c>
      <c r="Q32" s="243">
        <v>0</v>
      </c>
      <c r="R32" s="243">
        <v>0</v>
      </c>
      <c r="S32" s="243">
        <v>0</v>
      </c>
      <c r="T32" s="243">
        <v>0</v>
      </c>
      <c r="U32" s="243">
        <v>0</v>
      </c>
      <c r="V32" s="243">
        <v>0</v>
      </c>
      <c r="W32" s="243">
        <v>0</v>
      </c>
      <c r="X32" s="243">
        <v>0</v>
      </c>
      <c r="Y32" s="243">
        <v>0</v>
      </c>
      <c r="Z32" s="242">
        <v>1</v>
      </c>
      <c r="AA32" s="243">
        <v>0</v>
      </c>
      <c r="AB32" s="243">
        <v>0</v>
      </c>
      <c r="AC32" s="243">
        <v>0</v>
      </c>
      <c r="AD32" s="243">
        <v>0</v>
      </c>
      <c r="AE32" s="243">
        <v>0</v>
      </c>
      <c r="AF32" s="243">
        <v>0</v>
      </c>
      <c r="AG32" s="243">
        <v>0</v>
      </c>
      <c r="AH32" s="243">
        <v>0</v>
      </c>
      <c r="AI32" s="243">
        <v>0</v>
      </c>
      <c r="AJ32" s="243">
        <v>0</v>
      </c>
      <c r="AK32" s="243">
        <v>0</v>
      </c>
      <c r="AL32" s="244">
        <v>0</v>
      </c>
      <c r="AM32" s="230"/>
      <c r="AN32" s="231"/>
      <c r="AO32" s="231"/>
      <c r="AP32" s="231"/>
      <c r="AQ32" s="231"/>
      <c r="AR32" s="231"/>
      <c r="AS32" s="231"/>
      <c r="AT32" s="231"/>
      <c r="AU32" s="231"/>
      <c r="AV32" s="231"/>
    </row>
    <row r="33" spans="1:48" ht="21" x14ac:dyDescent="0.25">
      <c r="A33" s="217" t="s">
        <v>24</v>
      </c>
      <c r="B33" s="218" t="s">
        <v>397</v>
      </c>
      <c r="C33" s="241">
        <v>0</v>
      </c>
      <c r="D33" s="243">
        <v>0</v>
      </c>
      <c r="E33" s="243">
        <v>0</v>
      </c>
      <c r="F33" s="243">
        <v>0</v>
      </c>
      <c r="G33" s="243">
        <v>0</v>
      </c>
      <c r="H33" s="243">
        <v>0</v>
      </c>
      <c r="I33" s="243">
        <v>0</v>
      </c>
      <c r="J33" s="243">
        <v>0</v>
      </c>
      <c r="K33" s="243">
        <v>0</v>
      </c>
      <c r="L33" s="243">
        <v>0</v>
      </c>
      <c r="M33" s="243">
        <v>0</v>
      </c>
      <c r="N33" s="243">
        <v>0</v>
      </c>
      <c r="O33" s="243">
        <v>0</v>
      </c>
      <c r="P33" s="243">
        <v>0</v>
      </c>
      <c r="Q33" s="243">
        <v>0</v>
      </c>
      <c r="R33" s="243">
        <v>0</v>
      </c>
      <c r="S33" s="243">
        <v>0</v>
      </c>
      <c r="T33" s="243">
        <v>0</v>
      </c>
      <c r="U33" s="243">
        <v>0</v>
      </c>
      <c r="V33" s="243">
        <v>0</v>
      </c>
      <c r="W33" s="243">
        <v>0</v>
      </c>
      <c r="X33" s="243">
        <v>0</v>
      </c>
      <c r="Y33" s="243">
        <v>0</v>
      </c>
      <c r="Z33" s="243">
        <v>0</v>
      </c>
      <c r="AA33" s="242">
        <v>1</v>
      </c>
      <c r="AB33" s="243">
        <v>0</v>
      </c>
      <c r="AC33" s="243">
        <v>0</v>
      </c>
      <c r="AD33" s="243">
        <v>0</v>
      </c>
      <c r="AE33" s="243">
        <v>0</v>
      </c>
      <c r="AF33" s="243">
        <v>0</v>
      </c>
      <c r="AG33" s="243">
        <v>0</v>
      </c>
      <c r="AH33" s="243">
        <v>0</v>
      </c>
      <c r="AI33" s="243">
        <v>0</v>
      </c>
      <c r="AJ33" s="243">
        <v>0</v>
      </c>
      <c r="AK33" s="243">
        <v>0</v>
      </c>
      <c r="AL33" s="244">
        <v>0</v>
      </c>
      <c r="AM33" s="228"/>
      <c r="AN33" s="229"/>
      <c r="AO33" s="229"/>
      <c r="AP33" s="229"/>
      <c r="AQ33" s="229"/>
      <c r="AR33" s="229"/>
      <c r="AS33" s="229"/>
      <c r="AT33" s="229"/>
      <c r="AU33" s="229"/>
      <c r="AV33" s="229"/>
    </row>
    <row r="34" spans="1:48" ht="31.5" x14ac:dyDescent="0.25">
      <c r="A34" s="217" t="s">
        <v>25</v>
      </c>
      <c r="B34" s="218" t="s">
        <v>397</v>
      </c>
      <c r="C34" s="241">
        <v>0</v>
      </c>
      <c r="D34" s="243">
        <v>0</v>
      </c>
      <c r="E34" s="243">
        <v>0</v>
      </c>
      <c r="F34" s="243">
        <v>0</v>
      </c>
      <c r="G34" s="243">
        <v>0</v>
      </c>
      <c r="H34" s="243">
        <v>0</v>
      </c>
      <c r="I34" s="243">
        <v>0</v>
      </c>
      <c r="J34" s="243">
        <v>0</v>
      </c>
      <c r="K34" s="243">
        <v>0</v>
      </c>
      <c r="L34" s="243">
        <v>0</v>
      </c>
      <c r="M34" s="243">
        <v>0</v>
      </c>
      <c r="N34" s="243">
        <v>0</v>
      </c>
      <c r="O34" s="243">
        <v>0</v>
      </c>
      <c r="P34" s="243">
        <v>0</v>
      </c>
      <c r="Q34" s="243">
        <v>0</v>
      </c>
      <c r="R34" s="243">
        <v>0</v>
      </c>
      <c r="S34" s="243">
        <v>0</v>
      </c>
      <c r="T34" s="243">
        <v>0</v>
      </c>
      <c r="U34" s="243">
        <v>0</v>
      </c>
      <c r="V34" s="243">
        <v>0</v>
      </c>
      <c r="W34" s="243">
        <v>0</v>
      </c>
      <c r="X34" s="243">
        <v>0</v>
      </c>
      <c r="Y34" s="243">
        <v>0</v>
      </c>
      <c r="Z34" s="243">
        <v>0</v>
      </c>
      <c r="AA34" s="243">
        <v>0</v>
      </c>
      <c r="AB34" s="242">
        <v>1</v>
      </c>
      <c r="AC34" s="243">
        <v>0</v>
      </c>
      <c r="AD34" s="243">
        <v>0</v>
      </c>
      <c r="AE34" s="243">
        <v>0</v>
      </c>
      <c r="AF34" s="243">
        <v>0</v>
      </c>
      <c r="AG34" s="243">
        <v>0</v>
      </c>
      <c r="AH34" s="243">
        <v>0</v>
      </c>
      <c r="AI34" s="243">
        <v>0</v>
      </c>
      <c r="AJ34" s="243">
        <v>0</v>
      </c>
      <c r="AK34" s="243">
        <v>0</v>
      </c>
      <c r="AL34" s="244">
        <v>0</v>
      </c>
      <c r="AM34" s="230"/>
      <c r="AN34" s="231"/>
      <c r="AO34" s="231"/>
      <c r="AP34" s="231"/>
      <c r="AQ34" s="231"/>
      <c r="AR34" s="231"/>
      <c r="AS34" s="231"/>
      <c r="AT34" s="231"/>
      <c r="AU34" s="231"/>
      <c r="AV34" s="231"/>
    </row>
    <row r="35" spans="1:48" ht="13.5" x14ac:dyDescent="0.25">
      <c r="A35" s="217" t="s">
        <v>26</v>
      </c>
      <c r="B35" s="218" t="s">
        <v>397</v>
      </c>
      <c r="C35" s="241">
        <v>0</v>
      </c>
      <c r="D35" s="243">
        <v>0</v>
      </c>
      <c r="E35" s="243">
        <v>0</v>
      </c>
      <c r="F35" s="243">
        <v>0</v>
      </c>
      <c r="G35" s="243">
        <v>0</v>
      </c>
      <c r="H35" s="243">
        <v>0</v>
      </c>
      <c r="I35" s="243">
        <v>0</v>
      </c>
      <c r="J35" s="243">
        <v>0</v>
      </c>
      <c r="K35" s="243">
        <v>0</v>
      </c>
      <c r="L35" s="243">
        <v>0</v>
      </c>
      <c r="M35" s="243">
        <v>0</v>
      </c>
      <c r="N35" s="243">
        <v>0</v>
      </c>
      <c r="O35" s="243">
        <v>0</v>
      </c>
      <c r="P35" s="243">
        <v>0</v>
      </c>
      <c r="Q35" s="243">
        <v>0</v>
      </c>
      <c r="R35" s="243">
        <v>0</v>
      </c>
      <c r="S35" s="243">
        <v>0</v>
      </c>
      <c r="T35" s="243">
        <v>0</v>
      </c>
      <c r="U35" s="243">
        <v>0</v>
      </c>
      <c r="V35" s="243">
        <v>0</v>
      </c>
      <c r="W35" s="243">
        <v>0</v>
      </c>
      <c r="X35" s="243">
        <v>0</v>
      </c>
      <c r="Y35" s="243">
        <v>0</v>
      </c>
      <c r="Z35" s="243">
        <v>0</v>
      </c>
      <c r="AA35" s="243">
        <v>0</v>
      </c>
      <c r="AB35" s="243">
        <v>0</v>
      </c>
      <c r="AC35" s="242">
        <v>1</v>
      </c>
      <c r="AD35" s="243">
        <v>0</v>
      </c>
      <c r="AE35" s="243">
        <v>0</v>
      </c>
      <c r="AF35" s="243">
        <v>0</v>
      </c>
      <c r="AG35" s="243">
        <v>0</v>
      </c>
      <c r="AH35" s="243">
        <v>0</v>
      </c>
      <c r="AI35" s="243">
        <v>0</v>
      </c>
      <c r="AJ35" s="243">
        <v>0</v>
      </c>
      <c r="AK35" s="243">
        <v>0</v>
      </c>
      <c r="AL35" s="244">
        <v>0</v>
      </c>
      <c r="AM35" s="228"/>
      <c r="AN35" s="229"/>
      <c r="AO35" s="229"/>
      <c r="AP35" s="229"/>
      <c r="AQ35" s="229"/>
      <c r="AR35" s="229"/>
      <c r="AS35" s="229"/>
      <c r="AT35" s="229"/>
      <c r="AU35" s="229"/>
      <c r="AV35" s="229"/>
    </row>
    <row r="36" spans="1:48" ht="21" x14ac:dyDescent="0.25">
      <c r="A36" s="217" t="s">
        <v>27</v>
      </c>
      <c r="B36" s="218" t="s">
        <v>397</v>
      </c>
      <c r="C36" s="241">
        <v>0</v>
      </c>
      <c r="D36" s="243">
        <v>0</v>
      </c>
      <c r="E36" s="243">
        <v>0</v>
      </c>
      <c r="F36" s="243">
        <v>0</v>
      </c>
      <c r="G36" s="243">
        <v>0</v>
      </c>
      <c r="H36" s="243">
        <v>0</v>
      </c>
      <c r="I36" s="243">
        <v>0</v>
      </c>
      <c r="J36" s="243">
        <v>0</v>
      </c>
      <c r="K36" s="243">
        <v>0</v>
      </c>
      <c r="L36" s="243">
        <v>0</v>
      </c>
      <c r="M36" s="243">
        <v>0</v>
      </c>
      <c r="N36" s="243">
        <v>0</v>
      </c>
      <c r="O36" s="243">
        <v>0</v>
      </c>
      <c r="P36" s="243">
        <v>0</v>
      </c>
      <c r="Q36" s="243">
        <v>0</v>
      </c>
      <c r="R36" s="243">
        <v>0</v>
      </c>
      <c r="S36" s="243">
        <v>0</v>
      </c>
      <c r="T36" s="243">
        <v>0</v>
      </c>
      <c r="U36" s="243">
        <v>0</v>
      </c>
      <c r="V36" s="243">
        <v>0</v>
      </c>
      <c r="W36" s="243">
        <v>0</v>
      </c>
      <c r="X36" s="243">
        <v>0</v>
      </c>
      <c r="Y36" s="243">
        <v>0</v>
      </c>
      <c r="Z36" s="243">
        <v>0</v>
      </c>
      <c r="AA36" s="243">
        <v>0</v>
      </c>
      <c r="AB36" s="243">
        <v>0</v>
      </c>
      <c r="AC36" s="243">
        <v>0</v>
      </c>
      <c r="AD36" s="242">
        <v>1</v>
      </c>
      <c r="AE36" s="243">
        <v>0</v>
      </c>
      <c r="AF36" s="243">
        <v>0</v>
      </c>
      <c r="AG36" s="243">
        <v>0</v>
      </c>
      <c r="AH36" s="243">
        <v>0</v>
      </c>
      <c r="AI36" s="243">
        <v>0</v>
      </c>
      <c r="AJ36" s="243">
        <v>0</v>
      </c>
      <c r="AK36" s="243">
        <v>0</v>
      </c>
      <c r="AL36" s="244">
        <v>0</v>
      </c>
      <c r="AM36" s="230"/>
      <c r="AN36" s="231"/>
      <c r="AO36" s="231"/>
      <c r="AP36" s="231"/>
      <c r="AQ36" s="231"/>
      <c r="AR36" s="231"/>
      <c r="AS36" s="231"/>
      <c r="AT36" s="231"/>
      <c r="AU36" s="231"/>
      <c r="AV36" s="231"/>
    </row>
    <row r="37" spans="1:48" ht="21" x14ac:dyDescent="0.25">
      <c r="A37" s="217" t="s">
        <v>28</v>
      </c>
      <c r="B37" s="218" t="s">
        <v>397</v>
      </c>
      <c r="C37" s="241">
        <v>0</v>
      </c>
      <c r="D37" s="243">
        <v>0</v>
      </c>
      <c r="E37" s="243">
        <v>0</v>
      </c>
      <c r="F37" s="243">
        <v>0</v>
      </c>
      <c r="G37" s="243">
        <v>0</v>
      </c>
      <c r="H37" s="243">
        <v>0</v>
      </c>
      <c r="I37" s="243">
        <v>0</v>
      </c>
      <c r="J37" s="243">
        <v>0</v>
      </c>
      <c r="K37" s="243">
        <v>0</v>
      </c>
      <c r="L37" s="243">
        <v>0</v>
      </c>
      <c r="M37" s="243">
        <v>0</v>
      </c>
      <c r="N37" s="243">
        <v>0</v>
      </c>
      <c r="O37" s="243">
        <v>0</v>
      </c>
      <c r="P37" s="243">
        <v>0</v>
      </c>
      <c r="Q37" s="243">
        <v>0</v>
      </c>
      <c r="R37" s="243">
        <v>0</v>
      </c>
      <c r="S37" s="243">
        <v>0</v>
      </c>
      <c r="T37" s="243">
        <v>0</v>
      </c>
      <c r="U37" s="243">
        <v>0</v>
      </c>
      <c r="V37" s="243">
        <v>0</v>
      </c>
      <c r="W37" s="243">
        <v>0</v>
      </c>
      <c r="X37" s="243">
        <v>0</v>
      </c>
      <c r="Y37" s="243">
        <v>0</v>
      </c>
      <c r="Z37" s="243">
        <v>0</v>
      </c>
      <c r="AA37" s="243">
        <v>0</v>
      </c>
      <c r="AB37" s="243">
        <v>0</v>
      </c>
      <c r="AC37" s="243">
        <v>0</v>
      </c>
      <c r="AD37" s="243">
        <v>0</v>
      </c>
      <c r="AE37" s="242">
        <v>1</v>
      </c>
      <c r="AF37" s="243">
        <v>0</v>
      </c>
      <c r="AG37" s="243">
        <v>0</v>
      </c>
      <c r="AH37" s="243">
        <v>0</v>
      </c>
      <c r="AI37" s="243">
        <v>0</v>
      </c>
      <c r="AJ37" s="243">
        <v>0</v>
      </c>
      <c r="AK37" s="243">
        <v>0</v>
      </c>
      <c r="AL37" s="244">
        <v>0</v>
      </c>
      <c r="AM37" s="228"/>
      <c r="AN37" s="229"/>
      <c r="AO37" s="229"/>
      <c r="AP37" s="229"/>
      <c r="AQ37" s="229"/>
      <c r="AR37" s="229"/>
      <c r="AS37" s="229"/>
      <c r="AT37" s="229"/>
      <c r="AU37" s="229"/>
      <c r="AV37" s="229"/>
    </row>
    <row r="38" spans="1:48" ht="13.5" x14ac:dyDescent="0.25">
      <c r="A38" s="217" t="s">
        <v>29</v>
      </c>
      <c r="B38" s="218" t="s">
        <v>397</v>
      </c>
      <c r="C38" s="241">
        <v>0</v>
      </c>
      <c r="D38" s="243">
        <v>0</v>
      </c>
      <c r="E38" s="243">
        <v>0</v>
      </c>
      <c r="F38" s="243">
        <v>0</v>
      </c>
      <c r="G38" s="243">
        <v>0</v>
      </c>
      <c r="H38" s="243">
        <v>0</v>
      </c>
      <c r="I38" s="243">
        <v>0</v>
      </c>
      <c r="J38" s="243">
        <v>0</v>
      </c>
      <c r="K38" s="243">
        <v>0</v>
      </c>
      <c r="L38" s="243">
        <v>0</v>
      </c>
      <c r="M38" s="243">
        <v>0</v>
      </c>
      <c r="N38" s="243">
        <v>0</v>
      </c>
      <c r="O38" s="243">
        <v>0</v>
      </c>
      <c r="P38" s="243">
        <v>0</v>
      </c>
      <c r="Q38" s="243">
        <v>0</v>
      </c>
      <c r="R38" s="243">
        <v>0</v>
      </c>
      <c r="S38" s="243">
        <v>0</v>
      </c>
      <c r="T38" s="243">
        <v>0</v>
      </c>
      <c r="U38" s="243">
        <v>0</v>
      </c>
      <c r="V38" s="243">
        <v>0</v>
      </c>
      <c r="W38" s="243">
        <v>0</v>
      </c>
      <c r="X38" s="243">
        <v>0</v>
      </c>
      <c r="Y38" s="243">
        <v>0</v>
      </c>
      <c r="Z38" s="243">
        <v>0</v>
      </c>
      <c r="AA38" s="243">
        <v>0</v>
      </c>
      <c r="AB38" s="243">
        <v>0</v>
      </c>
      <c r="AC38" s="243">
        <v>0</v>
      </c>
      <c r="AD38" s="243">
        <v>0</v>
      </c>
      <c r="AE38" s="243">
        <v>0</v>
      </c>
      <c r="AF38" s="242">
        <v>1</v>
      </c>
      <c r="AG38" s="243">
        <v>0</v>
      </c>
      <c r="AH38" s="243">
        <v>0</v>
      </c>
      <c r="AI38" s="243">
        <v>0</v>
      </c>
      <c r="AJ38" s="243">
        <v>0</v>
      </c>
      <c r="AK38" s="243">
        <v>0</v>
      </c>
      <c r="AL38" s="244">
        <v>0</v>
      </c>
      <c r="AM38" s="230"/>
      <c r="AN38" s="231"/>
      <c r="AO38" s="231"/>
      <c r="AP38" s="231"/>
      <c r="AQ38" s="231"/>
      <c r="AR38" s="231"/>
      <c r="AS38" s="231"/>
      <c r="AT38" s="231"/>
      <c r="AU38" s="231"/>
      <c r="AV38" s="231"/>
    </row>
    <row r="39" spans="1:48" ht="21" x14ac:dyDescent="0.25">
      <c r="A39" s="217" t="s">
        <v>30</v>
      </c>
      <c r="B39" s="218" t="s">
        <v>397</v>
      </c>
      <c r="C39" s="241">
        <v>0</v>
      </c>
      <c r="D39" s="243">
        <v>0</v>
      </c>
      <c r="E39" s="243">
        <v>0</v>
      </c>
      <c r="F39" s="243">
        <v>0</v>
      </c>
      <c r="G39" s="243">
        <v>0</v>
      </c>
      <c r="H39" s="243">
        <v>0</v>
      </c>
      <c r="I39" s="243">
        <v>0</v>
      </c>
      <c r="J39" s="243">
        <v>0</v>
      </c>
      <c r="K39" s="243">
        <v>0</v>
      </c>
      <c r="L39" s="243">
        <v>0</v>
      </c>
      <c r="M39" s="243">
        <v>0</v>
      </c>
      <c r="N39" s="243">
        <v>0</v>
      </c>
      <c r="O39" s="243">
        <v>0</v>
      </c>
      <c r="P39" s="243">
        <v>0</v>
      </c>
      <c r="Q39" s="243">
        <v>0</v>
      </c>
      <c r="R39" s="243">
        <v>0</v>
      </c>
      <c r="S39" s="243">
        <v>0</v>
      </c>
      <c r="T39" s="243">
        <v>0</v>
      </c>
      <c r="U39" s="243">
        <v>0</v>
      </c>
      <c r="V39" s="243">
        <v>0</v>
      </c>
      <c r="W39" s="243">
        <v>0</v>
      </c>
      <c r="X39" s="243">
        <v>0</v>
      </c>
      <c r="Y39" s="243">
        <v>0</v>
      </c>
      <c r="Z39" s="243">
        <v>0</v>
      </c>
      <c r="AA39" s="243">
        <v>0</v>
      </c>
      <c r="AB39" s="243">
        <v>0</v>
      </c>
      <c r="AC39" s="243">
        <v>0</v>
      </c>
      <c r="AD39" s="243">
        <v>0</v>
      </c>
      <c r="AE39" s="243">
        <v>0</v>
      </c>
      <c r="AF39" s="243">
        <v>0</v>
      </c>
      <c r="AG39" s="242">
        <v>1</v>
      </c>
      <c r="AH39" s="243">
        <v>0</v>
      </c>
      <c r="AI39" s="243">
        <v>0</v>
      </c>
      <c r="AJ39" s="243">
        <v>0</v>
      </c>
      <c r="AK39" s="243">
        <v>0</v>
      </c>
      <c r="AL39" s="244">
        <v>0</v>
      </c>
      <c r="AM39" s="228"/>
      <c r="AN39" s="229"/>
      <c r="AO39" s="229"/>
      <c r="AP39" s="229"/>
      <c r="AQ39" s="229"/>
      <c r="AR39" s="229"/>
      <c r="AS39" s="229"/>
      <c r="AT39" s="229"/>
      <c r="AU39" s="229"/>
      <c r="AV39" s="229"/>
    </row>
    <row r="40" spans="1:48" ht="31.5" x14ac:dyDescent="0.25">
      <c r="A40" s="217" t="s">
        <v>31</v>
      </c>
      <c r="B40" s="218" t="s">
        <v>397</v>
      </c>
      <c r="C40" s="241">
        <v>0</v>
      </c>
      <c r="D40" s="243">
        <v>0</v>
      </c>
      <c r="E40" s="243">
        <v>0</v>
      </c>
      <c r="F40" s="243">
        <v>0</v>
      </c>
      <c r="G40" s="243">
        <v>0</v>
      </c>
      <c r="H40" s="243">
        <v>0</v>
      </c>
      <c r="I40" s="243">
        <v>0</v>
      </c>
      <c r="J40" s="243">
        <v>0</v>
      </c>
      <c r="K40" s="243">
        <v>0</v>
      </c>
      <c r="L40" s="243">
        <v>0</v>
      </c>
      <c r="M40" s="243">
        <v>0</v>
      </c>
      <c r="N40" s="243">
        <v>0</v>
      </c>
      <c r="O40" s="243">
        <v>0</v>
      </c>
      <c r="P40" s="243">
        <v>0</v>
      </c>
      <c r="Q40" s="243">
        <v>0</v>
      </c>
      <c r="R40" s="243">
        <v>0</v>
      </c>
      <c r="S40" s="243">
        <v>0</v>
      </c>
      <c r="T40" s="243">
        <v>0</v>
      </c>
      <c r="U40" s="243">
        <v>0</v>
      </c>
      <c r="V40" s="243">
        <v>0</v>
      </c>
      <c r="W40" s="243">
        <v>0</v>
      </c>
      <c r="X40" s="243">
        <v>0</v>
      </c>
      <c r="Y40" s="243">
        <v>0</v>
      </c>
      <c r="Z40" s="243">
        <v>0</v>
      </c>
      <c r="AA40" s="243">
        <v>0</v>
      </c>
      <c r="AB40" s="243">
        <v>0</v>
      </c>
      <c r="AC40" s="243">
        <v>0</v>
      </c>
      <c r="AD40" s="243">
        <v>0</v>
      </c>
      <c r="AE40" s="243">
        <v>0</v>
      </c>
      <c r="AF40" s="243">
        <v>0</v>
      </c>
      <c r="AG40" s="243">
        <v>0</v>
      </c>
      <c r="AH40" s="242">
        <v>1</v>
      </c>
      <c r="AI40" s="243">
        <v>0</v>
      </c>
      <c r="AJ40" s="243">
        <v>0</v>
      </c>
      <c r="AK40" s="243">
        <v>0</v>
      </c>
      <c r="AL40" s="244">
        <v>0</v>
      </c>
      <c r="AM40" s="230"/>
      <c r="AN40" s="231"/>
      <c r="AO40" s="231"/>
      <c r="AP40" s="231"/>
      <c r="AQ40" s="231"/>
      <c r="AR40" s="231"/>
      <c r="AS40" s="231"/>
      <c r="AT40" s="231"/>
      <c r="AU40" s="231"/>
      <c r="AV40" s="231"/>
    </row>
    <row r="41" spans="1:48" ht="13.5" x14ac:dyDescent="0.25">
      <c r="A41" s="217" t="s">
        <v>32</v>
      </c>
      <c r="B41" s="218" t="s">
        <v>397</v>
      </c>
      <c r="C41" s="241">
        <v>0</v>
      </c>
      <c r="D41" s="243">
        <v>0</v>
      </c>
      <c r="E41" s="243">
        <v>0</v>
      </c>
      <c r="F41" s="243">
        <v>0</v>
      </c>
      <c r="G41" s="243">
        <v>0</v>
      </c>
      <c r="H41" s="243">
        <v>0</v>
      </c>
      <c r="I41" s="243">
        <v>0</v>
      </c>
      <c r="J41" s="243">
        <v>0</v>
      </c>
      <c r="K41" s="243">
        <v>0</v>
      </c>
      <c r="L41" s="243">
        <v>0</v>
      </c>
      <c r="M41" s="243">
        <v>0</v>
      </c>
      <c r="N41" s="243">
        <v>0</v>
      </c>
      <c r="O41" s="243">
        <v>0</v>
      </c>
      <c r="P41" s="243">
        <v>0</v>
      </c>
      <c r="Q41" s="243">
        <v>0</v>
      </c>
      <c r="R41" s="243">
        <v>0</v>
      </c>
      <c r="S41" s="243">
        <v>0</v>
      </c>
      <c r="T41" s="243">
        <v>0</v>
      </c>
      <c r="U41" s="243">
        <v>0</v>
      </c>
      <c r="V41" s="243">
        <v>0</v>
      </c>
      <c r="W41" s="243">
        <v>0</v>
      </c>
      <c r="X41" s="243">
        <v>0</v>
      </c>
      <c r="Y41" s="243">
        <v>0</v>
      </c>
      <c r="Z41" s="243">
        <v>0</v>
      </c>
      <c r="AA41" s="243">
        <v>0</v>
      </c>
      <c r="AB41" s="243">
        <v>0</v>
      </c>
      <c r="AC41" s="243">
        <v>0</v>
      </c>
      <c r="AD41" s="243">
        <v>0</v>
      </c>
      <c r="AE41" s="243">
        <v>0</v>
      </c>
      <c r="AF41" s="243">
        <v>0</v>
      </c>
      <c r="AG41" s="243">
        <v>0</v>
      </c>
      <c r="AH41" s="243">
        <v>0</v>
      </c>
      <c r="AI41" s="242">
        <v>1</v>
      </c>
      <c r="AJ41" s="243">
        <v>0</v>
      </c>
      <c r="AK41" s="243">
        <v>0</v>
      </c>
      <c r="AL41" s="244">
        <v>0</v>
      </c>
      <c r="AM41" s="228"/>
      <c r="AN41" s="229"/>
      <c r="AO41" s="229"/>
      <c r="AP41" s="229"/>
      <c r="AQ41" s="229"/>
      <c r="AR41" s="229"/>
      <c r="AS41" s="229"/>
      <c r="AT41" s="229"/>
      <c r="AU41" s="229"/>
      <c r="AV41" s="229"/>
    </row>
    <row r="42" spans="1:48" ht="21" x14ac:dyDescent="0.25">
      <c r="A42" s="217" t="s">
        <v>33</v>
      </c>
      <c r="B42" s="218" t="s">
        <v>397</v>
      </c>
      <c r="C42" s="241">
        <v>0</v>
      </c>
      <c r="D42" s="243">
        <v>0</v>
      </c>
      <c r="E42" s="243">
        <v>0</v>
      </c>
      <c r="F42" s="243">
        <v>0</v>
      </c>
      <c r="G42" s="243">
        <v>0</v>
      </c>
      <c r="H42" s="243">
        <v>0</v>
      </c>
      <c r="I42" s="243">
        <v>0</v>
      </c>
      <c r="J42" s="243">
        <v>0</v>
      </c>
      <c r="K42" s="243">
        <v>0</v>
      </c>
      <c r="L42" s="243">
        <v>0</v>
      </c>
      <c r="M42" s="243">
        <v>0</v>
      </c>
      <c r="N42" s="243">
        <v>0</v>
      </c>
      <c r="O42" s="243">
        <v>0</v>
      </c>
      <c r="P42" s="243">
        <v>0</v>
      </c>
      <c r="Q42" s="243">
        <v>0</v>
      </c>
      <c r="R42" s="243">
        <v>0</v>
      </c>
      <c r="S42" s="243">
        <v>0</v>
      </c>
      <c r="T42" s="243">
        <v>0</v>
      </c>
      <c r="U42" s="243">
        <v>0</v>
      </c>
      <c r="V42" s="243">
        <v>0</v>
      </c>
      <c r="W42" s="243">
        <v>0</v>
      </c>
      <c r="X42" s="243">
        <v>0</v>
      </c>
      <c r="Y42" s="243">
        <v>0</v>
      </c>
      <c r="Z42" s="243">
        <v>0</v>
      </c>
      <c r="AA42" s="243">
        <v>0</v>
      </c>
      <c r="AB42" s="243">
        <v>0</v>
      </c>
      <c r="AC42" s="243">
        <v>0</v>
      </c>
      <c r="AD42" s="243">
        <v>0</v>
      </c>
      <c r="AE42" s="243">
        <v>0</v>
      </c>
      <c r="AF42" s="243">
        <v>0</v>
      </c>
      <c r="AG42" s="243">
        <v>0</v>
      </c>
      <c r="AH42" s="243">
        <v>0</v>
      </c>
      <c r="AI42" s="243">
        <v>0</v>
      </c>
      <c r="AJ42" s="242">
        <v>1</v>
      </c>
      <c r="AK42" s="243">
        <v>0</v>
      </c>
      <c r="AL42" s="244">
        <v>0</v>
      </c>
      <c r="AM42" s="230"/>
      <c r="AN42" s="231"/>
      <c r="AO42" s="231"/>
      <c r="AP42" s="231"/>
      <c r="AQ42" s="231"/>
      <c r="AR42" s="231"/>
      <c r="AS42" s="231"/>
      <c r="AT42" s="231"/>
      <c r="AU42" s="231"/>
      <c r="AV42" s="231"/>
    </row>
    <row r="43" spans="1:48" ht="31.5" x14ac:dyDescent="0.25">
      <c r="A43" s="217" t="s">
        <v>34</v>
      </c>
      <c r="B43" s="218" t="s">
        <v>397</v>
      </c>
      <c r="C43" s="241">
        <v>0</v>
      </c>
      <c r="D43" s="243">
        <v>0</v>
      </c>
      <c r="E43" s="243">
        <v>0</v>
      </c>
      <c r="F43" s="243">
        <v>0</v>
      </c>
      <c r="G43" s="243">
        <v>0</v>
      </c>
      <c r="H43" s="243">
        <v>0</v>
      </c>
      <c r="I43" s="243">
        <v>0</v>
      </c>
      <c r="J43" s="243">
        <v>0</v>
      </c>
      <c r="K43" s="243">
        <v>0</v>
      </c>
      <c r="L43" s="243">
        <v>0</v>
      </c>
      <c r="M43" s="243">
        <v>0</v>
      </c>
      <c r="N43" s="243">
        <v>0</v>
      </c>
      <c r="O43" s="243">
        <v>0</v>
      </c>
      <c r="P43" s="243">
        <v>0</v>
      </c>
      <c r="Q43" s="243">
        <v>0</v>
      </c>
      <c r="R43" s="243">
        <v>0</v>
      </c>
      <c r="S43" s="243">
        <v>0</v>
      </c>
      <c r="T43" s="243">
        <v>0</v>
      </c>
      <c r="U43" s="243">
        <v>0</v>
      </c>
      <c r="V43" s="243">
        <v>0</v>
      </c>
      <c r="W43" s="243">
        <v>0</v>
      </c>
      <c r="X43" s="243">
        <v>0</v>
      </c>
      <c r="Y43" s="243">
        <v>0</v>
      </c>
      <c r="Z43" s="243">
        <v>0</v>
      </c>
      <c r="AA43" s="243">
        <v>0</v>
      </c>
      <c r="AB43" s="243">
        <v>0</v>
      </c>
      <c r="AC43" s="243">
        <v>0</v>
      </c>
      <c r="AD43" s="243">
        <v>0</v>
      </c>
      <c r="AE43" s="243">
        <v>0</v>
      </c>
      <c r="AF43" s="243">
        <v>0</v>
      </c>
      <c r="AG43" s="243">
        <v>0</v>
      </c>
      <c r="AH43" s="243">
        <v>0</v>
      </c>
      <c r="AI43" s="243">
        <v>0</v>
      </c>
      <c r="AJ43" s="243">
        <v>0</v>
      </c>
      <c r="AK43" s="242">
        <v>1</v>
      </c>
      <c r="AL43" s="244">
        <v>0</v>
      </c>
      <c r="AM43" s="228"/>
      <c r="AN43" s="229"/>
      <c r="AO43" s="229"/>
      <c r="AP43" s="229"/>
      <c r="AQ43" s="229"/>
      <c r="AR43" s="229"/>
      <c r="AS43" s="229"/>
      <c r="AT43" s="229"/>
      <c r="AU43" s="229"/>
      <c r="AV43" s="229"/>
    </row>
    <row r="44" spans="1:48" ht="32.25" thickBot="1" x14ac:dyDescent="0.3">
      <c r="A44" s="217" t="s">
        <v>35</v>
      </c>
      <c r="B44" s="218" t="s">
        <v>397</v>
      </c>
      <c r="C44" s="245">
        <v>0</v>
      </c>
      <c r="D44" s="246">
        <v>0</v>
      </c>
      <c r="E44" s="246">
        <v>0</v>
      </c>
      <c r="F44" s="246">
        <v>0</v>
      </c>
      <c r="G44" s="246">
        <v>0</v>
      </c>
      <c r="H44" s="246">
        <v>0</v>
      </c>
      <c r="I44" s="246">
        <v>0</v>
      </c>
      <c r="J44" s="246">
        <v>0</v>
      </c>
      <c r="K44" s="246">
        <v>0</v>
      </c>
      <c r="L44" s="246">
        <v>0</v>
      </c>
      <c r="M44" s="246">
        <v>0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246">
        <v>0</v>
      </c>
      <c r="U44" s="246">
        <v>0</v>
      </c>
      <c r="V44" s="246">
        <v>0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246">
        <v>0</v>
      </c>
      <c r="AI44" s="246">
        <v>0</v>
      </c>
      <c r="AJ44" s="246">
        <v>0</v>
      </c>
      <c r="AK44" s="246">
        <v>0</v>
      </c>
      <c r="AL44" s="247">
        <v>1</v>
      </c>
      <c r="AM44" s="230"/>
      <c r="AN44" s="231"/>
      <c r="AO44" s="231"/>
      <c r="AP44" s="231"/>
      <c r="AQ44" s="231"/>
      <c r="AR44" s="231"/>
      <c r="AS44" s="231"/>
      <c r="AT44" s="231"/>
      <c r="AU44" s="231"/>
      <c r="AV44" s="231"/>
    </row>
    <row r="45" spans="1:48" ht="21" x14ac:dyDescent="0.25">
      <c r="A45" s="217" t="s">
        <v>454</v>
      </c>
      <c r="B45" s="215" t="s">
        <v>397</v>
      </c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8" ht="31.5" x14ac:dyDescent="0.25">
      <c r="A46" s="217" t="s">
        <v>455</v>
      </c>
      <c r="B46" s="215" t="s">
        <v>397</v>
      </c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</row>
    <row r="47" spans="1:48" ht="31.5" x14ac:dyDescent="0.25">
      <c r="A47" s="217" t="s">
        <v>456</v>
      </c>
      <c r="B47" s="215" t="s">
        <v>397</v>
      </c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</row>
    <row r="48" spans="1:48" ht="21" x14ac:dyDescent="0.25">
      <c r="A48" s="217" t="s">
        <v>457</v>
      </c>
      <c r="B48" s="215" t="s">
        <v>397</v>
      </c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</row>
    <row r="49" spans="1:48" ht="21" x14ac:dyDescent="0.25">
      <c r="A49" s="217" t="s">
        <v>458</v>
      </c>
      <c r="B49" s="215" t="s">
        <v>397</v>
      </c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</row>
    <row r="50" spans="1:48" ht="31.5" x14ac:dyDescent="0.25">
      <c r="A50" s="217" t="s">
        <v>459</v>
      </c>
      <c r="B50" s="215" t="s">
        <v>397</v>
      </c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</row>
    <row r="51" spans="1:48" ht="31.5" x14ac:dyDescent="0.25">
      <c r="A51" s="217" t="s">
        <v>460</v>
      </c>
      <c r="B51" s="215" t="s">
        <v>397</v>
      </c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</row>
    <row r="52" spans="1:48" ht="21" x14ac:dyDescent="0.25">
      <c r="A52" s="217" t="s">
        <v>461</v>
      </c>
      <c r="B52" s="215" t="s">
        <v>397</v>
      </c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</row>
    <row r="53" spans="1:48" ht="21" x14ac:dyDescent="0.25">
      <c r="A53" s="217" t="s">
        <v>462</v>
      </c>
      <c r="B53" s="215" t="s">
        <v>397</v>
      </c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</row>
    <row r="54" spans="1:48" ht="21" x14ac:dyDescent="0.25">
      <c r="A54" s="217" t="s">
        <v>463</v>
      </c>
      <c r="B54" s="215" t="s">
        <v>397</v>
      </c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</row>
    <row r="55" spans="1:48" ht="21" x14ac:dyDescent="0.25">
      <c r="A55" s="217" t="s">
        <v>464</v>
      </c>
      <c r="B55" s="215" t="s">
        <v>397</v>
      </c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</row>
    <row r="56" spans="1:48" ht="21" x14ac:dyDescent="0.25">
      <c r="A56" s="217" t="s">
        <v>465</v>
      </c>
      <c r="B56" s="215" t="s">
        <v>397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</row>
    <row r="57" spans="1:48" ht="21" x14ac:dyDescent="0.25">
      <c r="A57" s="217" t="s">
        <v>466</v>
      </c>
      <c r="B57" s="215" t="s">
        <v>397</v>
      </c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</row>
    <row r="58" spans="1:48" ht="31.5" x14ac:dyDescent="0.25">
      <c r="A58" s="217" t="s">
        <v>467</v>
      </c>
      <c r="B58" s="215" t="s">
        <v>397</v>
      </c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</row>
    <row r="59" spans="1:48" ht="21" x14ac:dyDescent="0.25">
      <c r="A59" s="217" t="s">
        <v>468</v>
      </c>
      <c r="B59" s="215" t="s">
        <v>397</v>
      </c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</row>
    <row r="60" spans="1:48" ht="13.5" x14ac:dyDescent="0.25">
      <c r="A60" s="217" t="s">
        <v>469</v>
      </c>
      <c r="B60" s="215" t="s">
        <v>397</v>
      </c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</row>
    <row r="61" spans="1:48" ht="21" x14ac:dyDescent="0.25">
      <c r="A61" s="217" t="s">
        <v>470</v>
      </c>
      <c r="B61" s="215" t="s">
        <v>397</v>
      </c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</row>
    <row r="62" spans="1:48" ht="21" x14ac:dyDescent="0.25">
      <c r="A62" s="217" t="s">
        <v>471</v>
      </c>
      <c r="B62" s="215" t="s">
        <v>397</v>
      </c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</row>
    <row r="63" spans="1:48" ht="21" x14ac:dyDescent="0.25">
      <c r="A63" s="217" t="s">
        <v>472</v>
      </c>
      <c r="B63" s="215" t="s">
        <v>397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</row>
    <row r="64" spans="1:48" ht="42" x14ac:dyDescent="0.25">
      <c r="A64" s="217" t="s">
        <v>473</v>
      </c>
      <c r="B64" s="215" t="s">
        <v>397</v>
      </c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</row>
    <row r="65" spans="1:48" ht="31.5" x14ac:dyDescent="0.25">
      <c r="A65" s="217" t="s">
        <v>474</v>
      </c>
      <c r="B65" s="215" t="s">
        <v>397</v>
      </c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</row>
    <row r="66" spans="1:48" ht="13.5" x14ac:dyDescent="0.25">
      <c r="A66" s="217" t="s">
        <v>475</v>
      </c>
      <c r="B66" s="215" t="s">
        <v>397</v>
      </c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</row>
    <row r="67" spans="1:48" ht="31.5" x14ac:dyDescent="0.25">
      <c r="A67" s="217" t="s">
        <v>476</v>
      </c>
      <c r="B67" s="215" t="s">
        <v>397</v>
      </c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</row>
    <row r="68" spans="1:48" ht="21" x14ac:dyDescent="0.25">
      <c r="A68" s="217" t="s">
        <v>477</v>
      </c>
      <c r="B68" s="215" t="s">
        <v>397</v>
      </c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</row>
    <row r="69" spans="1:48" ht="21" x14ac:dyDescent="0.25">
      <c r="A69" s="217" t="s">
        <v>478</v>
      </c>
      <c r="B69" s="215" t="s">
        <v>397</v>
      </c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</row>
    <row r="70" spans="1:48" ht="31.5" x14ac:dyDescent="0.25">
      <c r="A70" s="217" t="s">
        <v>479</v>
      </c>
      <c r="B70" s="215" t="s">
        <v>397</v>
      </c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1"/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</row>
    <row r="71" spans="1:48" ht="13.5" x14ac:dyDescent="0.25">
      <c r="A71" s="217" t="s">
        <v>480</v>
      </c>
      <c r="B71" s="215" t="s">
        <v>397</v>
      </c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</row>
    <row r="72" spans="1:48" ht="21" x14ac:dyDescent="0.25">
      <c r="A72" s="217" t="s">
        <v>481</v>
      </c>
      <c r="B72" s="215" t="s">
        <v>397</v>
      </c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31"/>
      <c r="AK72" s="231"/>
      <c r="AL72" s="231"/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</row>
    <row r="73" spans="1:48" ht="21" x14ac:dyDescent="0.25">
      <c r="A73" s="217" t="s">
        <v>482</v>
      </c>
      <c r="B73" s="215" t="s">
        <v>397</v>
      </c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</row>
    <row r="74" spans="1:48" ht="13.5" x14ac:dyDescent="0.25">
      <c r="A74" s="217" t="s">
        <v>483</v>
      </c>
      <c r="B74" s="215" t="s">
        <v>397</v>
      </c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  <c r="AP74" s="231"/>
      <c r="AQ74" s="231"/>
      <c r="AR74" s="231"/>
      <c r="AS74" s="231"/>
      <c r="AT74" s="231"/>
      <c r="AU74" s="231"/>
      <c r="AV74" s="231"/>
    </row>
    <row r="75" spans="1:48" ht="21" x14ac:dyDescent="0.25">
      <c r="A75" s="217" t="s">
        <v>484</v>
      </c>
      <c r="B75" s="215" t="s">
        <v>397</v>
      </c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</row>
    <row r="76" spans="1:48" ht="31.5" x14ac:dyDescent="0.25">
      <c r="A76" s="217" t="s">
        <v>485</v>
      </c>
      <c r="B76" s="215" t="s">
        <v>397</v>
      </c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</row>
    <row r="77" spans="1:48" ht="13.5" x14ac:dyDescent="0.25">
      <c r="A77" s="217" t="s">
        <v>486</v>
      </c>
      <c r="B77" s="215" t="s">
        <v>397</v>
      </c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</row>
    <row r="78" spans="1:48" ht="21" x14ac:dyDescent="0.25">
      <c r="A78" s="217" t="s">
        <v>487</v>
      </c>
      <c r="B78" s="215" t="s">
        <v>397</v>
      </c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</row>
    <row r="79" spans="1:48" ht="31.5" x14ac:dyDescent="0.25">
      <c r="A79" s="217" t="s">
        <v>488</v>
      </c>
      <c r="B79" s="215" t="s">
        <v>397</v>
      </c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</row>
    <row r="80" spans="1:48" ht="21" x14ac:dyDescent="0.25">
      <c r="A80" s="217" t="s">
        <v>489</v>
      </c>
      <c r="B80" s="215" t="s">
        <v>397</v>
      </c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</row>
    <row r="81" spans="1:48" ht="42" x14ac:dyDescent="0.25">
      <c r="A81" s="217" t="s">
        <v>490</v>
      </c>
      <c r="B81" s="215" t="s">
        <v>397</v>
      </c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</row>
    <row r="82" spans="1:48" ht="52.5" x14ac:dyDescent="0.25">
      <c r="A82" s="217" t="s">
        <v>491</v>
      </c>
      <c r="B82" s="215" t="s">
        <v>397</v>
      </c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</row>
    <row r="83" spans="1:48" ht="31.5" x14ac:dyDescent="0.25">
      <c r="A83" s="217" t="s">
        <v>492</v>
      </c>
      <c r="B83" s="215" t="s">
        <v>397</v>
      </c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</row>
    <row r="84" spans="1:48" ht="21" x14ac:dyDescent="0.25">
      <c r="A84" s="217" t="s">
        <v>493</v>
      </c>
      <c r="B84" s="215" t="s">
        <v>397</v>
      </c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</row>
    <row r="85" spans="1:48" ht="13.5" x14ac:dyDescent="0.25">
      <c r="A85" s="217" t="s">
        <v>494</v>
      </c>
      <c r="B85" s="215" t="s">
        <v>397</v>
      </c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</row>
    <row r="86" spans="1:48" x14ac:dyDescent="0.2">
      <c r="A86" s="232"/>
    </row>
    <row r="90" spans="1:48" ht="15" x14ac:dyDescent="0.25">
      <c r="A90" s="124" t="s">
        <v>296</v>
      </c>
      <c r="B90" s="117" t="s">
        <v>328</v>
      </c>
    </row>
  </sheetData>
  <mergeCells count="9">
    <mergeCell ref="A6:B6"/>
    <mergeCell ref="C6:AV6"/>
    <mergeCell ref="A7:B7"/>
    <mergeCell ref="A3:B3"/>
    <mergeCell ref="C3:AV3"/>
    <mergeCell ref="A4:B4"/>
    <mergeCell ref="C4:AV4"/>
    <mergeCell ref="A5:B5"/>
    <mergeCell ref="C5:AV5"/>
  </mergeCells>
  <hyperlinks>
    <hyperlink ref="A2" r:id="rId1" display="http://stats.oecd.org/OECDStat_Metadata/ShowMetadata.ashx?Dataset=IOTSI4_2018&amp;ShowOnWeb=true&amp;Lang=en"/>
    <hyperlink ref="C3" r:id="rId2" display="http://stats.oecd.org/OECDStat_Metadata/ShowMetadata.ashx?Dataset=IOTSI4_2018&amp;Coords=[VAR].[DOMIMP]&amp;ShowOnWeb=true&amp;Lang=en"/>
  </hyperlinks>
  <pageMargins left="0.75" right="0.75" top="1" bottom="1" header="0.5" footer="0.5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8"/>
  <sheetViews>
    <sheetView showGridLines="0" topLeftCell="A2" zoomScale="70" zoomScaleNormal="70" workbookViewId="0">
      <selection activeCell="A88" sqref="A88:B88"/>
    </sheetView>
  </sheetViews>
  <sheetFormatPr defaultColWidth="9.140625" defaultRowHeight="12.75" x14ac:dyDescent="0.2"/>
  <cols>
    <col min="1" max="1" width="27.42578125" style="226" customWidth="1"/>
    <col min="2" max="2" width="2.42578125" style="226" customWidth="1"/>
    <col min="3" max="16384" width="9.140625" style="226"/>
  </cols>
  <sheetData>
    <row r="1" spans="1:48" hidden="1" x14ac:dyDescent="0.2">
      <c r="A1" s="225" t="e">
        <f ca="1">DotStatQuery(B1)</f>
        <v>#NAME?</v>
      </c>
      <c r="B1" s="225" t="s">
        <v>509</v>
      </c>
    </row>
    <row r="2" spans="1:48" ht="23.25" x14ac:dyDescent="0.2">
      <c r="A2" s="227" t="s">
        <v>435</v>
      </c>
    </row>
    <row r="3" spans="1:48" x14ac:dyDescent="0.2">
      <c r="A3" s="369" t="s">
        <v>436</v>
      </c>
      <c r="B3" s="370"/>
      <c r="C3" s="376" t="s">
        <v>437</v>
      </c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8"/>
    </row>
    <row r="4" spans="1:48" x14ac:dyDescent="0.2">
      <c r="A4" s="369" t="s">
        <v>438</v>
      </c>
      <c r="B4" s="370"/>
      <c r="C4" s="371" t="s">
        <v>398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3"/>
    </row>
    <row r="5" spans="1:48" x14ac:dyDescent="0.2">
      <c r="A5" s="369" t="s">
        <v>345</v>
      </c>
      <c r="B5" s="370"/>
      <c r="C5" s="371" t="s">
        <v>346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3"/>
    </row>
    <row r="6" spans="1:48" x14ac:dyDescent="0.2">
      <c r="A6" s="369" t="s">
        <v>392</v>
      </c>
      <c r="B6" s="370"/>
      <c r="C6" s="371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3"/>
    </row>
    <row r="7" spans="1:48" ht="126" x14ac:dyDescent="0.2">
      <c r="A7" s="374" t="s">
        <v>600</v>
      </c>
      <c r="B7" s="375"/>
      <c r="C7" s="212" t="s">
        <v>399</v>
      </c>
      <c r="D7" s="212" t="s">
        <v>400</v>
      </c>
      <c r="E7" s="212" t="s">
        <v>401</v>
      </c>
      <c r="F7" s="212" t="s">
        <v>402</v>
      </c>
      <c r="G7" s="212" t="s">
        <v>403</v>
      </c>
      <c r="H7" s="212" t="s">
        <v>404</v>
      </c>
      <c r="I7" s="212" t="s">
        <v>405</v>
      </c>
      <c r="J7" s="212" t="s">
        <v>406</v>
      </c>
      <c r="K7" s="212" t="s">
        <v>407</v>
      </c>
      <c r="L7" s="212" t="s">
        <v>408</v>
      </c>
      <c r="M7" s="212" t="s">
        <v>409</v>
      </c>
      <c r="N7" s="212" t="s">
        <v>410</v>
      </c>
      <c r="O7" s="212" t="s">
        <v>411</v>
      </c>
      <c r="P7" s="212" t="s">
        <v>412</v>
      </c>
      <c r="Q7" s="212" t="s">
        <v>413</v>
      </c>
      <c r="R7" s="212" t="s">
        <v>414</v>
      </c>
      <c r="S7" s="212" t="s">
        <v>415</v>
      </c>
      <c r="T7" s="212" t="s">
        <v>416</v>
      </c>
      <c r="U7" s="212" t="s">
        <v>417</v>
      </c>
      <c r="V7" s="212" t="s">
        <v>418</v>
      </c>
      <c r="W7" s="212" t="s">
        <v>419</v>
      </c>
      <c r="X7" s="212" t="s">
        <v>420</v>
      </c>
      <c r="Y7" s="212" t="s">
        <v>421</v>
      </c>
      <c r="Z7" s="212" t="s">
        <v>422</v>
      </c>
      <c r="AA7" s="212" t="s">
        <v>441</v>
      </c>
      <c r="AB7" s="212" t="s">
        <v>424</v>
      </c>
      <c r="AC7" s="212" t="s">
        <v>425</v>
      </c>
      <c r="AD7" s="212" t="s">
        <v>426</v>
      </c>
      <c r="AE7" s="212" t="s">
        <v>427</v>
      </c>
      <c r="AF7" s="212" t="s">
        <v>428</v>
      </c>
      <c r="AG7" s="212" t="s">
        <v>429</v>
      </c>
      <c r="AH7" s="212" t="s">
        <v>430</v>
      </c>
      <c r="AI7" s="212" t="s">
        <v>431</v>
      </c>
      <c r="AJ7" s="212" t="s">
        <v>432</v>
      </c>
      <c r="AK7" s="212" t="s">
        <v>433</v>
      </c>
      <c r="AL7" s="212" t="s">
        <v>434</v>
      </c>
      <c r="AM7" s="212" t="s">
        <v>442</v>
      </c>
      <c r="AN7" s="212" t="s">
        <v>443</v>
      </c>
      <c r="AO7" s="212" t="s">
        <v>444</v>
      </c>
      <c r="AP7" s="212" t="s">
        <v>445</v>
      </c>
      <c r="AQ7" s="212" t="s">
        <v>446</v>
      </c>
      <c r="AR7" s="212" t="s">
        <v>447</v>
      </c>
      <c r="AS7" s="212" t="s">
        <v>448</v>
      </c>
      <c r="AT7" s="212" t="s">
        <v>449</v>
      </c>
      <c r="AU7" s="212" t="s">
        <v>450</v>
      </c>
      <c r="AV7" s="212" t="s">
        <v>451</v>
      </c>
    </row>
    <row r="8" spans="1:48" ht="14.25" thickBot="1" x14ac:dyDescent="0.3">
      <c r="A8" s="214" t="s">
        <v>453</v>
      </c>
      <c r="B8" s="215" t="s">
        <v>397</v>
      </c>
      <c r="C8" s="216" t="s">
        <v>397</v>
      </c>
      <c r="D8" s="216" t="s">
        <v>397</v>
      </c>
      <c r="E8" s="216" t="s">
        <v>397</v>
      </c>
      <c r="F8" s="216" t="s">
        <v>397</v>
      </c>
      <c r="G8" s="216" t="s">
        <v>397</v>
      </c>
      <c r="H8" s="216" t="s">
        <v>397</v>
      </c>
      <c r="I8" s="216" t="s">
        <v>397</v>
      </c>
      <c r="J8" s="216" t="s">
        <v>397</v>
      </c>
      <c r="K8" s="216" t="s">
        <v>397</v>
      </c>
      <c r="L8" s="216" t="s">
        <v>397</v>
      </c>
      <c r="M8" s="216" t="s">
        <v>397</v>
      </c>
      <c r="N8" s="216" t="s">
        <v>397</v>
      </c>
      <c r="O8" s="216" t="s">
        <v>397</v>
      </c>
      <c r="P8" s="216" t="s">
        <v>397</v>
      </c>
      <c r="Q8" s="216" t="s">
        <v>397</v>
      </c>
      <c r="R8" s="216" t="s">
        <v>397</v>
      </c>
      <c r="S8" s="216" t="s">
        <v>397</v>
      </c>
      <c r="T8" s="216" t="s">
        <v>397</v>
      </c>
      <c r="U8" s="216" t="s">
        <v>397</v>
      </c>
      <c r="V8" s="216" t="s">
        <v>397</v>
      </c>
      <c r="W8" s="216" t="s">
        <v>397</v>
      </c>
      <c r="X8" s="216" t="s">
        <v>397</v>
      </c>
      <c r="Y8" s="216" t="s">
        <v>397</v>
      </c>
      <c r="Z8" s="216" t="s">
        <v>397</v>
      </c>
      <c r="AA8" s="216" t="s">
        <v>397</v>
      </c>
      <c r="AB8" s="216" t="s">
        <v>397</v>
      </c>
      <c r="AC8" s="216" t="s">
        <v>397</v>
      </c>
      <c r="AD8" s="216" t="s">
        <v>397</v>
      </c>
      <c r="AE8" s="216" t="s">
        <v>397</v>
      </c>
      <c r="AF8" s="216" t="s">
        <v>397</v>
      </c>
      <c r="AG8" s="216" t="s">
        <v>397</v>
      </c>
      <c r="AH8" s="216" t="s">
        <v>397</v>
      </c>
      <c r="AI8" s="216" t="s">
        <v>397</v>
      </c>
      <c r="AJ8" s="216" t="s">
        <v>397</v>
      </c>
      <c r="AK8" s="216" t="s">
        <v>397</v>
      </c>
      <c r="AL8" s="216" t="s">
        <v>397</v>
      </c>
      <c r="AM8" s="215" t="s">
        <v>397</v>
      </c>
      <c r="AN8" s="215" t="s">
        <v>397</v>
      </c>
      <c r="AO8" s="215" t="s">
        <v>397</v>
      </c>
      <c r="AP8" s="215" t="s">
        <v>397</v>
      </c>
      <c r="AQ8" s="215" t="s">
        <v>397</v>
      </c>
      <c r="AR8" s="215" t="s">
        <v>397</v>
      </c>
      <c r="AS8" s="215" t="s">
        <v>397</v>
      </c>
      <c r="AT8" s="215" t="s">
        <v>397</v>
      </c>
      <c r="AU8" s="215" t="s">
        <v>397</v>
      </c>
      <c r="AV8" s="215" t="s">
        <v>397</v>
      </c>
    </row>
    <row r="9" spans="1:48" ht="21" x14ac:dyDescent="0.25">
      <c r="A9" s="217" t="s">
        <v>0</v>
      </c>
      <c r="B9" s="218" t="s">
        <v>397</v>
      </c>
      <c r="C9" s="221">
        <v>0.82570989642697856</v>
      </c>
      <c r="D9" s="204">
        <v>-2.4630541871921183E-3</v>
      </c>
      <c r="E9" s="204">
        <v>-1.4753614635585719E-3</v>
      </c>
      <c r="F9" s="204">
        <v>-2.012072434607646E-3</v>
      </c>
      <c r="G9" s="204">
        <v>-0.24775227164036345</v>
      </c>
      <c r="H9" s="204">
        <v>-1.1575413821044102E-3</v>
      </c>
      <c r="I9" s="204">
        <v>-0.22025966876175623</v>
      </c>
      <c r="J9" s="204">
        <v>-8.9043209876543211E-2</v>
      </c>
      <c r="K9" s="204">
        <v>-5.0990285008856205E-4</v>
      </c>
      <c r="L9" s="204">
        <v>-1.1810352178732837E-2</v>
      </c>
      <c r="M9" s="204">
        <v>-8.9186414577808199E-3</v>
      </c>
      <c r="N9" s="204">
        <v>-2.9006526468455403E-3</v>
      </c>
      <c r="O9" s="204">
        <v>-6.7985447930877666E-3</v>
      </c>
      <c r="P9" s="204">
        <v>-2.0518666286691366E-3</v>
      </c>
      <c r="Q9" s="204">
        <v>-1.2927229158784209E-3</v>
      </c>
      <c r="R9" s="204">
        <v>-1.1964211402413648E-3</v>
      </c>
      <c r="S9" s="204">
        <v>-1.6430872970147024E-3</v>
      </c>
      <c r="T9" s="204">
        <v>-5.4993116633387834E-4</v>
      </c>
      <c r="U9" s="204">
        <v>-8.7757788503729707E-4</v>
      </c>
      <c r="V9" s="204">
        <v>-9.8005698005698E-3</v>
      </c>
      <c r="W9" s="204">
        <v>-3.9806908004526107E-3</v>
      </c>
      <c r="X9" s="204">
        <v>-4.0624610804367292E-3</v>
      </c>
      <c r="Y9" s="204">
        <v>-6.6090328835743716E-3</v>
      </c>
      <c r="Z9" s="204">
        <v>-1.1844104764458748E-3</v>
      </c>
      <c r="AA9" s="204">
        <v>-3.173897581792319E-2</v>
      </c>
      <c r="AB9" s="204">
        <v>-1.0574889444337628E-3</v>
      </c>
      <c r="AC9" s="204">
        <v>-8.5086268021744267E-4</v>
      </c>
      <c r="AD9" s="204">
        <v>-7.56662836644901E-4</v>
      </c>
      <c r="AE9" s="204">
        <v>-7.7959494958054396E-4</v>
      </c>
      <c r="AF9" s="204">
        <v>-1.4360360577793331E-3</v>
      </c>
      <c r="AG9" s="204">
        <v>-4.3140855522155281E-3</v>
      </c>
      <c r="AH9" s="204">
        <v>-3.3993394779388399E-3</v>
      </c>
      <c r="AI9" s="204">
        <v>-2.3332588676247923E-3</v>
      </c>
      <c r="AJ9" s="204">
        <v>-1.8159021142288901E-3</v>
      </c>
      <c r="AK9" s="204">
        <v>-2.0768200089325592E-3</v>
      </c>
      <c r="AL9" s="205">
        <v>0</v>
      </c>
      <c r="AM9" s="228"/>
      <c r="AN9" s="229"/>
      <c r="AO9" s="229"/>
      <c r="AP9" s="229"/>
      <c r="AQ9" s="229"/>
      <c r="AR9" s="229"/>
      <c r="AS9" s="229"/>
      <c r="AT9" s="229"/>
      <c r="AU9" s="229"/>
      <c r="AV9" s="229"/>
    </row>
    <row r="10" spans="1:48" ht="31.5" x14ac:dyDescent="0.25">
      <c r="A10" s="217" t="s">
        <v>1</v>
      </c>
      <c r="B10" s="218" t="s">
        <v>397</v>
      </c>
      <c r="C10" s="206">
        <v>-6.6075292796141208E-5</v>
      </c>
      <c r="D10" s="222">
        <v>0.99876847290640391</v>
      </c>
      <c r="E10" s="207">
        <v>0</v>
      </c>
      <c r="F10" s="207">
        <v>-6.7069081153588205E-4</v>
      </c>
      <c r="G10" s="207">
        <v>-4.7824007651841225E-5</v>
      </c>
      <c r="H10" s="207">
        <v>0</v>
      </c>
      <c r="I10" s="207">
        <v>-4.5877873101803009E-5</v>
      </c>
      <c r="J10" s="207">
        <v>-1.5432098765432098E-4</v>
      </c>
      <c r="K10" s="207">
        <v>-9.3929472384735122E-4</v>
      </c>
      <c r="L10" s="207">
        <v>-2.558199027884369E-4</v>
      </c>
      <c r="M10" s="207">
        <v>-2.1387629395157839E-5</v>
      </c>
      <c r="N10" s="207">
        <v>-4.4625425336085236E-4</v>
      </c>
      <c r="O10" s="207">
        <v>-2.9104138244656665E-3</v>
      </c>
      <c r="P10" s="207">
        <v>-5.6996295240809347E-5</v>
      </c>
      <c r="Q10" s="207">
        <v>-3.1529827216546858E-5</v>
      </c>
      <c r="R10" s="207">
        <v>-2.600915522263837E-5</v>
      </c>
      <c r="S10" s="207">
        <v>-8.5355184260504029E-5</v>
      </c>
      <c r="T10" s="207">
        <v>-1.4763252787486668E-5</v>
      </c>
      <c r="U10" s="207">
        <v>0</v>
      </c>
      <c r="V10" s="207">
        <v>-2.8490028490028492E-5</v>
      </c>
      <c r="W10" s="207">
        <v>-2.5886700910918818E-3</v>
      </c>
      <c r="X10" s="207">
        <v>-6.5236601291684707E-5</v>
      </c>
      <c r="Y10" s="207">
        <v>-4.3090678947510168E-5</v>
      </c>
      <c r="Z10" s="207">
        <v>-5.9592979946962255E-5</v>
      </c>
      <c r="AA10" s="207">
        <v>-4.4452347083926033E-5</v>
      </c>
      <c r="AB10" s="207">
        <v>0</v>
      </c>
      <c r="AC10" s="207">
        <v>0</v>
      </c>
      <c r="AD10" s="207">
        <v>-2.80245495053667E-5</v>
      </c>
      <c r="AE10" s="207">
        <v>0</v>
      </c>
      <c r="AF10" s="207">
        <v>-3.6202589691915954E-5</v>
      </c>
      <c r="AG10" s="207">
        <v>-3.7732526695762637E-5</v>
      </c>
      <c r="AH10" s="207">
        <v>-4.1455359487059019E-5</v>
      </c>
      <c r="AI10" s="207">
        <v>-4.9643805694144518E-5</v>
      </c>
      <c r="AJ10" s="207">
        <v>-2.1617882312248693E-5</v>
      </c>
      <c r="AK10" s="207">
        <v>-2.2331397945511389E-5</v>
      </c>
      <c r="AL10" s="208">
        <v>0</v>
      </c>
      <c r="AM10" s="230"/>
      <c r="AN10" s="231"/>
      <c r="AO10" s="231"/>
      <c r="AP10" s="231"/>
      <c r="AQ10" s="231"/>
      <c r="AR10" s="231"/>
      <c r="AS10" s="231"/>
      <c r="AT10" s="231"/>
      <c r="AU10" s="231"/>
      <c r="AV10" s="231"/>
    </row>
    <row r="11" spans="1:48" ht="31.5" x14ac:dyDescent="0.25">
      <c r="A11" s="217" t="s">
        <v>2</v>
      </c>
      <c r="B11" s="218" t="s">
        <v>397</v>
      </c>
      <c r="C11" s="206">
        <v>-3.4689528717974136E-4</v>
      </c>
      <c r="D11" s="207">
        <v>0</v>
      </c>
      <c r="E11" s="222">
        <v>0.98908232516966654</v>
      </c>
      <c r="F11" s="207">
        <v>-1.3413816230717641E-3</v>
      </c>
      <c r="G11" s="207">
        <v>-1.4347202295552367E-4</v>
      </c>
      <c r="H11" s="207">
        <v>0</v>
      </c>
      <c r="I11" s="207">
        <v>-1.37633619305409E-4</v>
      </c>
      <c r="J11" s="207">
        <v>-7.716049382716049E-4</v>
      </c>
      <c r="K11" s="207">
        <v>-2.6836992109924323E-5</v>
      </c>
      <c r="L11" s="207">
        <v>-6.011767715528268E-3</v>
      </c>
      <c r="M11" s="207">
        <v>-8.5550517580631355E-5</v>
      </c>
      <c r="N11" s="207">
        <v>-2.3874602554805599E-2</v>
      </c>
      <c r="O11" s="207">
        <v>-1.5507048658481128E-2</v>
      </c>
      <c r="P11" s="207">
        <v>-3.562268452550584E-4</v>
      </c>
      <c r="Q11" s="207">
        <v>-9.4589481649640553E-5</v>
      </c>
      <c r="R11" s="207">
        <v>-7.8027465667915093E-5</v>
      </c>
      <c r="S11" s="207">
        <v>-8.5355184260504029E-5</v>
      </c>
      <c r="T11" s="207">
        <v>-4.4289758362460004E-5</v>
      </c>
      <c r="U11" s="207">
        <v>0</v>
      </c>
      <c r="V11" s="207">
        <v>-5.6980056980056985E-5</v>
      </c>
      <c r="W11" s="207">
        <v>-1.0582613579935365E-4</v>
      </c>
      <c r="X11" s="207">
        <v>-3.6829026729214729E-3</v>
      </c>
      <c r="Y11" s="207">
        <v>-1.0772669736877542E-4</v>
      </c>
      <c r="Z11" s="207">
        <v>-1.8622806233425704E-4</v>
      </c>
      <c r="AA11" s="207">
        <v>-4.4452347083926033E-5</v>
      </c>
      <c r="AB11" s="207">
        <v>-9.6135358584887519E-5</v>
      </c>
      <c r="AC11" s="207">
        <v>0</v>
      </c>
      <c r="AD11" s="207">
        <v>-2.80245495053667E-5</v>
      </c>
      <c r="AE11" s="207">
        <v>0</v>
      </c>
      <c r="AF11" s="207">
        <v>-2.5341812784341174E-4</v>
      </c>
      <c r="AG11" s="207">
        <v>-1.3206384343516923E-4</v>
      </c>
      <c r="AH11" s="207">
        <v>-2.7636906324706014E-5</v>
      </c>
      <c r="AI11" s="207">
        <v>-2.4821902847072259E-5</v>
      </c>
      <c r="AJ11" s="207">
        <v>-4.3235764624497387E-5</v>
      </c>
      <c r="AK11" s="207">
        <v>-4.4662795891022778E-5</v>
      </c>
      <c r="AL11" s="208">
        <v>0</v>
      </c>
      <c r="AM11" s="228"/>
      <c r="AN11" s="229"/>
      <c r="AO11" s="229"/>
      <c r="AP11" s="229"/>
      <c r="AQ11" s="229"/>
      <c r="AR11" s="229"/>
      <c r="AS11" s="229"/>
      <c r="AT11" s="229"/>
      <c r="AU11" s="229"/>
      <c r="AV11" s="229"/>
    </row>
    <row r="12" spans="1:48" ht="21" x14ac:dyDescent="0.25">
      <c r="A12" s="217" t="s">
        <v>3</v>
      </c>
      <c r="B12" s="218" t="s">
        <v>397</v>
      </c>
      <c r="C12" s="206">
        <v>-3.9810363909675078E-3</v>
      </c>
      <c r="D12" s="207">
        <v>-3.3251231527093597E-2</v>
      </c>
      <c r="E12" s="207">
        <v>-2.0655060489820007E-2</v>
      </c>
      <c r="F12" s="222">
        <v>0.96579476861167002</v>
      </c>
      <c r="G12" s="207">
        <v>-3.3476805356288854E-4</v>
      </c>
      <c r="H12" s="207">
        <v>0</v>
      </c>
      <c r="I12" s="207">
        <v>-1.37633619305409E-4</v>
      </c>
      <c r="J12" s="207">
        <v>-6.6872427983539096E-4</v>
      </c>
      <c r="K12" s="207">
        <v>-5.0990285008856205E-4</v>
      </c>
      <c r="L12" s="207">
        <v>-2.984565532531764E-4</v>
      </c>
      <c r="M12" s="207">
        <v>-1.0052185815724185E-3</v>
      </c>
      <c r="N12" s="207">
        <v>-5.5781781670106545E-4</v>
      </c>
      <c r="O12" s="207">
        <v>-9.0950432014552077E-5</v>
      </c>
      <c r="P12" s="207">
        <v>-1.4249073810202337E-5</v>
      </c>
      <c r="Q12" s="207">
        <v>0</v>
      </c>
      <c r="R12" s="207">
        <v>0</v>
      </c>
      <c r="S12" s="207">
        <v>-4.0543712523739405E-4</v>
      </c>
      <c r="T12" s="207">
        <v>-3.6908131968716671E-6</v>
      </c>
      <c r="U12" s="207">
        <v>0</v>
      </c>
      <c r="V12" s="207">
        <v>-1.1396011396011397E-4</v>
      </c>
      <c r="W12" s="207">
        <v>-2.165365547894467E-3</v>
      </c>
      <c r="X12" s="207">
        <v>-1.7791800352277647E-3</v>
      </c>
      <c r="Y12" s="207">
        <v>0</v>
      </c>
      <c r="Z12" s="207">
        <v>-7.449122493370281E-5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-1.3835259788446303E-4</v>
      </c>
      <c r="AH12" s="207">
        <v>-2.4873215692235412E-4</v>
      </c>
      <c r="AI12" s="207">
        <v>-1.7375331992950578E-4</v>
      </c>
      <c r="AJ12" s="207">
        <v>0</v>
      </c>
      <c r="AK12" s="207">
        <v>0</v>
      </c>
      <c r="AL12" s="208">
        <v>0</v>
      </c>
      <c r="AM12" s="230"/>
      <c r="AN12" s="231"/>
      <c r="AO12" s="231"/>
      <c r="AP12" s="231"/>
      <c r="AQ12" s="231"/>
      <c r="AR12" s="231"/>
      <c r="AS12" s="231"/>
      <c r="AT12" s="231"/>
      <c r="AU12" s="231"/>
      <c r="AV12" s="231"/>
    </row>
    <row r="13" spans="1:48" ht="21" x14ac:dyDescent="0.25">
      <c r="A13" s="217" t="s">
        <v>4</v>
      </c>
      <c r="B13" s="218" t="s">
        <v>397</v>
      </c>
      <c r="C13" s="206">
        <v>-2.000429489403175E-2</v>
      </c>
      <c r="D13" s="207">
        <v>-6.1576354679802956E-4</v>
      </c>
      <c r="E13" s="207">
        <v>-5.9014458542342883E-4</v>
      </c>
      <c r="F13" s="207">
        <v>-6.7069081153588205E-4</v>
      </c>
      <c r="G13" s="222">
        <v>0.95334768053562891</v>
      </c>
      <c r="H13" s="207">
        <v>-3.0096075934714669E-3</v>
      </c>
      <c r="I13" s="207">
        <v>-1.4222140661558933E-3</v>
      </c>
      <c r="J13" s="207">
        <v>-2.4691358024691358E-3</v>
      </c>
      <c r="K13" s="207">
        <v>-7.5143577907788093E-4</v>
      </c>
      <c r="L13" s="207">
        <v>-5.2869446576276971E-3</v>
      </c>
      <c r="M13" s="207">
        <v>-2.0532124219351526E-3</v>
      </c>
      <c r="N13" s="207">
        <v>-1.5061081050928768E-3</v>
      </c>
      <c r="O13" s="207">
        <v>-1.1368804001819009E-3</v>
      </c>
      <c r="P13" s="207">
        <v>-1.2111712738671987E-3</v>
      </c>
      <c r="Q13" s="207">
        <v>-1.8287299785597175E-3</v>
      </c>
      <c r="R13" s="207">
        <v>-1.4044943820224719E-3</v>
      </c>
      <c r="S13" s="207">
        <v>-1.3443441521029382E-3</v>
      </c>
      <c r="T13" s="207">
        <v>-4.6504246280582999E-4</v>
      </c>
      <c r="U13" s="207">
        <v>-1.3163668275559454E-3</v>
      </c>
      <c r="V13" s="207">
        <v>-1.6239316239316239E-3</v>
      </c>
      <c r="W13" s="207">
        <v>-9.7685663814787993E-4</v>
      </c>
      <c r="X13" s="207">
        <v>-1.0082020199623999E-3</v>
      </c>
      <c r="Y13" s="207">
        <v>-2.8601438151409876E-3</v>
      </c>
      <c r="Z13" s="207">
        <v>-8.2685259676410123E-4</v>
      </c>
      <c r="AA13" s="207">
        <v>-7.6413584637268855E-2</v>
      </c>
      <c r="AB13" s="207">
        <v>-1.7304364545279753E-3</v>
      </c>
      <c r="AC13" s="207">
        <v>-6.1451193571259756E-4</v>
      </c>
      <c r="AD13" s="207">
        <v>-8.4073648516100102E-4</v>
      </c>
      <c r="AE13" s="207">
        <v>-6.1011778662825188E-4</v>
      </c>
      <c r="AF13" s="207">
        <v>-5.6717390517335004E-4</v>
      </c>
      <c r="AG13" s="207">
        <v>-2.5721005697611531E-3</v>
      </c>
      <c r="AH13" s="207">
        <v>-2.7084168198211896E-3</v>
      </c>
      <c r="AI13" s="207">
        <v>-2.1098617420011417E-3</v>
      </c>
      <c r="AJ13" s="207">
        <v>-2.8751783475290762E-3</v>
      </c>
      <c r="AK13" s="207">
        <v>-1.0384100044662796E-2</v>
      </c>
      <c r="AL13" s="208">
        <v>0</v>
      </c>
      <c r="AM13" s="228"/>
      <c r="AN13" s="229"/>
      <c r="AO13" s="229"/>
      <c r="AP13" s="229"/>
      <c r="AQ13" s="229"/>
      <c r="AR13" s="229"/>
      <c r="AS13" s="229"/>
      <c r="AT13" s="229"/>
      <c r="AU13" s="229"/>
      <c r="AV13" s="229"/>
    </row>
    <row r="14" spans="1:48" ht="31.5" x14ac:dyDescent="0.25">
      <c r="A14" s="217" t="s">
        <v>5</v>
      </c>
      <c r="B14" s="218" t="s">
        <v>397</v>
      </c>
      <c r="C14" s="206">
        <v>-2.3126352478649421E-4</v>
      </c>
      <c r="D14" s="207">
        <v>-6.1576354679802956E-4</v>
      </c>
      <c r="E14" s="207">
        <v>0</v>
      </c>
      <c r="F14" s="207">
        <v>-6.7069081153588205E-4</v>
      </c>
      <c r="G14" s="207">
        <v>-4.3041606886657101E-4</v>
      </c>
      <c r="H14" s="222">
        <v>0.96753096423197127</v>
      </c>
      <c r="I14" s="207">
        <v>-9.1755746203606018E-5</v>
      </c>
      <c r="J14" s="207">
        <v>-1.131687242798354E-3</v>
      </c>
      <c r="K14" s="207">
        <v>-5.3673984219848646E-5</v>
      </c>
      <c r="L14" s="207">
        <v>-1.1085529120832267E-3</v>
      </c>
      <c r="M14" s="207">
        <v>-1.6254598340319957E-3</v>
      </c>
      <c r="N14" s="207">
        <v>-7.8094494338149152E-4</v>
      </c>
      <c r="O14" s="207">
        <v>-1.0004547521600727E-3</v>
      </c>
      <c r="P14" s="207">
        <v>-5.2721573097748648E-4</v>
      </c>
      <c r="Q14" s="207">
        <v>-6.7789128515575732E-4</v>
      </c>
      <c r="R14" s="207">
        <v>-3.3811901789429879E-4</v>
      </c>
      <c r="S14" s="207">
        <v>-6.1882508588865408E-4</v>
      </c>
      <c r="T14" s="207">
        <v>-2.0668553902481333E-4</v>
      </c>
      <c r="U14" s="207">
        <v>-1.0969723562966212E-3</v>
      </c>
      <c r="V14" s="207">
        <v>-4.8148148148148143E-3</v>
      </c>
      <c r="W14" s="207">
        <v>-7.6520436654917265E-4</v>
      </c>
      <c r="X14" s="207">
        <v>-3.1432180622357174E-4</v>
      </c>
      <c r="Y14" s="207">
        <v>-8.4565457434488702E-4</v>
      </c>
      <c r="Z14" s="207">
        <v>-2.3837191978784902E-4</v>
      </c>
      <c r="AA14" s="207">
        <v>-7.1123755334281653E-4</v>
      </c>
      <c r="AB14" s="207">
        <v>-6.7294751009421255E-4</v>
      </c>
      <c r="AC14" s="207">
        <v>-1.4181044670290711E-4</v>
      </c>
      <c r="AD14" s="207">
        <v>-5.6049099010733401E-5</v>
      </c>
      <c r="AE14" s="207">
        <v>-3.3895432590458436E-5</v>
      </c>
      <c r="AF14" s="207">
        <v>-1.0860776907574788E-4</v>
      </c>
      <c r="AG14" s="207">
        <v>-5.785654093350271E-4</v>
      </c>
      <c r="AH14" s="207">
        <v>-7.1855956444235637E-4</v>
      </c>
      <c r="AI14" s="207">
        <v>-2.9786283416486709E-4</v>
      </c>
      <c r="AJ14" s="207">
        <v>-1.0376583509879372E-3</v>
      </c>
      <c r="AK14" s="207">
        <v>-5.3595355069227329E-4</v>
      </c>
      <c r="AL14" s="208">
        <v>0</v>
      </c>
      <c r="AM14" s="230"/>
      <c r="AN14" s="231"/>
      <c r="AO14" s="231"/>
      <c r="AP14" s="231"/>
      <c r="AQ14" s="231"/>
      <c r="AR14" s="231"/>
      <c r="AS14" s="231"/>
      <c r="AT14" s="231"/>
      <c r="AU14" s="231"/>
      <c r="AV14" s="231"/>
    </row>
    <row r="15" spans="1:48" ht="31.5" x14ac:dyDescent="0.25">
      <c r="A15" s="217" t="s">
        <v>6</v>
      </c>
      <c r="B15" s="218" t="s">
        <v>397</v>
      </c>
      <c r="C15" s="206">
        <v>-4.9226093133125197E-3</v>
      </c>
      <c r="D15" s="207">
        <v>-6.1576354679802956E-4</v>
      </c>
      <c r="E15" s="207">
        <v>-2.9507229271171441E-4</v>
      </c>
      <c r="F15" s="207">
        <v>-1.3413816230717641E-3</v>
      </c>
      <c r="G15" s="207">
        <v>-1.5303682448589192E-3</v>
      </c>
      <c r="H15" s="207">
        <v>-6.9452482926264615E-4</v>
      </c>
      <c r="I15" s="222">
        <v>0.8654401981924118</v>
      </c>
      <c r="J15" s="207">
        <v>-2.0318930041152265E-2</v>
      </c>
      <c r="K15" s="207">
        <v>-2.1469593687939458E-4</v>
      </c>
      <c r="L15" s="207">
        <v>-3.6667519399675957E-3</v>
      </c>
      <c r="M15" s="207">
        <v>-4.8122166139105138E-3</v>
      </c>
      <c r="N15" s="207">
        <v>-8.2557036871757691E-3</v>
      </c>
      <c r="O15" s="207">
        <v>-1.8644838562983173E-3</v>
      </c>
      <c r="P15" s="207">
        <v>-5.1866628669136501E-3</v>
      </c>
      <c r="Q15" s="207">
        <v>-2.0179089418589989E-3</v>
      </c>
      <c r="R15" s="207">
        <v>-3.0430711610486888E-3</v>
      </c>
      <c r="S15" s="207">
        <v>-3.7129505153319247E-3</v>
      </c>
      <c r="T15" s="207">
        <v>-2.6500038753538568E-3</v>
      </c>
      <c r="U15" s="207">
        <v>-2.1939447125932424E-3</v>
      </c>
      <c r="V15" s="207">
        <v>-4.6495726495726496E-2</v>
      </c>
      <c r="W15" s="207">
        <v>-1.1152446618854961E-3</v>
      </c>
      <c r="X15" s="207">
        <v>-2.7399372542507575E-2</v>
      </c>
      <c r="Y15" s="207">
        <v>-2.3430556677708652E-3</v>
      </c>
      <c r="Z15" s="207">
        <v>-1.2961473138464288E-3</v>
      </c>
      <c r="AA15" s="207">
        <v>-1.8225462304409673E-3</v>
      </c>
      <c r="AB15" s="207">
        <v>-3.8454143433955007E-4</v>
      </c>
      <c r="AC15" s="207">
        <v>-2.363507445048452E-4</v>
      </c>
      <c r="AD15" s="207">
        <v>-2.241963960429336E-4</v>
      </c>
      <c r="AE15" s="207">
        <v>-1.3558173036183374E-4</v>
      </c>
      <c r="AF15" s="207">
        <v>-6.2389129569068507E-3</v>
      </c>
      <c r="AG15" s="207">
        <v>-2.8173619932836103E-3</v>
      </c>
      <c r="AH15" s="207">
        <v>-8.9819945555294543E-4</v>
      </c>
      <c r="AI15" s="207">
        <v>-1.4644922679772634E-3</v>
      </c>
      <c r="AJ15" s="207">
        <v>-4.972112931817199E-4</v>
      </c>
      <c r="AK15" s="207">
        <v>-2.1884769986601164E-3</v>
      </c>
      <c r="AL15" s="208">
        <v>0</v>
      </c>
      <c r="AM15" s="228"/>
      <c r="AN15" s="229"/>
      <c r="AO15" s="229"/>
      <c r="AP15" s="229"/>
      <c r="AQ15" s="229"/>
      <c r="AR15" s="229"/>
      <c r="AS15" s="229"/>
      <c r="AT15" s="229"/>
      <c r="AU15" s="229"/>
      <c r="AV15" s="229"/>
    </row>
    <row r="16" spans="1:48" ht="21" x14ac:dyDescent="0.25">
      <c r="A16" s="217" t="s">
        <v>7</v>
      </c>
      <c r="B16" s="218" t="s">
        <v>397</v>
      </c>
      <c r="C16" s="206">
        <v>-9.7461056874308279E-4</v>
      </c>
      <c r="D16" s="207">
        <v>-6.1576354679802956E-4</v>
      </c>
      <c r="E16" s="207">
        <v>-1.1802891708468577E-3</v>
      </c>
      <c r="F16" s="207">
        <v>-6.7069081153588205E-4</v>
      </c>
      <c r="G16" s="207">
        <v>-4.7106647537063602E-3</v>
      </c>
      <c r="H16" s="207">
        <v>-1.3890496585252923E-3</v>
      </c>
      <c r="I16" s="207">
        <v>-2.0186264164793323E-3</v>
      </c>
      <c r="J16" s="222">
        <v>0.93050411522633747</v>
      </c>
      <c r="K16" s="207">
        <v>-2.6836992109924323E-4</v>
      </c>
      <c r="L16" s="207">
        <v>-3.240385435320201E-3</v>
      </c>
      <c r="M16" s="207">
        <v>-3.6786722559671481E-3</v>
      </c>
      <c r="N16" s="207">
        <v>-3.6258158085569251E-3</v>
      </c>
      <c r="O16" s="207">
        <v>-1.1368804001819009E-3</v>
      </c>
      <c r="P16" s="207">
        <v>-1.2966657167284125E-3</v>
      </c>
      <c r="Q16" s="207">
        <v>-1.8444948921679909E-3</v>
      </c>
      <c r="R16" s="207">
        <v>-1.7426133999167708E-3</v>
      </c>
      <c r="S16" s="207">
        <v>-1.7924588694705845E-3</v>
      </c>
      <c r="T16" s="207">
        <v>-7.2339938658684674E-4</v>
      </c>
      <c r="U16" s="207">
        <v>-8.7757788503729707E-4</v>
      </c>
      <c r="V16" s="207">
        <v>-2.136752136752137E-3</v>
      </c>
      <c r="W16" s="207">
        <v>-1.4490040132526885E-3</v>
      </c>
      <c r="X16" s="207">
        <v>-7.4725561479566116E-4</v>
      </c>
      <c r="Y16" s="207">
        <v>-3.1563922329051197E-3</v>
      </c>
      <c r="Z16" s="207">
        <v>-9.6838592413813656E-4</v>
      </c>
      <c r="AA16" s="207">
        <v>-2.1781650071123759E-3</v>
      </c>
      <c r="AB16" s="207">
        <v>-3.710824841376658E-2</v>
      </c>
      <c r="AC16" s="207">
        <v>-2.1744268494445756E-3</v>
      </c>
      <c r="AD16" s="207">
        <v>-4.3438051733318385E-3</v>
      </c>
      <c r="AE16" s="207">
        <v>-2.4913142953986948E-3</v>
      </c>
      <c r="AF16" s="207">
        <v>-9.6540239178442551E-4</v>
      </c>
      <c r="AG16" s="207">
        <v>-5.332863773001119E-3</v>
      </c>
      <c r="AH16" s="207">
        <v>-2.169497146489422E-3</v>
      </c>
      <c r="AI16" s="207">
        <v>-4.0459701640727782E-3</v>
      </c>
      <c r="AJ16" s="207">
        <v>-1.4267802326084135E-3</v>
      </c>
      <c r="AK16" s="207">
        <v>-2.2331397945511387E-3</v>
      </c>
      <c r="AL16" s="208">
        <v>0</v>
      </c>
      <c r="AM16" s="230"/>
      <c r="AN16" s="231"/>
      <c r="AO16" s="231"/>
      <c r="AP16" s="231"/>
      <c r="AQ16" s="231"/>
      <c r="AR16" s="231"/>
      <c r="AS16" s="231"/>
      <c r="AT16" s="231"/>
      <c r="AU16" s="231"/>
      <c r="AV16" s="231"/>
    </row>
    <row r="17" spans="1:48" ht="21" x14ac:dyDescent="0.25">
      <c r="A17" s="217" t="s">
        <v>8</v>
      </c>
      <c r="B17" s="218" t="s">
        <v>397</v>
      </c>
      <c r="C17" s="206">
        <v>-1.2091778581693842E-2</v>
      </c>
      <c r="D17" s="207">
        <v>-9.2364532019704425E-3</v>
      </c>
      <c r="E17" s="207">
        <v>-2.0064915904396578E-2</v>
      </c>
      <c r="F17" s="207">
        <v>-8.7189805499664659E-3</v>
      </c>
      <c r="G17" s="207">
        <v>-2.5346724055475846E-3</v>
      </c>
      <c r="H17" s="207">
        <v>-1.6205579349461742E-3</v>
      </c>
      <c r="I17" s="207">
        <v>-2.2480157819883472E-3</v>
      </c>
      <c r="J17" s="207">
        <v>-4.6296296296296294E-3</v>
      </c>
      <c r="K17" s="222">
        <v>0.96916429606569698</v>
      </c>
      <c r="L17" s="207">
        <v>-2.9632472072993944E-2</v>
      </c>
      <c r="M17" s="207">
        <v>-5.3682949781846175E-3</v>
      </c>
      <c r="N17" s="207">
        <v>-1.5228426395939087E-2</v>
      </c>
      <c r="O17" s="207">
        <v>-1.3915416098226467E-2</v>
      </c>
      <c r="P17" s="207">
        <v>-3.1062980906241097E-3</v>
      </c>
      <c r="Q17" s="207">
        <v>-1.5922562744356162E-3</v>
      </c>
      <c r="R17" s="207">
        <v>-2.7829796088223052E-3</v>
      </c>
      <c r="S17" s="207">
        <v>-3.0514478373130189E-3</v>
      </c>
      <c r="T17" s="207">
        <v>-1.4541803995674367E-3</v>
      </c>
      <c r="U17" s="207">
        <v>-2.6327336551118909E-3</v>
      </c>
      <c r="V17" s="207">
        <v>-3.7037037037037038E-3</v>
      </c>
      <c r="W17" s="207">
        <v>-1.7054288807665071E-2</v>
      </c>
      <c r="X17" s="207">
        <v>-5.5451111097931998E-3</v>
      </c>
      <c r="Y17" s="207">
        <v>-5.0416094368586888E-3</v>
      </c>
      <c r="Z17" s="207">
        <v>-2.9513423318733054E-2</v>
      </c>
      <c r="AA17" s="207">
        <v>-2.4893314366998577E-3</v>
      </c>
      <c r="AB17" s="207">
        <v>-2.1149778888675257E-3</v>
      </c>
      <c r="AC17" s="207">
        <v>-1.8435358071377925E-3</v>
      </c>
      <c r="AD17" s="207">
        <v>-2.410111257461536E-3</v>
      </c>
      <c r="AE17" s="207">
        <v>-1.8473010761799848E-3</v>
      </c>
      <c r="AF17" s="207">
        <v>-2.1118177320284307E-3</v>
      </c>
      <c r="AG17" s="207">
        <v>-4.7102770825210366E-3</v>
      </c>
      <c r="AH17" s="207">
        <v>-3.9935329639200186E-3</v>
      </c>
      <c r="AI17" s="207">
        <v>-2.8048750217191652E-3</v>
      </c>
      <c r="AJ17" s="207">
        <v>-1.9672272904146309E-3</v>
      </c>
      <c r="AK17" s="207">
        <v>-2.6127735596248322E-3</v>
      </c>
      <c r="AL17" s="208">
        <v>0</v>
      </c>
      <c r="AM17" s="228"/>
      <c r="AN17" s="229"/>
      <c r="AO17" s="229"/>
      <c r="AP17" s="229"/>
      <c r="AQ17" s="229"/>
      <c r="AR17" s="229"/>
      <c r="AS17" s="229"/>
      <c r="AT17" s="229"/>
      <c r="AU17" s="229"/>
      <c r="AV17" s="229"/>
    </row>
    <row r="18" spans="1:48" ht="21" x14ac:dyDescent="0.25">
      <c r="A18" s="217" t="s">
        <v>9</v>
      </c>
      <c r="B18" s="218" t="s">
        <v>397</v>
      </c>
      <c r="C18" s="206">
        <v>-2.6760493582437188E-3</v>
      </c>
      <c r="D18" s="207">
        <v>-1.2315270935960591E-3</v>
      </c>
      <c r="E18" s="207">
        <v>-1.7704337562702863E-3</v>
      </c>
      <c r="F18" s="207">
        <v>-6.7069081153588205E-4</v>
      </c>
      <c r="G18" s="207">
        <v>-9.8039215686274508E-4</v>
      </c>
      <c r="H18" s="207">
        <v>-1.8520662113670565E-3</v>
      </c>
      <c r="I18" s="207">
        <v>-1.101068954443272E-3</v>
      </c>
      <c r="J18" s="207">
        <v>-3.4979423868312758E-3</v>
      </c>
      <c r="K18" s="207">
        <v>-2.5226772583328864E-3</v>
      </c>
      <c r="L18" s="222">
        <v>0.9818794235524857</v>
      </c>
      <c r="M18" s="207">
        <v>-1.4671913765078277E-2</v>
      </c>
      <c r="N18" s="207">
        <v>-3.1237797735259661E-3</v>
      </c>
      <c r="O18" s="207">
        <v>-2.2737608003638018E-3</v>
      </c>
      <c r="P18" s="207">
        <v>-1.3821601595896266E-3</v>
      </c>
      <c r="Q18" s="207">
        <v>-1.2611930886618741E-3</v>
      </c>
      <c r="R18" s="207">
        <v>-1.7686225551394089E-3</v>
      </c>
      <c r="S18" s="207">
        <v>-1.1522949875168043E-3</v>
      </c>
      <c r="T18" s="207">
        <v>-1.2253499813613936E-3</v>
      </c>
      <c r="U18" s="207">
        <v>-6.5818341377797272E-4</v>
      </c>
      <c r="V18" s="207">
        <v>-1.225071225071225E-3</v>
      </c>
      <c r="W18" s="207">
        <v>-1.0094185260861425E-3</v>
      </c>
      <c r="X18" s="207">
        <v>-7.8876981561764236E-4</v>
      </c>
      <c r="Y18" s="207">
        <v>-5.7095149605450974E-4</v>
      </c>
      <c r="Z18" s="207">
        <v>-8.6409820923095254E-4</v>
      </c>
      <c r="AA18" s="207">
        <v>-8.4459459459459464E-4</v>
      </c>
      <c r="AB18" s="207">
        <v>-7.6908286867910015E-4</v>
      </c>
      <c r="AC18" s="207">
        <v>-1.8908059560387617E-4</v>
      </c>
      <c r="AD18" s="207">
        <v>-2.241963960429336E-4</v>
      </c>
      <c r="AE18" s="207">
        <v>-1.3558173036183374E-4</v>
      </c>
      <c r="AF18" s="207">
        <v>-3.2582330722724363E-4</v>
      </c>
      <c r="AG18" s="207">
        <v>-8.6784811400254075E-4</v>
      </c>
      <c r="AH18" s="207">
        <v>-3.5927978222117818E-4</v>
      </c>
      <c r="AI18" s="207">
        <v>-4.4679425124730067E-4</v>
      </c>
      <c r="AJ18" s="207">
        <v>-1.2322192917981754E-3</v>
      </c>
      <c r="AK18" s="207">
        <v>-6.6994193836534166E-4</v>
      </c>
      <c r="AL18" s="208">
        <v>0</v>
      </c>
      <c r="AM18" s="230"/>
      <c r="AN18" s="231"/>
      <c r="AO18" s="231"/>
      <c r="AP18" s="231"/>
      <c r="AQ18" s="231"/>
      <c r="AR18" s="231"/>
      <c r="AS18" s="231"/>
      <c r="AT18" s="231"/>
      <c r="AU18" s="231"/>
      <c r="AV18" s="231"/>
    </row>
    <row r="19" spans="1:48" ht="21" x14ac:dyDescent="0.25">
      <c r="A19" s="217" t="s">
        <v>10</v>
      </c>
      <c r="B19" s="218" t="s">
        <v>397</v>
      </c>
      <c r="C19" s="206">
        <v>-1.7840329054958127E-3</v>
      </c>
      <c r="D19" s="207">
        <v>-3.0788177339901475E-3</v>
      </c>
      <c r="E19" s="207">
        <v>-3.2457952198288583E-3</v>
      </c>
      <c r="F19" s="207">
        <v>-2.012072434607646E-3</v>
      </c>
      <c r="G19" s="207">
        <v>-6.169296987087518E-3</v>
      </c>
      <c r="H19" s="207">
        <v>-2.7202222479453643E-3</v>
      </c>
      <c r="I19" s="207">
        <v>-2.5691608937009683E-3</v>
      </c>
      <c r="J19" s="207">
        <v>-8.1790123456790126E-3</v>
      </c>
      <c r="K19" s="207">
        <v>-2.1469593687939458E-4</v>
      </c>
      <c r="L19" s="207">
        <v>-8.3141468406242001E-3</v>
      </c>
      <c r="M19" s="222">
        <v>0.94751475746428271</v>
      </c>
      <c r="N19" s="207">
        <v>-6.6938138004127854E-3</v>
      </c>
      <c r="O19" s="207">
        <v>-3.1832651205093224E-3</v>
      </c>
      <c r="P19" s="207">
        <v>-5.9418637788543746E-3</v>
      </c>
      <c r="Q19" s="207">
        <v>-9.3485937697061414E-3</v>
      </c>
      <c r="R19" s="207">
        <v>-1.2952559300873906E-2</v>
      </c>
      <c r="S19" s="207">
        <v>-1.1458933486972665E-2</v>
      </c>
      <c r="T19" s="207">
        <v>-9.7954182244974035E-3</v>
      </c>
      <c r="U19" s="207">
        <v>-7.0206230802983766E-3</v>
      </c>
      <c r="V19" s="207">
        <v>-8.0341880341880337E-3</v>
      </c>
      <c r="W19" s="207">
        <v>-1.6362348688976989E-3</v>
      </c>
      <c r="X19" s="207">
        <v>-7.4369725472520562E-3</v>
      </c>
      <c r="Y19" s="207">
        <v>-3.6680940454068027E-3</v>
      </c>
      <c r="Z19" s="207">
        <v>-3.5457823068442539E-3</v>
      </c>
      <c r="AA19" s="207">
        <v>-1.9114509246088193E-3</v>
      </c>
      <c r="AB19" s="207">
        <v>-2.6917900403768502E-3</v>
      </c>
      <c r="AC19" s="207">
        <v>-3.7816119120775234E-4</v>
      </c>
      <c r="AD19" s="207">
        <v>-4.764173415912339E-4</v>
      </c>
      <c r="AE19" s="207">
        <v>-3.7284975849504284E-4</v>
      </c>
      <c r="AF19" s="207">
        <v>-1.0498751010655626E-3</v>
      </c>
      <c r="AG19" s="207">
        <v>-2.5721005697611531E-3</v>
      </c>
      <c r="AH19" s="207">
        <v>-1.0363839871764754E-3</v>
      </c>
      <c r="AI19" s="207">
        <v>-1.067341822424107E-3</v>
      </c>
      <c r="AJ19" s="207">
        <v>-1.2754550564226729E-3</v>
      </c>
      <c r="AK19" s="207">
        <v>-4.0196516301920502E-4</v>
      </c>
      <c r="AL19" s="208">
        <v>0</v>
      </c>
      <c r="AM19" s="228"/>
      <c r="AN19" s="229"/>
      <c r="AO19" s="229"/>
      <c r="AP19" s="229"/>
      <c r="AQ19" s="229"/>
      <c r="AR19" s="229"/>
      <c r="AS19" s="229"/>
      <c r="AT19" s="229"/>
      <c r="AU19" s="229"/>
      <c r="AV19" s="229"/>
    </row>
    <row r="20" spans="1:48" ht="21" x14ac:dyDescent="0.25">
      <c r="A20" s="217" t="s">
        <v>11</v>
      </c>
      <c r="B20" s="218" t="s">
        <v>397</v>
      </c>
      <c r="C20" s="206">
        <v>-1.0572046847382593E-3</v>
      </c>
      <c r="D20" s="207">
        <v>0</v>
      </c>
      <c r="E20" s="207">
        <v>-7.0817350250811451E-3</v>
      </c>
      <c r="F20" s="207">
        <v>-2.012072434607646E-3</v>
      </c>
      <c r="G20" s="207">
        <v>-2.0086083213773317E-3</v>
      </c>
      <c r="H20" s="207">
        <v>-7.5240189836786673E-4</v>
      </c>
      <c r="I20" s="207">
        <v>-2.0645042895811351E-3</v>
      </c>
      <c r="J20" s="207">
        <v>-1.02880658436214E-3</v>
      </c>
      <c r="K20" s="207">
        <v>-1.8785894476947023E-4</v>
      </c>
      <c r="L20" s="207">
        <v>-3.5388419885733777E-3</v>
      </c>
      <c r="M20" s="207">
        <v>-3.2936949268543075E-3</v>
      </c>
      <c r="N20" s="222">
        <v>0.93953254866960445</v>
      </c>
      <c r="O20" s="207">
        <v>-8.9131423374261033E-3</v>
      </c>
      <c r="P20" s="207">
        <v>-3.5195212311199772E-3</v>
      </c>
      <c r="Q20" s="207">
        <v>-4.6033547736158403E-3</v>
      </c>
      <c r="R20" s="207">
        <v>-3.6412817311693713E-3</v>
      </c>
      <c r="S20" s="207">
        <v>-2.9660926530525149E-3</v>
      </c>
      <c r="T20" s="207">
        <v>-1.9376769283576251E-3</v>
      </c>
      <c r="U20" s="207">
        <v>-1.3163668275559454E-3</v>
      </c>
      <c r="V20" s="207">
        <v>-2.2792022792022791E-3</v>
      </c>
      <c r="W20" s="207">
        <v>-1.0256994700552739E-3</v>
      </c>
      <c r="X20" s="207">
        <v>-2.8235587159064626E-2</v>
      </c>
      <c r="Y20" s="207">
        <v>-1.1580619967143358E-3</v>
      </c>
      <c r="Z20" s="207">
        <v>-8.566490867375823E-4</v>
      </c>
      <c r="AA20" s="207">
        <v>-1.0224039829302986E-3</v>
      </c>
      <c r="AB20" s="207">
        <v>-1.9227071716977504E-4</v>
      </c>
      <c r="AC20" s="207">
        <v>-1.8908059560387617E-4</v>
      </c>
      <c r="AD20" s="207">
        <v>-1.6814729703220019E-4</v>
      </c>
      <c r="AE20" s="207">
        <v>-1.0168629777137531E-4</v>
      </c>
      <c r="AF20" s="207">
        <v>-1.5084412371631649E-3</v>
      </c>
      <c r="AG20" s="207">
        <v>-1.0250669752348851E-3</v>
      </c>
      <c r="AH20" s="207">
        <v>-6.6328575179294431E-4</v>
      </c>
      <c r="AI20" s="207">
        <v>-7.9430089110631228E-4</v>
      </c>
      <c r="AJ20" s="207">
        <v>-5.8368282243071465E-4</v>
      </c>
      <c r="AK20" s="207">
        <v>-3.3497096918267083E-4</v>
      </c>
      <c r="AL20" s="208">
        <v>0</v>
      </c>
      <c r="AM20" s="230"/>
      <c r="AN20" s="231"/>
      <c r="AO20" s="231"/>
      <c r="AP20" s="231"/>
      <c r="AQ20" s="231"/>
      <c r="AR20" s="231"/>
      <c r="AS20" s="231"/>
      <c r="AT20" s="231"/>
      <c r="AU20" s="231"/>
      <c r="AV20" s="231"/>
    </row>
    <row r="21" spans="1:48" ht="21" x14ac:dyDescent="0.25">
      <c r="A21" s="217" t="s">
        <v>12</v>
      </c>
      <c r="B21" s="218" t="s">
        <v>397</v>
      </c>
      <c r="C21" s="206">
        <v>-4.9556469597105898E-4</v>
      </c>
      <c r="D21" s="207">
        <v>-1.2315270935960591E-3</v>
      </c>
      <c r="E21" s="207">
        <v>-1.1802891708468577E-3</v>
      </c>
      <c r="F21" s="207">
        <v>-2.012072434607646E-3</v>
      </c>
      <c r="G21" s="207">
        <v>-3.3476805356288854E-4</v>
      </c>
      <c r="H21" s="207">
        <v>-1.7363120731566154E-4</v>
      </c>
      <c r="I21" s="207">
        <v>-3.6702298481442407E-4</v>
      </c>
      <c r="J21" s="207">
        <v>-7.2016460905349787E-4</v>
      </c>
      <c r="K21" s="207">
        <v>-9.1245773173742693E-4</v>
      </c>
      <c r="L21" s="207">
        <v>-1.3643728148716636E-3</v>
      </c>
      <c r="M21" s="207">
        <v>-1.3046453931046282E-3</v>
      </c>
      <c r="N21" s="207">
        <v>-2.3428348301444747E-3</v>
      </c>
      <c r="O21" s="222">
        <v>0.97439745338790362</v>
      </c>
      <c r="P21" s="207">
        <v>-2.0860644058136223E-2</v>
      </c>
      <c r="Q21" s="207">
        <v>-2.0336738554672723E-3</v>
      </c>
      <c r="R21" s="207">
        <v>-7.9848106533499785E-3</v>
      </c>
      <c r="S21" s="207">
        <v>-1.2291146533512579E-2</v>
      </c>
      <c r="T21" s="207">
        <v>-3.2737513056251685E-3</v>
      </c>
      <c r="U21" s="207">
        <v>-4.3878894251864848E-3</v>
      </c>
      <c r="V21" s="207">
        <v>-3.7606837606837607E-3</v>
      </c>
      <c r="W21" s="207">
        <v>-1.3106159895150723E-3</v>
      </c>
      <c r="X21" s="207">
        <v>-3.9972244791450446E-3</v>
      </c>
      <c r="Y21" s="207">
        <v>-3.7165710592227519E-4</v>
      </c>
      <c r="Z21" s="207">
        <v>-9.3858943416465538E-4</v>
      </c>
      <c r="AA21" s="207">
        <v>-1.7780938833570413E-4</v>
      </c>
      <c r="AB21" s="207">
        <v>-1.9227071716977504E-4</v>
      </c>
      <c r="AC21" s="207">
        <v>-1.4181044670290711E-4</v>
      </c>
      <c r="AD21" s="207">
        <v>-2.241963960429336E-4</v>
      </c>
      <c r="AE21" s="207">
        <v>-8.4738581476146083E-5</v>
      </c>
      <c r="AF21" s="207">
        <v>-2.0514800825419043E-4</v>
      </c>
      <c r="AG21" s="207">
        <v>-3.2701523136327619E-4</v>
      </c>
      <c r="AH21" s="207">
        <v>-2.4873215692235412E-4</v>
      </c>
      <c r="AI21" s="207">
        <v>-2.2339712562365033E-4</v>
      </c>
      <c r="AJ21" s="207">
        <v>-1.7294305849798955E-4</v>
      </c>
      <c r="AK21" s="207">
        <v>-1.7865118356409111E-4</v>
      </c>
      <c r="AL21" s="208">
        <v>0</v>
      </c>
      <c r="AM21" s="228"/>
      <c r="AN21" s="229"/>
      <c r="AO21" s="229"/>
      <c r="AP21" s="229"/>
      <c r="AQ21" s="229"/>
      <c r="AR21" s="229"/>
      <c r="AS21" s="229"/>
      <c r="AT21" s="229"/>
      <c r="AU21" s="229"/>
      <c r="AV21" s="229"/>
    </row>
    <row r="22" spans="1:48" ht="31.5" x14ac:dyDescent="0.25">
      <c r="A22" s="217" t="s">
        <v>13</v>
      </c>
      <c r="B22" s="218" t="s">
        <v>397</v>
      </c>
      <c r="C22" s="206">
        <v>-4.9226093133125197E-3</v>
      </c>
      <c r="D22" s="207">
        <v>-1.4778325123152709E-2</v>
      </c>
      <c r="E22" s="207">
        <v>-8.2620241959280027E-3</v>
      </c>
      <c r="F22" s="207">
        <v>-9.3896713615023476E-3</v>
      </c>
      <c r="G22" s="207">
        <v>-8.8235294117647058E-3</v>
      </c>
      <c r="H22" s="207">
        <v>-2.3150827642088203E-3</v>
      </c>
      <c r="I22" s="207">
        <v>-9.4967197320732222E-3</v>
      </c>
      <c r="J22" s="207">
        <v>-5.9670781893004111E-3</v>
      </c>
      <c r="K22" s="207">
        <v>-3.5424829585100101E-3</v>
      </c>
      <c r="L22" s="207">
        <v>-7.7598703845825866E-3</v>
      </c>
      <c r="M22" s="207">
        <v>-1.5612969458465223E-2</v>
      </c>
      <c r="N22" s="207">
        <v>-1.4224354325877169E-2</v>
      </c>
      <c r="O22" s="207">
        <v>-3.4311050477489773E-2</v>
      </c>
      <c r="P22" s="222">
        <v>0.88833000854944433</v>
      </c>
      <c r="Q22" s="207">
        <v>-1.7719762895699334E-2</v>
      </c>
      <c r="R22" s="207">
        <v>-3.2407407407407406E-2</v>
      </c>
      <c r="S22" s="207">
        <v>-8.1386168192390571E-2</v>
      </c>
      <c r="T22" s="207">
        <v>-2.3473571932103802E-2</v>
      </c>
      <c r="U22" s="207">
        <v>-2.0403685827117157E-2</v>
      </c>
      <c r="V22" s="207">
        <v>-3.5071225071225072E-2</v>
      </c>
      <c r="W22" s="207">
        <v>-6.2844443720846939E-3</v>
      </c>
      <c r="X22" s="207">
        <v>-3.3335903260050884E-2</v>
      </c>
      <c r="Y22" s="207">
        <v>-4.2175002019875577E-3</v>
      </c>
      <c r="Z22" s="207">
        <v>-3.3372068770298859E-3</v>
      </c>
      <c r="AA22" s="207">
        <v>-2.7115931721194879E-3</v>
      </c>
      <c r="AB22" s="207">
        <v>-4.8067679292443757E-4</v>
      </c>
      <c r="AC22" s="207">
        <v>-4.7270148900969039E-4</v>
      </c>
      <c r="AD22" s="207">
        <v>-2.4381358069669027E-3</v>
      </c>
      <c r="AE22" s="207">
        <v>-3.8979747479027198E-4</v>
      </c>
      <c r="AF22" s="207">
        <v>-3.7650693279592598E-3</v>
      </c>
      <c r="AG22" s="207">
        <v>-4.3077967977662342E-3</v>
      </c>
      <c r="AH22" s="207">
        <v>-4.0349883234070778E-3</v>
      </c>
      <c r="AI22" s="207">
        <v>-2.1843274505423589E-3</v>
      </c>
      <c r="AJ22" s="207">
        <v>-1.1241298802369319E-3</v>
      </c>
      <c r="AK22" s="207">
        <v>-6.4761054041983027E-4</v>
      </c>
      <c r="AL22" s="208">
        <v>0</v>
      </c>
      <c r="AM22" s="230"/>
      <c r="AN22" s="231"/>
      <c r="AO22" s="231"/>
      <c r="AP22" s="231"/>
      <c r="AQ22" s="231"/>
      <c r="AR22" s="231"/>
      <c r="AS22" s="231"/>
      <c r="AT22" s="231"/>
      <c r="AU22" s="231"/>
      <c r="AV22" s="231"/>
    </row>
    <row r="23" spans="1:48" ht="21" x14ac:dyDescent="0.25">
      <c r="A23" s="217" t="s">
        <v>14</v>
      </c>
      <c r="B23" s="218" t="s">
        <v>397</v>
      </c>
      <c r="C23" s="206">
        <v>-1.4866940879131773E-4</v>
      </c>
      <c r="D23" s="207">
        <v>0</v>
      </c>
      <c r="E23" s="207">
        <v>-2.9507229271171441E-4</v>
      </c>
      <c r="F23" s="207">
        <v>0</v>
      </c>
      <c r="G23" s="207">
        <v>-2.3912003825920613E-4</v>
      </c>
      <c r="H23" s="207">
        <v>-2.3150827642088207E-4</v>
      </c>
      <c r="I23" s="207">
        <v>-2.2938936550901502E-4</v>
      </c>
      <c r="J23" s="207">
        <v>-7.716049382716049E-4</v>
      </c>
      <c r="K23" s="207">
        <v>-8.0510976329772955E-5</v>
      </c>
      <c r="L23" s="207">
        <v>-5.5427645604161336E-4</v>
      </c>
      <c r="M23" s="207">
        <v>-1.0907690991530498E-3</v>
      </c>
      <c r="N23" s="207">
        <v>-2.7890890835053272E-4</v>
      </c>
      <c r="O23" s="207">
        <v>-5.0022737608003637E-4</v>
      </c>
      <c r="P23" s="207">
        <v>-1.4961527500712453E-3</v>
      </c>
      <c r="Q23" s="222">
        <v>0.93238428553411523</v>
      </c>
      <c r="R23" s="207">
        <v>-8.7390761548064924E-3</v>
      </c>
      <c r="S23" s="207">
        <v>-5.4200542005420045E-3</v>
      </c>
      <c r="T23" s="207">
        <v>-2.0557829506575183E-3</v>
      </c>
      <c r="U23" s="207">
        <v>-2.4133391838525669E-3</v>
      </c>
      <c r="V23" s="207">
        <v>-3.8461538461538464E-3</v>
      </c>
      <c r="W23" s="207">
        <v>-8.5474955837939494E-4</v>
      </c>
      <c r="X23" s="207">
        <v>-1.1623976230154729E-3</v>
      </c>
      <c r="Y23" s="207">
        <v>-1.0880396434246316E-3</v>
      </c>
      <c r="Z23" s="207">
        <v>-6.2572628944310366E-4</v>
      </c>
      <c r="AA23" s="207">
        <v>-6.6678520625889053E-4</v>
      </c>
      <c r="AB23" s="207">
        <v>-2.7879253989617379E-3</v>
      </c>
      <c r="AC23" s="207">
        <v>-9.4540297801938081E-3</v>
      </c>
      <c r="AD23" s="207">
        <v>-7.1182355743631418E-3</v>
      </c>
      <c r="AE23" s="207">
        <v>-1.1016015591898993E-3</v>
      </c>
      <c r="AF23" s="207">
        <v>-3.6202589691915958E-4</v>
      </c>
      <c r="AG23" s="207">
        <v>-2.0312676871218887E-3</v>
      </c>
      <c r="AH23" s="207">
        <v>-1.5062113946964777E-3</v>
      </c>
      <c r="AI23" s="207">
        <v>-1.1418075309653237E-3</v>
      </c>
      <c r="AJ23" s="207">
        <v>-1.9672272904146309E-3</v>
      </c>
      <c r="AK23" s="207">
        <v>-1.0942384993300582E-3</v>
      </c>
      <c r="AL23" s="208">
        <v>0</v>
      </c>
      <c r="AM23" s="228"/>
      <c r="AN23" s="229"/>
      <c r="AO23" s="229"/>
      <c r="AP23" s="229"/>
      <c r="AQ23" s="229"/>
      <c r="AR23" s="229"/>
      <c r="AS23" s="229"/>
      <c r="AT23" s="229"/>
      <c r="AU23" s="229"/>
      <c r="AV23" s="229"/>
    </row>
    <row r="24" spans="1:48" ht="13.5" x14ac:dyDescent="0.25">
      <c r="A24" s="217" t="s">
        <v>15</v>
      </c>
      <c r="B24" s="218" t="s">
        <v>397</v>
      </c>
      <c r="C24" s="206">
        <v>-7.4334704395658858E-4</v>
      </c>
      <c r="D24" s="207">
        <v>-6.1576354679802956E-4</v>
      </c>
      <c r="E24" s="207">
        <v>-5.9014458542342883E-4</v>
      </c>
      <c r="F24" s="207">
        <v>-6.7069081153588205E-4</v>
      </c>
      <c r="G24" s="207">
        <v>-7.8909612625538016E-4</v>
      </c>
      <c r="H24" s="207">
        <v>-6.3664776015742567E-4</v>
      </c>
      <c r="I24" s="207">
        <v>-6.4229022342524207E-4</v>
      </c>
      <c r="J24" s="207">
        <v>-8.7448559670781894E-4</v>
      </c>
      <c r="K24" s="207">
        <v>-3.7571788953894047E-4</v>
      </c>
      <c r="L24" s="207">
        <v>-1.3217361644069243E-3</v>
      </c>
      <c r="M24" s="207">
        <v>-1.5399093164513644E-3</v>
      </c>
      <c r="N24" s="207">
        <v>-1.561889886762983E-3</v>
      </c>
      <c r="O24" s="207">
        <v>-1.9781718963165075E-3</v>
      </c>
      <c r="P24" s="207">
        <v>-3.2915360501567402E-3</v>
      </c>
      <c r="Q24" s="207">
        <v>-8.9071761886744868E-3</v>
      </c>
      <c r="R24" s="222">
        <v>0.976695796920516</v>
      </c>
      <c r="S24" s="207">
        <v>-7.8953545440966222E-3</v>
      </c>
      <c r="T24" s="207">
        <v>-3.2700604924282965E-3</v>
      </c>
      <c r="U24" s="207">
        <v>-3.5103115401491883E-3</v>
      </c>
      <c r="V24" s="207">
        <v>-4.3874643874643876E-3</v>
      </c>
      <c r="W24" s="207">
        <v>-2.5886700910918818E-3</v>
      </c>
      <c r="X24" s="207">
        <v>-4.009085679379896E-3</v>
      </c>
      <c r="Y24" s="207">
        <v>-1.3358110473728152E-3</v>
      </c>
      <c r="Z24" s="207">
        <v>-1.0205297815917285E-3</v>
      </c>
      <c r="AA24" s="207">
        <v>-6.6678520625889053E-4</v>
      </c>
      <c r="AB24" s="207">
        <v>-9.6135358584887513E-4</v>
      </c>
      <c r="AC24" s="207">
        <v>-1.9853462538406996E-3</v>
      </c>
      <c r="AD24" s="207">
        <v>-1.7094975198273686E-3</v>
      </c>
      <c r="AE24" s="207">
        <v>-4.5758833997118893E-4</v>
      </c>
      <c r="AF24" s="207">
        <v>-1.2308880495251425E-3</v>
      </c>
      <c r="AG24" s="207">
        <v>-1.553322348975562E-3</v>
      </c>
      <c r="AH24" s="207">
        <v>-1.0225655340141224E-3</v>
      </c>
      <c r="AI24" s="207">
        <v>-7.446570854121677E-4</v>
      </c>
      <c r="AJ24" s="207">
        <v>-7.7824376324095294E-4</v>
      </c>
      <c r="AK24" s="207">
        <v>-7.1460473425636445E-4</v>
      </c>
      <c r="AL24" s="208">
        <v>0</v>
      </c>
      <c r="AM24" s="230"/>
      <c r="AN24" s="231"/>
      <c r="AO24" s="231"/>
      <c r="AP24" s="231"/>
      <c r="AQ24" s="231"/>
      <c r="AR24" s="231"/>
      <c r="AS24" s="231"/>
      <c r="AT24" s="231"/>
      <c r="AU24" s="231"/>
      <c r="AV24" s="231"/>
    </row>
    <row r="25" spans="1:48" ht="21" x14ac:dyDescent="0.25">
      <c r="A25" s="217" t="s">
        <v>16</v>
      </c>
      <c r="B25" s="218" t="s">
        <v>397</v>
      </c>
      <c r="C25" s="206">
        <v>-1.7179576126996714E-3</v>
      </c>
      <c r="D25" s="207">
        <v>-1.2315270935960591E-3</v>
      </c>
      <c r="E25" s="207">
        <v>-8.8521687813514314E-4</v>
      </c>
      <c r="F25" s="207">
        <v>-6.7069081153588205E-4</v>
      </c>
      <c r="G25" s="207">
        <v>-9.8039215686274508E-4</v>
      </c>
      <c r="H25" s="207">
        <v>-4.6301655284176413E-4</v>
      </c>
      <c r="I25" s="207">
        <v>-2.9820617516171954E-3</v>
      </c>
      <c r="J25" s="207">
        <v>-2.2633744855967081E-3</v>
      </c>
      <c r="K25" s="207">
        <v>-4.2939187375878917E-4</v>
      </c>
      <c r="L25" s="207">
        <v>-1.1938262130127056E-3</v>
      </c>
      <c r="M25" s="207">
        <v>-1.711010351612627E-3</v>
      </c>
      <c r="N25" s="207">
        <v>-1.8965805767836223E-3</v>
      </c>
      <c r="O25" s="207">
        <v>-3.5243292405638927E-3</v>
      </c>
      <c r="P25" s="207">
        <v>-6.2980906241094335E-3</v>
      </c>
      <c r="Q25" s="207">
        <v>-2.0179089418589989E-3</v>
      </c>
      <c r="R25" s="207">
        <v>-2.8870162297128586E-3</v>
      </c>
      <c r="S25" s="222">
        <v>0.98988541066513025</v>
      </c>
      <c r="T25" s="207">
        <v>-2.5466611058414502E-3</v>
      </c>
      <c r="U25" s="207">
        <v>-2.6327336551118909E-3</v>
      </c>
      <c r="V25" s="207">
        <v>-3.96011396011396E-3</v>
      </c>
      <c r="W25" s="207">
        <v>-1.3838802373761631E-3</v>
      </c>
      <c r="X25" s="207">
        <v>-2.7992432554250165E-3</v>
      </c>
      <c r="Y25" s="207">
        <v>-9.2644959737146857E-4</v>
      </c>
      <c r="Z25" s="207">
        <v>-8.9389469920443372E-4</v>
      </c>
      <c r="AA25" s="207">
        <v>-5.3342816500711243E-4</v>
      </c>
      <c r="AB25" s="207">
        <v>-6.7294751009421255E-4</v>
      </c>
      <c r="AC25" s="207">
        <v>-5.6724178681162845E-4</v>
      </c>
      <c r="AD25" s="207">
        <v>-5.8851553961270073E-4</v>
      </c>
      <c r="AE25" s="207">
        <v>-1.6947716295229217E-4</v>
      </c>
      <c r="AF25" s="207">
        <v>-9.1713227219520428E-4</v>
      </c>
      <c r="AG25" s="207">
        <v>-9.8733444853912238E-4</v>
      </c>
      <c r="AH25" s="207">
        <v>-8.9819945555294543E-4</v>
      </c>
      <c r="AI25" s="207">
        <v>-3.9715044555315614E-4</v>
      </c>
      <c r="AJ25" s="207">
        <v>-3.6750399930822773E-4</v>
      </c>
      <c r="AK25" s="207">
        <v>-3.5730236712818223E-4</v>
      </c>
      <c r="AL25" s="208">
        <v>0</v>
      </c>
      <c r="AM25" s="228"/>
      <c r="AN25" s="229"/>
      <c r="AO25" s="229"/>
      <c r="AP25" s="229"/>
      <c r="AQ25" s="229"/>
      <c r="AR25" s="229"/>
      <c r="AS25" s="229"/>
      <c r="AT25" s="229"/>
      <c r="AU25" s="229"/>
      <c r="AV25" s="229"/>
    </row>
    <row r="26" spans="1:48" ht="21" x14ac:dyDescent="0.25">
      <c r="A26" s="217" t="s">
        <v>17</v>
      </c>
      <c r="B26" s="218" t="s">
        <v>397</v>
      </c>
      <c r="C26" s="206">
        <v>-2.5769364190495071E-3</v>
      </c>
      <c r="D26" s="207">
        <v>-6.1576354679802956E-4</v>
      </c>
      <c r="E26" s="207">
        <v>-2.9507229271171441E-4</v>
      </c>
      <c r="F26" s="207">
        <v>0</v>
      </c>
      <c r="G26" s="207">
        <v>-7.6518412242945961E-4</v>
      </c>
      <c r="H26" s="207">
        <v>-1.7363120731566154E-4</v>
      </c>
      <c r="I26" s="207">
        <v>-2.2938936550901502E-4</v>
      </c>
      <c r="J26" s="207">
        <v>-6.1728395061728394E-4</v>
      </c>
      <c r="K26" s="207">
        <v>-1.3418496054962161E-4</v>
      </c>
      <c r="L26" s="207">
        <v>-4.2636650464739491E-4</v>
      </c>
      <c r="M26" s="207">
        <v>-5.175806313628197E-3</v>
      </c>
      <c r="N26" s="207">
        <v>-4.239415406928097E-3</v>
      </c>
      <c r="O26" s="207">
        <v>-1.5234197362437472E-3</v>
      </c>
      <c r="P26" s="207">
        <v>-5.371900826446281E-3</v>
      </c>
      <c r="Q26" s="207">
        <v>-7.7248076680539802E-4</v>
      </c>
      <c r="R26" s="207">
        <v>-1.0559717020391178E-2</v>
      </c>
      <c r="S26" s="207">
        <v>-2.1168085696604999E-2</v>
      </c>
      <c r="T26" s="222">
        <v>0.77935580546461802</v>
      </c>
      <c r="U26" s="207">
        <v>-1.5357612988152698E-2</v>
      </c>
      <c r="V26" s="207">
        <v>-8.4045584045584053E-3</v>
      </c>
      <c r="W26" s="207">
        <v>-1.945572804311194E-3</v>
      </c>
      <c r="X26" s="207">
        <v>-2.1943220434475766E-3</v>
      </c>
      <c r="Y26" s="207">
        <v>-1.2194662142145377E-2</v>
      </c>
      <c r="Z26" s="207">
        <v>-1.6574297547748876E-2</v>
      </c>
      <c r="AA26" s="207">
        <v>-7.5568990042674253E-4</v>
      </c>
      <c r="AB26" s="207">
        <v>-2.8840607575466253E-4</v>
      </c>
      <c r="AC26" s="207">
        <v>-2.363507445048452E-4</v>
      </c>
      <c r="AD26" s="207">
        <v>-3.3629459406440038E-4</v>
      </c>
      <c r="AE26" s="207">
        <v>-1.2710787221421912E-3</v>
      </c>
      <c r="AF26" s="207">
        <v>-1.0619426309628683E-3</v>
      </c>
      <c r="AG26" s="207">
        <v>-4.5341919579408099E-3</v>
      </c>
      <c r="AH26" s="207">
        <v>-3.2058811336658976E-3</v>
      </c>
      <c r="AI26" s="207">
        <v>-1.0176980167299625E-3</v>
      </c>
      <c r="AJ26" s="207">
        <v>-6.701543516797094E-4</v>
      </c>
      <c r="AK26" s="207">
        <v>-4.0196516301920502E-4</v>
      </c>
      <c r="AL26" s="208">
        <v>0</v>
      </c>
      <c r="AM26" s="230"/>
      <c r="AN26" s="231"/>
      <c r="AO26" s="231"/>
      <c r="AP26" s="231"/>
      <c r="AQ26" s="231"/>
      <c r="AR26" s="231"/>
      <c r="AS26" s="231"/>
      <c r="AT26" s="231"/>
      <c r="AU26" s="231"/>
      <c r="AV26" s="231"/>
    </row>
    <row r="27" spans="1:48" ht="21" x14ac:dyDescent="0.25">
      <c r="A27" s="217" t="s">
        <v>18</v>
      </c>
      <c r="B27" s="218" t="s">
        <v>397</v>
      </c>
      <c r="C27" s="206">
        <v>-1.6518823199035301E-4</v>
      </c>
      <c r="D27" s="207">
        <v>-6.1576354679802956E-4</v>
      </c>
      <c r="E27" s="207">
        <v>0</v>
      </c>
      <c r="F27" s="207">
        <v>0</v>
      </c>
      <c r="G27" s="207">
        <v>-7.1736011477761835E-5</v>
      </c>
      <c r="H27" s="207">
        <v>-5.7877069105220517E-5</v>
      </c>
      <c r="I27" s="207">
        <v>-9.1755746203606018E-5</v>
      </c>
      <c r="J27" s="207">
        <v>-1.5432098765432098E-4</v>
      </c>
      <c r="K27" s="207">
        <v>-5.3673984219848646E-5</v>
      </c>
      <c r="L27" s="207">
        <v>-8.5273300929478976E-5</v>
      </c>
      <c r="M27" s="207">
        <v>-1.2832577637094704E-4</v>
      </c>
      <c r="N27" s="207">
        <v>-1.6734534501031961E-4</v>
      </c>
      <c r="O27" s="207">
        <v>-3.4106412005457026E-4</v>
      </c>
      <c r="P27" s="207">
        <v>-2.8498147620404675E-4</v>
      </c>
      <c r="Q27" s="207">
        <v>-2.0494387690755457E-4</v>
      </c>
      <c r="R27" s="207">
        <v>-2.0807324178110696E-4</v>
      </c>
      <c r="S27" s="207">
        <v>-1.0882785993214261E-3</v>
      </c>
      <c r="T27" s="207">
        <v>-2.2513960500917165E-4</v>
      </c>
      <c r="U27" s="222">
        <v>0.94142167617376038</v>
      </c>
      <c r="V27" s="207">
        <v>-4.5584045584045588E-4</v>
      </c>
      <c r="W27" s="207">
        <v>-1.6280943969131331E-4</v>
      </c>
      <c r="X27" s="207">
        <v>-1.3047320258336941E-4</v>
      </c>
      <c r="Y27" s="207">
        <v>-1.9390805526379575E-4</v>
      </c>
      <c r="Z27" s="207">
        <v>-6.4807365692321438E-4</v>
      </c>
      <c r="AA27" s="207">
        <v>-4.4452347083926033E-5</v>
      </c>
      <c r="AB27" s="207">
        <v>-9.6135358584887519E-5</v>
      </c>
      <c r="AC27" s="207">
        <v>-1.4181044670290711E-4</v>
      </c>
      <c r="AD27" s="207">
        <v>-8.4073648516100094E-5</v>
      </c>
      <c r="AE27" s="207">
        <v>-5.0843148885687654E-5</v>
      </c>
      <c r="AF27" s="207">
        <v>-1.5687788866496915E-4</v>
      </c>
      <c r="AG27" s="207">
        <v>-2.1381765127598829E-4</v>
      </c>
      <c r="AH27" s="207">
        <v>-1.920764989567068E-3</v>
      </c>
      <c r="AI27" s="207">
        <v>-4.9643805694144518E-5</v>
      </c>
      <c r="AJ27" s="207">
        <v>-6.4853646936746074E-5</v>
      </c>
      <c r="AK27" s="207">
        <v>-1.1165698972755694E-4</v>
      </c>
      <c r="AL27" s="208">
        <v>0</v>
      </c>
      <c r="AM27" s="228"/>
      <c r="AN27" s="229"/>
      <c r="AO27" s="229"/>
      <c r="AP27" s="229"/>
      <c r="AQ27" s="229"/>
      <c r="AR27" s="229"/>
      <c r="AS27" s="229"/>
      <c r="AT27" s="229"/>
      <c r="AU27" s="229"/>
      <c r="AV27" s="229"/>
    </row>
    <row r="28" spans="1:48" ht="42" x14ac:dyDescent="0.25">
      <c r="A28" s="217" t="s">
        <v>19</v>
      </c>
      <c r="B28" s="218" t="s">
        <v>397</v>
      </c>
      <c r="C28" s="206">
        <v>-9.6469927482366151E-3</v>
      </c>
      <c r="D28" s="207">
        <v>-1.1699507389162561E-2</v>
      </c>
      <c r="E28" s="207">
        <v>-9.1472410740631466E-3</v>
      </c>
      <c r="F28" s="207">
        <v>-8.7189805499664659E-3</v>
      </c>
      <c r="G28" s="207">
        <v>-5.1889048302247729E-3</v>
      </c>
      <c r="H28" s="207">
        <v>-2.9517305243662458E-3</v>
      </c>
      <c r="I28" s="207">
        <v>-8.992063127953389E-3</v>
      </c>
      <c r="J28" s="207">
        <v>-1.0802469135802469E-2</v>
      </c>
      <c r="K28" s="207">
        <v>-3.7840158874993292E-3</v>
      </c>
      <c r="L28" s="207">
        <v>-6.7792274238935787E-3</v>
      </c>
      <c r="M28" s="207">
        <v>-6.608777483103772E-3</v>
      </c>
      <c r="N28" s="207">
        <v>-1.2271991967423439E-2</v>
      </c>
      <c r="O28" s="207">
        <v>-2.4852205547976351E-2</v>
      </c>
      <c r="P28" s="207">
        <v>-9.8888572242804233E-3</v>
      </c>
      <c r="Q28" s="207">
        <v>-9.0017656703241279E-3</v>
      </c>
      <c r="R28" s="207">
        <v>-1.0533707865168539E-2</v>
      </c>
      <c r="S28" s="207">
        <v>-1.85434137805945E-2</v>
      </c>
      <c r="T28" s="207">
        <v>-4.8903274858549586E-3</v>
      </c>
      <c r="U28" s="207">
        <v>-2.7643703378674857E-2</v>
      </c>
      <c r="V28" s="222">
        <v>0.95997150997150993</v>
      </c>
      <c r="W28" s="207">
        <v>-1.1966493817311529E-2</v>
      </c>
      <c r="X28" s="207">
        <v>-7.0455529395019477E-3</v>
      </c>
      <c r="Y28" s="207">
        <v>-3.6357760361961705E-3</v>
      </c>
      <c r="Z28" s="207">
        <v>-8.4100592950150481E-3</v>
      </c>
      <c r="AA28" s="207">
        <v>-3.6450924608819346E-3</v>
      </c>
      <c r="AB28" s="207">
        <v>-6.5372043837723512E-3</v>
      </c>
      <c r="AC28" s="207">
        <v>-9.1231387378870252E-3</v>
      </c>
      <c r="AD28" s="207">
        <v>-4.6240506683855051E-3</v>
      </c>
      <c r="AE28" s="207">
        <v>-1.8134056435895262E-3</v>
      </c>
      <c r="AF28" s="207">
        <v>-1.0450480891066406E-2</v>
      </c>
      <c r="AG28" s="207">
        <v>-5.6598790043643956E-3</v>
      </c>
      <c r="AH28" s="207">
        <v>-5.3477413738306136E-3</v>
      </c>
      <c r="AI28" s="207">
        <v>-3.4502444957430437E-3</v>
      </c>
      <c r="AJ28" s="207">
        <v>-7.1555190453543175E-3</v>
      </c>
      <c r="AK28" s="207">
        <v>-3.3497096918267085E-3</v>
      </c>
      <c r="AL28" s="208">
        <v>0</v>
      </c>
      <c r="AM28" s="230"/>
      <c r="AN28" s="231"/>
      <c r="AO28" s="231"/>
      <c r="AP28" s="231"/>
      <c r="AQ28" s="231"/>
      <c r="AR28" s="231"/>
      <c r="AS28" s="231"/>
      <c r="AT28" s="231"/>
      <c r="AU28" s="231"/>
      <c r="AV28" s="231"/>
    </row>
    <row r="29" spans="1:48" ht="31.5" x14ac:dyDescent="0.25">
      <c r="A29" s="217" t="s">
        <v>20</v>
      </c>
      <c r="B29" s="218" t="s">
        <v>397</v>
      </c>
      <c r="C29" s="206">
        <v>-2.2449080727488975E-2</v>
      </c>
      <c r="D29" s="207">
        <v>-5.9729064039408863E-2</v>
      </c>
      <c r="E29" s="207">
        <v>-7.3177928592505173E-2</v>
      </c>
      <c r="F29" s="207">
        <v>-2.2803487592219986E-2</v>
      </c>
      <c r="G29" s="207">
        <v>-2.0803443328550931E-2</v>
      </c>
      <c r="H29" s="207">
        <v>-1.4816529690936452E-2</v>
      </c>
      <c r="I29" s="207">
        <v>-1.6928935174565309E-2</v>
      </c>
      <c r="J29" s="207">
        <v>-7.2788065843621394E-2</v>
      </c>
      <c r="K29" s="207">
        <v>-2.265042134077613E-2</v>
      </c>
      <c r="L29" s="207">
        <v>-6.9156647053807446E-2</v>
      </c>
      <c r="M29" s="207">
        <v>-4.5298999058944307E-2</v>
      </c>
      <c r="N29" s="207">
        <v>-8.4788308138561946E-2</v>
      </c>
      <c r="O29" s="207">
        <v>-0.10968622100954979</v>
      </c>
      <c r="P29" s="207">
        <v>-2.8996865203761754E-2</v>
      </c>
      <c r="Q29" s="207">
        <v>-1.6647748770336739E-2</v>
      </c>
      <c r="R29" s="207">
        <v>-1.8440491052850606E-2</v>
      </c>
      <c r="S29" s="207">
        <v>-2.6908221838123889E-2</v>
      </c>
      <c r="T29" s="207">
        <v>-9.9467415655691421E-3</v>
      </c>
      <c r="U29" s="207">
        <v>-1.075032909170689E-2</v>
      </c>
      <c r="V29" s="207">
        <v>-1.7407407407407406E-2</v>
      </c>
      <c r="W29" s="222">
        <v>0.73389611129653298</v>
      </c>
      <c r="X29" s="207">
        <v>-8.1189915607560326E-3</v>
      </c>
      <c r="Y29" s="207">
        <v>-2.3387465998761143E-2</v>
      </c>
      <c r="Z29" s="207">
        <v>-2.3718006018890972E-2</v>
      </c>
      <c r="AA29" s="207">
        <v>-3.4050497866287339E-2</v>
      </c>
      <c r="AB29" s="207">
        <v>-2.163045568159969E-2</v>
      </c>
      <c r="AC29" s="207">
        <v>-2.0278893878515718E-2</v>
      </c>
      <c r="AD29" s="207">
        <v>-1.3367710114059917E-2</v>
      </c>
      <c r="AE29" s="207">
        <v>-9.727989153461571E-3</v>
      </c>
      <c r="AF29" s="207">
        <v>-4.2743190896255438E-2</v>
      </c>
      <c r="AG29" s="207">
        <v>-2.2111260643716907E-2</v>
      </c>
      <c r="AH29" s="207">
        <v>-2.8148189091713072E-2</v>
      </c>
      <c r="AI29" s="207">
        <v>-4.5622657432918816E-2</v>
      </c>
      <c r="AJ29" s="207">
        <v>-2.460115007133901E-2</v>
      </c>
      <c r="AK29" s="207">
        <v>-2.5725770433229121E-2</v>
      </c>
      <c r="AL29" s="208">
        <v>0</v>
      </c>
      <c r="AM29" s="228"/>
      <c r="AN29" s="229"/>
      <c r="AO29" s="229"/>
      <c r="AP29" s="229"/>
      <c r="AQ29" s="229"/>
      <c r="AR29" s="229"/>
      <c r="AS29" s="229"/>
      <c r="AT29" s="229"/>
      <c r="AU29" s="229"/>
      <c r="AV29" s="229"/>
    </row>
    <row r="30" spans="1:48" ht="13.5" x14ac:dyDescent="0.25">
      <c r="A30" s="217" t="s">
        <v>21</v>
      </c>
      <c r="B30" s="218" t="s">
        <v>397</v>
      </c>
      <c r="C30" s="206">
        <v>-1.4966053818325982E-2</v>
      </c>
      <c r="D30" s="207">
        <v>-1.231527093596059E-2</v>
      </c>
      <c r="E30" s="207">
        <v>-2.301563883151372E-2</v>
      </c>
      <c r="F30" s="207">
        <v>-1.7437961099932932E-2</v>
      </c>
      <c r="G30" s="207">
        <v>-3.7541846006695361E-3</v>
      </c>
      <c r="H30" s="207">
        <v>-3.0674846625766872E-3</v>
      </c>
      <c r="I30" s="207">
        <v>-6.6064137266596329E-3</v>
      </c>
      <c r="J30" s="207">
        <v>-1.131687242798354E-2</v>
      </c>
      <c r="K30" s="207">
        <v>-6.3066931458322156E-3</v>
      </c>
      <c r="L30" s="207">
        <v>-1.163980557687388E-2</v>
      </c>
      <c r="M30" s="207">
        <v>-9.6672084866113433E-3</v>
      </c>
      <c r="N30" s="207">
        <v>-2.5659619568249008E-2</v>
      </c>
      <c r="O30" s="207">
        <v>-1.1437016825829921E-2</v>
      </c>
      <c r="P30" s="207">
        <v>-1.2881162724422914E-2</v>
      </c>
      <c r="Q30" s="207">
        <v>-8.0085761130029003E-3</v>
      </c>
      <c r="R30" s="207">
        <v>-8.7390761548064924E-3</v>
      </c>
      <c r="S30" s="207">
        <v>-1.1714999039754176E-2</v>
      </c>
      <c r="T30" s="207">
        <v>-3.842136537943405E-3</v>
      </c>
      <c r="U30" s="207">
        <v>-3.9491004826678368E-3</v>
      </c>
      <c r="V30" s="207">
        <v>-2.2507122507122508E-2</v>
      </c>
      <c r="W30" s="207">
        <v>-4.1728059392883605E-2</v>
      </c>
      <c r="X30" s="222">
        <v>0.82466180752830376</v>
      </c>
      <c r="Y30" s="207">
        <v>-1.8620559640192831E-2</v>
      </c>
      <c r="Z30" s="207">
        <v>-2.8112988289979438E-2</v>
      </c>
      <c r="AA30" s="207">
        <v>-1.2935633001422477E-2</v>
      </c>
      <c r="AB30" s="207">
        <v>-8.2676408383003264E-3</v>
      </c>
      <c r="AC30" s="207">
        <v>-2.8409359489482394E-2</v>
      </c>
      <c r="AD30" s="207">
        <v>-1.1013647955609112E-2</v>
      </c>
      <c r="AE30" s="207">
        <v>-1.0795695280061012E-2</v>
      </c>
      <c r="AF30" s="207">
        <v>-0.13043793065997322</v>
      </c>
      <c r="AG30" s="207">
        <v>-3.5191869898247956E-2</v>
      </c>
      <c r="AH30" s="207">
        <v>-4.7286746721571987E-2</v>
      </c>
      <c r="AI30" s="207">
        <v>-2.8644475885521388E-2</v>
      </c>
      <c r="AJ30" s="207">
        <v>-1.370573738596567E-2</v>
      </c>
      <c r="AK30" s="207">
        <v>-1.6971862438588656E-2</v>
      </c>
      <c r="AL30" s="208">
        <v>0</v>
      </c>
      <c r="AM30" s="230"/>
      <c r="AN30" s="231"/>
      <c r="AO30" s="231"/>
      <c r="AP30" s="231"/>
      <c r="AQ30" s="231"/>
      <c r="AR30" s="231"/>
      <c r="AS30" s="231"/>
      <c r="AT30" s="231"/>
      <c r="AU30" s="231"/>
      <c r="AV30" s="231"/>
    </row>
    <row r="31" spans="1:48" ht="31.5" x14ac:dyDescent="0.25">
      <c r="A31" s="217" t="s">
        <v>22</v>
      </c>
      <c r="B31" s="218" t="s">
        <v>397</v>
      </c>
      <c r="C31" s="206">
        <v>-4.204040504154484E-2</v>
      </c>
      <c r="D31" s="207">
        <v>-1.7857142857142856E-2</v>
      </c>
      <c r="E31" s="207">
        <v>-2.1835349660666865E-2</v>
      </c>
      <c r="F31" s="207">
        <v>-1.8779342723004695E-2</v>
      </c>
      <c r="G31" s="207">
        <v>-8.608321377331421E-2</v>
      </c>
      <c r="H31" s="207">
        <v>-9.5960180576455612E-2</v>
      </c>
      <c r="I31" s="207">
        <v>-4.2712299857778593E-2</v>
      </c>
      <c r="J31" s="207">
        <v>-5.4218106995884779E-2</v>
      </c>
      <c r="K31" s="207">
        <v>-2.4904728678009771E-2</v>
      </c>
      <c r="L31" s="207">
        <v>-5.9947130553423718E-2</v>
      </c>
      <c r="M31" s="207">
        <v>-5.654889212079732E-2</v>
      </c>
      <c r="N31" s="207">
        <v>-5.2992692586601213E-2</v>
      </c>
      <c r="O31" s="207">
        <v>-4.3838108231014097E-2</v>
      </c>
      <c r="P31" s="207">
        <v>-4.5411798233114843E-2</v>
      </c>
      <c r="Q31" s="207">
        <v>-7.847773994198512E-2</v>
      </c>
      <c r="R31" s="207">
        <v>-5.8416562630045771E-2</v>
      </c>
      <c r="S31" s="207">
        <v>-5.537417578900198E-2</v>
      </c>
      <c r="T31" s="207">
        <v>-3.6775262693629289E-2</v>
      </c>
      <c r="U31" s="207">
        <v>-6.0114085125054846E-2</v>
      </c>
      <c r="V31" s="207">
        <v>-6.1509971509971513E-2</v>
      </c>
      <c r="W31" s="207">
        <v>-3.0844248349519304E-2</v>
      </c>
      <c r="X31" s="207">
        <v>-3.7991424352230199E-2</v>
      </c>
      <c r="Y31" s="222">
        <v>0.9394091190649323</v>
      </c>
      <c r="Z31" s="207">
        <v>-2.3665862161437384E-2</v>
      </c>
      <c r="AA31" s="207">
        <v>-6.4144736842105268E-2</v>
      </c>
      <c r="AB31" s="207">
        <v>-3.8742549509709664E-2</v>
      </c>
      <c r="AC31" s="207">
        <v>-2.372961474828646E-2</v>
      </c>
      <c r="AD31" s="207">
        <v>-2.6174929238012498E-2</v>
      </c>
      <c r="AE31" s="207">
        <v>-1.0846538428946699E-2</v>
      </c>
      <c r="AF31" s="207">
        <v>-1.4191415159231054E-2</v>
      </c>
      <c r="AG31" s="207">
        <v>-4.222269737255839E-2</v>
      </c>
      <c r="AH31" s="207">
        <v>-1.922146834883303E-2</v>
      </c>
      <c r="AI31" s="207">
        <v>-1.5339935959490654E-2</v>
      </c>
      <c r="AJ31" s="207">
        <v>-2.5617190540014698E-2</v>
      </c>
      <c r="AK31" s="207">
        <v>-2.1639124609200536E-2</v>
      </c>
      <c r="AL31" s="208">
        <v>0</v>
      </c>
      <c r="AM31" s="228"/>
      <c r="AN31" s="229"/>
      <c r="AO31" s="229"/>
      <c r="AP31" s="229"/>
      <c r="AQ31" s="229"/>
      <c r="AR31" s="229"/>
      <c r="AS31" s="229"/>
      <c r="AT31" s="229"/>
      <c r="AU31" s="229"/>
      <c r="AV31" s="229"/>
    </row>
    <row r="32" spans="1:48" ht="21" x14ac:dyDescent="0.25">
      <c r="A32" s="217" t="s">
        <v>23</v>
      </c>
      <c r="B32" s="218" t="s">
        <v>397</v>
      </c>
      <c r="C32" s="206">
        <v>-1.5164279696714406E-2</v>
      </c>
      <c r="D32" s="207">
        <v>-2.7093596059113302E-2</v>
      </c>
      <c r="E32" s="207">
        <v>-6.0194747713189729E-2</v>
      </c>
      <c r="F32" s="207">
        <v>-3.35345405767941E-2</v>
      </c>
      <c r="G32" s="207">
        <v>-2.4485891917742707E-2</v>
      </c>
      <c r="H32" s="207">
        <v>-1.5858316934830419E-2</v>
      </c>
      <c r="I32" s="207">
        <v>-2.0736798642014959E-2</v>
      </c>
      <c r="J32" s="207">
        <v>-4.2746913580246911E-2</v>
      </c>
      <c r="K32" s="207">
        <v>-2.2435725403896732E-2</v>
      </c>
      <c r="L32" s="207">
        <v>-3.6070606293169605E-2</v>
      </c>
      <c r="M32" s="207">
        <v>-2.7996406878261614E-2</v>
      </c>
      <c r="N32" s="207">
        <v>-5.6395381268477714E-2</v>
      </c>
      <c r="O32" s="207">
        <v>-3.6152796725784447E-2</v>
      </c>
      <c r="P32" s="207">
        <v>-2.2314049586776859E-2</v>
      </c>
      <c r="Q32" s="207">
        <v>-2.0320973641064447E-2</v>
      </c>
      <c r="R32" s="207">
        <v>-2.0287141073657925E-2</v>
      </c>
      <c r="S32" s="207">
        <v>-2.5627894074216329E-2</v>
      </c>
      <c r="T32" s="207">
        <v>-1.4312973577468325E-2</v>
      </c>
      <c r="U32" s="207">
        <v>-1.3602457218078104E-2</v>
      </c>
      <c r="V32" s="207">
        <v>-2.1082621082621083E-2</v>
      </c>
      <c r="W32" s="207">
        <v>-2.3061957132274533E-2</v>
      </c>
      <c r="X32" s="207">
        <v>-1.5241642301784517E-2</v>
      </c>
      <c r="Y32" s="207">
        <v>-5.5926314938999758E-2</v>
      </c>
      <c r="Z32" s="222">
        <v>0.83938946992044339</v>
      </c>
      <c r="AA32" s="207">
        <v>-1.1246443812233286E-2</v>
      </c>
      <c r="AB32" s="207">
        <v>-3.7492789848106133E-2</v>
      </c>
      <c r="AC32" s="207">
        <v>-2.0042543134010871E-2</v>
      </c>
      <c r="AD32" s="207">
        <v>-1.6142140515091219E-2</v>
      </c>
      <c r="AE32" s="207">
        <v>-1.2185408016269808E-2</v>
      </c>
      <c r="AF32" s="207">
        <v>-6.1061701280364922E-3</v>
      </c>
      <c r="AG32" s="207">
        <v>-2.7909492245965766E-2</v>
      </c>
      <c r="AH32" s="207">
        <v>-1.549048599499772E-2</v>
      </c>
      <c r="AI32" s="207">
        <v>-1.4545635068384343E-2</v>
      </c>
      <c r="AJ32" s="207">
        <v>-8.4742098664014869E-3</v>
      </c>
      <c r="AK32" s="207">
        <v>-1.188030370701206E-2</v>
      </c>
      <c r="AL32" s="208">
        <v>0</v>
      </c>
      <c r="AM32" s="230"/>
      <c r="AN32" s="231"/>
      <c r="AO32" s="231"/>
      <c r="AP32" s="231"/>
      <c r="AQ32" s="231"/>
      <c r="AR32" s="231"/>
      <c r="AS32" s="231"/>
      <c r="AT32" s="231"/>
      <c r="AU32" s="231"/>
      <c r="AV32" s="231"/>
    </row>
    <row r="33" spans="1:48" ht="21" x14ac:dyDescent="0.25">
      <c r="A33" s="217" t="s">
        <v>24</v>
      </c>
      <c r="B33" s="218" t="s">
        <v>397</v>
      </c>
      <c r="C33" s="206">
        <v>-2.6264928886466131E-3</v>
      </c>
      <c r="D33" s="207">
        <v>-1.2315270935960591E-3</v>
      </c>
      <c r="E33" s="207">
        <v>-1.1802891708468577E-3</v>
      </c>
      <c r="F33" s="207">
        <v>-2.012072434607646E-3</v>
      </c>
      <c r="G33" s="207">
        <v>-2.2955523672883787E-3</v>
      </c>
      <c r="H33" s="207">
        <v>-1.3890496585252923E-3</v>
      </c>
      <c r="I33" s="207">
        <v>-4.3125200715694824E-3</v>
      </c>
      <c r="J33" s="207">
        <v>-3.0864197530864196E-3</v>
      </c>
      <c r="K33" s="207">
        <v>-4.2939187375878917E-4</v>
      </c>
      <c r="L33" s="207">
        <v>-1.6628293681248401E-3</v>
      </c>
      <c r="M33" s="207">
        <v>-1.6040722046368379E-3</v>
      </c>
      <c r="N33" s="207">
        <v>-1.7850170134434094E-3</v>
      </c>
      <c r="O33" s="207">
        <v>-1.3187812642110051E-3</v>
      </c>
      <c r="P33" s="207">
        <v>-1.567398119122257E-3</v>
      </c>
      <c r="Q33" s="207">
        <v>-1.3400176567032413E-3</v>
      </c>
      <c r="R33" s="207">
        <v>-1.2484394506866415E-3</v>
      </c>
      <c r="S33" s="207">
        <v>-1.7284424812752063E-3</v>
      </c>
      <c r="T33" s="207">
        <v>-6.6065556224002831E-4</v>
      </c>
      <c r="U33" s="207">
        <v>-1.7551557700745941E-3</v>
      </c>
      <c r="V33" s="207">
        <v>-1.908831908831909E-3</v>
      </c>
      <c r="W33" s="207">
        <v>-2.0025561082031539E-3</v>
      </c>
      <c r="X33" s="207">
        <v>-1.4648582290041929E-3</v>
      </c>
      <c r="Y33" s="207">
        <v>-3.361072957905793E-3</v>
      </c>
      <c r="Z33" s="207">
        <v>-2.9573016298680018E-3</v>
      </c>
      <c r="AA33" s="222">
        <v>0.99551031294452352</v>
      </c>
      <c r="AB33" s="207">
        <v>-4.0376850605652759E-3</v>
      </c>
      <c r="AC33" s="207">
        <v>-1.4181044670290711E-3</v>
      </c>
      <c r="AD33" s="207">
        <v>-4.6240506683855051E-3</v>
      </c>
      <c r="AE33" s="207">
        <v>-3.3725955427506139E-3</v>
      </c>
      <c r="AF33" s="207">
        <v>-3.4392460207320159E-3</v>
      </c>
      <c r="AG33" s="207">
        <v>-9.3450891116505456E-3</v>
      </c>
      <c r="AH33" s="207">
        <v>-3.2887918526400156E-3</v>
      </c>
      <c r="AI33" s="207">
        <v>-4.4679425124730067E-3</v>
      </c>
      <c r="AJ33" s="207">
        <v>-6.5502183406113534E-3</v>
      </c>
      <c r="AK33" s="207">
        <v>-4.0866458240285839E-3</v>
      </c>
      <c r="AL33" s="208">
        <v>0</v>
      </c>
      <c r="AM33" s="228"/>
      <c r="AN33" s="229"/>
      <c r="AO33" s="229"/>
      <c r="AP33" s="229"/>
      <c r="AQ33" s="229"/>
      <c r="AR33" s="229"/>
      <c r="AS33" s="229"/>
      <c r="AT33" s="229"/>
      <c r="AU33" s="229"/>
      <c r="AV33" s="229"/>
    </row>
    <row r="34" spans="1:48" ht="31.5" x14ac:dyDescent="0.25">
      <c r="A34" s="217" t="s">
        <v>25</v>
      </c>
      <c r="B34" s="218" t="s">
        <v>397</v>
      </c>
      <c r="C34" s="206">
        <v>-2.3126352478649421E-4</v>
      </c>
      <c r="D34" s="207">
        <v>0</v>
      </c>
      <c r="E34" s="207">
        <v>-2.9507229271171441E-4</v>
      </c>
      <c r="F34" s="207">
        <v>0</v>
      </c>
      <c r="G34" s="207">
        <v>-1.2434241989478718E-3</v>
      </c>
      <c r="H34" s="207">
        <v>-3.4726241463132307E-4</v>
      </c>
      <c r="I34" s="207">
        <v>-1.37633619305409E-4</v>
      </c>
      <c r="J34" s="207">
        <v>-1.4403292181069957E-3</v>
      </c>
      <c r="K34" s="207">
        <v>-2.9520691320916758E-4</v>
      </c>
      <c r="L34" s="207">
        <v>-6.3954975697109236E-4</v>
      </c>
      <c r="M34" s="207">
        <v>-3.4220207032252542E-4</v>
      </c>
      <c r="N34" s="207">
        <v>-6.1359959837117199E-4</v>
      </c>
      <c r="O34" s="207">
        <v>-3.1832651205093221E-4</v>
      </c>
      <c r="P34" s="207">
        <v>-4.5597036192647478E-4</v>
      </c>
      <c r="Q34" s="207">
        <v>-7.882456804136714E-4</v>
      </c>
      <c r="R34" s="207">
        <v>-4.9417394923012895E-4</v>
      </c>
      <c r="S34" s="207">
        <v>-6.1882508588865408E-4</v>
      </c>
      <c r="T34" s="207">
        <v>-2.3990285779665834E-4</v>
      </c>
      <c r="U34" s="207">
        <v>-6.5818341377797272E-4</v>
      </c>
      <c r="V34" s="207">
        <v>-4.5584045584045588E-4</v>
      </c>
      <c r="W34" s="207">
        <v>-4.4772595915111162E-4</v>
      </c>
      <c r="X34" s="207">
        <v>-2.8466880563644234E-4</v>
      </c>
      <c r="Y34" s="207">
        <v>-2.0952842638226818E-3</v>
      </c>
      <c r="Z34" s="207">
        <v>-5.2888769702928988E-4</v>
      </c>
      <c r="AA34" s="207">
        <v>-1.0668563300142249E-3</v>
      </c>
      <c r="AB34" s="222">
        <v>0.94260719092482215</v>
      </c>
      <c r="AC34" s="207">
        <v>-6.6650909950366341E-3</v>
      </c>
      <c r="AD34" s="207">
        <v>-4.175657876299638E-3</v>
      </c>
      <c r="AE34" s="207">
        <v>-1.5591898991610879E-3</v>
      </c>
      <c r="AF34" s="207">
        <v>-5.4303884537873937E-4</v>
      </c>
      <c r="AG34" s="207">
        <v>-8.942608826895744E-3</v>
      </c>
      <c r="AH34" s="207">
        <v>-1.3818453162353006E-3</v>
      </c>
      <c r="AI34" s="207">
        <v>-2.407724576166009E-3</v>
      </c>
      <c r="AJ34" s="207">
        <v>-5.4044705780621728E-4</v>
      </c>
      <c r="AK34" s="207">
        <v>-3.6176864671728448E-3</v>
      </c>
      <c r="AL34" s="208">
        <v>0</v>
      </c>
      <c r="AM34" s="230"/>
      <c r="AN34" s="231"/>
      <c r="AO34" s="231"/>
      <c r="AP34" s="231"/>
      <c r="AQ34" s="231"/>
      <c r="AR34" s="231"/>
      <c r="AS34" s="231"/>
      <c r="AT34" s="231"/>
      <c r="AU34" s="231"/>
      <c r="AV34" s="231"/>
    </row>
    <row r="35" spans="1:48" ht="13.5" x14ac:dyDescent="0.25">
      <c r="A35" s="217" t="s">
        <v>26</v>
      </c>
      <c r="B35" s="218" t="s">
        <v>397</v>
      </c>
      <c r="C35" s="206">
        <v>-9.2505409914597683E-4</v>
      </c>
      <c r="D35" s="207">
        <v>-6.1576354679802956E-4</v>
      </c>
      <c r="E35" s="207">
        <v>-1.7704337562702863E-3</v>
      </c>
      <c r="F35" s="207">
        <v>-1.3413816230717641E-3</v>
      </c>
      <c r="G35" s="207">
        <v>-8.8474414155906267E-4</v>
      </c>
      <c r="H35" s="207">
        <v>-6.3664776015742567E-4</v>
      </c>
      <c r="I35" s="207">
        <v>-5.50534477221636E-4</v>
      </c>
      <c r="J35" s="207">
        <v>-1.4403292181069957E-3</v>
      </c>
      <c r="K35" s="207">
        <v>-8.0510976329772955E-5</v>
      </c>
      <c r="L35" s="207">
        <v>-1.2364628634774452E-3</v>
      </c>
      <c r="M35" s="207">
        <v>-1.2832577637094703E-3</v>
      </c>
      <c r="N35" s="207">
        <v>-1.561889886762983E-3</v>
      </c>
      <c r="O35" s="207">
        <v>-8.6402910413824457E-4</v>
      </c>
      <c r="P35" s="207">
        <v>-1.3821601595896266E-3</v>
      </c>
      <c r="Q35" s="207">
        <v>-1.8129650649514441E-3</v>
      </c>
      <c r="R35" s="207">
        <v>-1.1704119850187266E-3</v>
      </c>
      <c r="S35" s="207">
        <v>-1.9204916458613404E-3</v>
      </c>
      <c r="T35" s="207">
        <v>-5.86839298302595E-4</v>
      </c>
      <c r="U35" s="207">
        <v>-1.0969723562966212E-3</v>
      </c>
      <c r="V35" s="207">
        <v>-1.3960113960113962E-3</v>
      </c>
      <c r="W35" s="207">
        <v>-1.7176395887433555E-3</v>
      </c>
      <c r="X35" s="207">
        <v>-9.0738181796616005E-4</v>
      </c>
      <c r="Y35" s="207">
        <v>-3.4795723250114455E-3</v>
      </c>
      <c r="Z35" s="207">
        <v>-3.7543577366586215E-3</v>
      </c>
      <c r="AA35" s="207">
        <v>-1.7780938833570413E-3</v>
      </c>
      <c r="AB35" s="207">
        <v>-1.3266679484714479E-2</v>
      </c>
      <c r="AC35" s="222">
        <v>0.91718269912550221</v>
      </c>
      <c r="AD35" s="207">
        <v>-1.1798335341759381E-2</v>
      </c>
      <c r="AE35" s="207">
        <v>-6.3553936107109566E-3</v>
      </c>
      <c r="AF35" s="207">
        <v>-1.8221970144931031E-3</v>
      </c>
      <c r="AG35" s="207">
        <v>-7.7288792181820472E-3</v>
      </c>
      <c r="AH35" s="207">
        <v>-4.1593544018682553E-3</v>
      </c>
      <c r="AI35" s="207">
        <v>-2.4821902847072257E-3</v>
      </c>
      <c r="AJ35" s="207">
        <v>-1.9456094081023822E-3</v>
      </c>
      <c r="AK35" s="207">
        <v>-3.104064314426083E-3</v>
      </c>
      <c r="AL35" s="208">
        <v>0</v>
      </c>
      <c r="AM35" s="228"/>
      <c r="AN35" s="229"/>
      <c r="AO35" s="229"/>
      <c r="AP35" s="229"/>
      <c r="AQ35" s="229"/>
      <c r="AR35" s="229"/>
      <c r="AS35" s="229"/>
      <c r="AT35" s="229"/>
      <c r="AU35" s="229"/>
      <c r="AV35" s="229"/>
    </row>
    <row r="36" spans="1:48" ht="21" x14ac:dyDescent="0.25">
      <c r="A36" s="217" t="s">
        <v>27</v>
      </c>
      <c r="B36" s="218" t="s">
        <v>397</v>
      </c>
      <c r="C36" s="206">
        <v>-1.3215058559228241E-3</v>
      </c>
      <c r="D36" s="207">
        <v>-6.1576354679802956E-4</v>
      </c>
      <c r="E36" s="207">
        <v>-2.9507229271171441E-4</v>
      </c>
      <c r="F36" s="207">
        <v>-1.3413816230717641E-3</v>
      </c>
      <c r="G36" s="207">
        <v>-3.2042085126733622E-3</v>
      </c>
      <c r="H36" s="207">
        <v>-1.0996643129991897E-3</v>
      </c>
      <c r="I36" s="207">
        <v>-2.4774051474973622E-3</v>
      </c>
      <c r="J36" s="207">
        <v>-5.5041152263374483E-3</v>
      </c>
      <c r="K36" s="207">
        <v>-2.6836992109924323E-4</v>
      </c>
      <c r="L36" s="207">
        <v>-4.0504817941502515E-3</v>
      </c>
      <c r="M36" s="207">
        <v>-3.4647959620155698E-3</v>
      </c>
      <c r="N36" s="207">
        <v>-3.7931611535672446E-3</v>
      </c>
      <c r="O36" s="207">
        <v>-3.0241018644838564E-3</v>
      </c>
      <c r="P36" s="207">
        <v>-3.4767740096893701E-3</v>
      </c>
      <c r="Q36" s="207">
        <v>-8.0243410266111741E-3</v>
      </c>
      <c r="R36" s="207">
        <v>-4.5255930087390759E-3</v>
      </c>
      <c r="S36" s="207">
        <v>-5.0786334634999892E-3</v>
      </c>
      <c r="T36" s="207">
        <v>-2.0299472582794168E-3</v>
      </c>
      <c r="U36" s="207">
        <v>-3.0715225976305394E-3</v>
      </c>
      <c r="V36" s="207">
        <v>-5.2991452991452996E-3</v>
      </c>
      <c r="W36" s="207">
        <v>-5.5192400055355207E-3</v>
      </c>
      <c r="X36" s="207">
        <v>-2.6153946517848141E-3</v>
      </c>
      <c r="Y36" s="207">
        <v>-7.9771619401578196E-3</v>
      </c>
      <c r="Z36" s="207">
        <v>-7.1660558386222109E-3</v>
      </c>
      <c r="AA36" s="207">
        <v>-3.733997155049787E-3</v>
      </c>
      <c r="AB36" s="207">
        <v>-2.9994231878484906E-2</v>
      </c>
      <c r="AC36" s="207">
        <v>-2.7416686362562042E-2</v>
      </c>
      <c r="AD36" s="222">
        <v>0.87761679231006362</v>
      </c>
      <c r="AE36" s="207">
        <v>-2.259130582154055E-2</v>
      </c>
      <c r="AF36" s="207">
        <v>-4.9235521981005701E-3</v>
      </c>
      <c r="AG36" s="207">
        <v>-2.240054334838442E-2</v>
      </c>
      <c r="AH36" s="207">
        <v>-1.0778393466635346E-2</v>
      </c>
      <c r="AI36" s="207">
        <v>-6.6770918658624369E-3</v>
      </c>
      <c r="AJ36" s="207">
        <v>-5.0585844610661936E-3</v>
      </c>
      <c r="AK36" s="207">
        <v>-7.2353729343456897E-3</v>
      </c>
      <c r="AL36" s="208">
        <v>0</v>
      </c>
      <c r="AM36" s="230"/>
      <c r="AN36" s="231"/>
      <c r="AO36" s="231"/>
      <c r="AP36" s="231"/>
      <c r="AQ36" s="231"/>
      <c r="AR36" s="231"/>
      <c r="AS36" s="231"/>
      <c r="AT36" s="231"/>
      <c r="AU36" s="231"/>
      <c r="AV36" s="231"/>
    </row>
    <row r="37" spans="1:48" ht="21" x14ac:dyDescent="0.25">
      <c r="A37" s="217" t="s">
        <v>28</v>
      </c>
      <c r="B37" s="218" t="s">
        <v>397</v>
      </c>
      <c r="C37" s="206">
        <v>-1.3297652675223417E-2</v>
      </c>
      <c r="D37" s="207">
        <v>-1.1699507389162561E-2</v>
      </c>
      <c r="E37" s="207">
        <v>-7.3768073177928597E-3</v>
      </c>
      <c r="F37" s="207">
        <v>-8.7189805499664659E-3</v>
      </c>
      <c r="G37" s="207">
        <v>-6.9823051171688183E-3</v>
      </c>
      <c r="H37" s="207">
        <v>-3.8777636300497743E-3</v>
      </c>
      <c r="I37" s="207">
        <v>-5.1383217874019366E-3</v>
      </c>
      <c r="J37" s="207">
        <v>-9.9279835390946505E-3</v>
      </c>
      <c r="K37" s="207">
        <v>-5.1527024851054691E-3</v>
      </c>
      <c r="L37" s="207">
        <v>-1.0104886160143258E-2</v>
      </c>
      <c r="M37" s="207">
        <v>-1.1036016767901445E-2</v>
      </c>
      <c r="N37" s="207">
        <v>-1.433591788921738E-2</v>
      </c>
      <c r="O37" s="207">
        <v>-2.3396998635743523E-2</v>
      </c>
      <c r="P37" s="207">
        <v>-1.0487318324308919E-2</v>
      </c>
      <c r="Q37" s="207">
        <v>-7.2360953461975026E-3</v>
      </c>
      <c r="R37" s="207">
        <v>-7.1004993757802747E-3</v>
      </c>
      <c r="S37" s="207">
        <v>-9.8585237820882146E-3</v>
      </c>
      <c r="T37" s="207">
        <v>-4.6688786940426589E-3</v>
      </c>
      <c r="U37" s="207">
        <v>-1.075032909170689E-2</v>
      </c>
      <c r="V37" s="207">
        <v>-8.1196581196581203E-3</v>
      </c>
      <c r="W37" s="207">
        <v>-1.3757397653915975E-2</v>
      </c>
      <c r="X37" s="207">
        <v>-8.5519253693281221E-3</v>
      </c>
      <c r="Y37" s="207">
        <v>-2.0214914761250709E-2</v>
      </c>
      <c r="Z37" s="207">
        <v>-1.5628258991090851E-2</v>
      </c>
      <c r="AA37" s="207">
        <v>-1.0490753911806544E-2</v>
      </c>
      <c r="AB37" s="207">
        <v>-1.2113055181695826E-2</v>
      </c>
      <c r="AC37" s="207">
        <v>-1.177026707634129E-2</v>
      </c>
      <c r="AD37" s="207">
        <v>-1.6478435109155618E-2</v>
      </c>
      <c r="AE37" s="222">
        <v>0.79028895856283365</v>
      </c>
      <c r="AF37" s="207">
        <v>-5.4750383144074231E-2</v>
      </c>
      <c r="AG37" s="207">
        <v>-2.185342171129586E-2</v>
      </c>
      <c r="AH37" s="207">
        <v>-1.4592286539444775E-2</v>
      </c>
      <c r="AI37" s="207">
        <v>-9.7550078188993958E-3</v>
      </c>
      <c r="AJ37" s="207">
        <v>-7.8472912793462746E-3</v>
      </c>
      <c r="AK37" s="207">
        <v>-8.0169718624385888E-3</v>
      </c>
      <c r="AL37" s="208">
        <v>0</v>
      </c>
      <c r="AM37" s="228"/>
      <c r="AN37" s="229"/>
      <c r="AO37" s="229"/>
      <c r="AP37" s="229"/>
      <c r="AQ37" s="229"/>
      <c r="AR37" s="229"/>
      <c r="AS37" s="229"/>
      <c r="AT37" s="229"/>
      <c r="AU37" s="229"/>
      <c r="AV37" s="229"/>
    </row>
    <row r="38" spans="1:48" ht="13.5" x14ac:dyDescent="0.25">
      <c r="A38" s="217" t="s">
        <v>29</v>
      </c>
      <c r="B38" s="218" t="s">
        <v>397</v>
      </c>
      <c r="C38" s="206">
        <v>-1.4206187951170358E-3</v>
      </c>
      <c r="D38" s="207">
        <v>-2.4630541871921183E-3</v>
      </c>
      <c r="E38" s="207">
        <v>-2.0655060489820007E-3</v>
      </c>
      <c r="F38" s="207">
        <v>-6.7069081153588205E-4</v>
      </c>
      <c r="G38" s="207">
        <v>-1.6499282639885224E-3</v>
      </c>
      <c r="H38" s="207">
        <v>-1.4469267276305128E-3</v>
      </c>
      <c r="I38" s="207">
        <v>-1.2387025737486811E-3</v>
      </c>
      <c r="J38" s="207">
        <v>-3.4465020576131687E-3</v>
      </c>
      <c r="K38" s="207">
        <v>-1.2613386291664432E-3</v>
      </c>
      <c r="L38" s="207">
        <v>-2.7287456297433272E-3</v>
      </c>
      <c r="M38" s="207">
        <v>-3.0798186329027287E-3</v>
      </c>
      <c r="N38" s="207">
        <v>-3.1237797735259661E-3</v>
      </c>
      <c r="O38" s="207">
        <v>-2.1373351523419739E-3</v>
      </c>
      <c r="P38" s="207">
        <v>-2.7073240239384442E-3</v>
      </c>
      <c r="Q38" s="207">
        <v>-2.1440282507251859E-3</v>
      </c>
      <c r="R38" s="207">
        <v>-1.9506866416978776E-3</v>
      </c>
      <c r="S38" s="207">
        <v>-2.4326227514243647E-3</v>
      </c>
      <c r="T38" s="207">
        <v>-1.4061998280081051E-3</v>
      </c>
      <c r="U38" s="207">
        <v>-1.7551557700745941E-3</v>
      </c>
      <c r="V38" s="207">
        <v>-3.2478632478632479E-3</v>
      </c>
      <c r="W38" s="207">
        <v>-5.087794990353541E-3</v>
      </c>
      <c r="X38" s="207">
        <v>-3.0305366600046259E-3</v>
      </c>
      <c r="Y38" s="207">
        <v>-1.3595109207939458E-2</v>
      </c>
      <c r="Z38" s="207">
        <v>-5.0877506629719016E-3</v>
      </c>
      <c r="AA38" s="207">
        <v>-9.6906116642958753E-3</v>
      </c>
      <c r="AB38" s="207">
        <v>-7.8830994039607756E-3</v>
      </c>
      <c r="AC38" s="207">
        <v>-7.6577641219569836E-3</v>
      </c>
      <c r="AD38" s="207">
        <v>-8.3513157525992761E-3</v>
      </c>
      <c r="AE38" s="207">
        <v>-5.6774849589017878E-3</v>
      </c>
      <c r="AF38" s="222">
        <v>0.98964605934811201</v>
      </c>
      <c r="AG38" s="207">
        <v>-1.096758775956834E-2</v>
      </c>
      <c r="AH38" s="207">
        <v>-4.8917324194729644E-3</v>
      </c>
      <c r="AI38" s="207">
        <v>-7.5458584655099655E-3</v>
      </c>
      <c r="AJ38" s="207">
        <v>-4.5613731678844742E-3</v>
      </c>
      <c r="AK38" s="207">
        <v>-6.6324251898168827E-3</v>
      </c>
      <c r="AL38" s="208">
        <v>0</v>
      </c>
      <c r="AM38" s="230"/>
      <c r="AN38" s="231"/>
      <c r="AO38" s="231"/>
      <c r="AP38" s="231"/>
      <c r="AQ38" s="231"/>
      <c r="AR38" s="231"/>
      <c r="AS38" s="231"/>
      <c r="AT38" s="231"/>
      <c r="AU38" s="231"/>
      <c r="AV38" s="231"/>
    </row>
    <row r="39" spans="1:48" ht="21" x14ac:dyDescent="0.25">
      <c r="A39" s="217" t="s">
        <v>30</v>
      </c>
      <c r="B39" s="218" t="s">
        <v>397</v>
      </c>
      <c r="C39" s="206">
        <v>-1.926094785007516E-2</v>
      </c>
      <c r="D39" s="207">
        <v>-4.4334975369458129E-2</v>
      </c>
      <c r="E39" s="207">
        <v>-3.2753024491000295E-2</v>
      </c>
      <c r="F39" s="207">
        <v>-3.2863849765258218E-2</v>
      </c>
      <c r="G39" s="207">
        <v>-3.3070301291248209E-2</v>
      </c>
      <c r="H39" s="207">
        <v>-1.3948373654358144E-2</v>
      </c>
      <c r="I39" s="207">
        <v>-1.4910308758085977E-2</v>
      </c>
      <c r="J39" s="207">
        <v>-4.0637860082304529E-2</v>
      </c>
      <c r="K39" s="207">
        <v>-1.3015941173313296E-2</v>
      </c>
      <c r="L39" s="207">
        <v>-4.6772405559819222E-2</v>
      </c>
      <c r="M39" s="207">
        <v>-3.3321926597655913E-2</v>
      </c>
      <c r="N39" s="207">
        <v>-4.0107101020806606E-2</v>
      </c>
      <c r="O39" s="207">
        <v>-2.91268758526603E-2</v>
      </c>
      <c r="P39" s="207">
        <v>-3.2046166999145059E-2</v>
      </c>
      <c r="Q39" s="207">
        <v>-4.2313028124605877E-2</v>
      </c>
      <c r="R39" s="207">
        <v>-3.0612775697045361E-2</v>
      </c>
      <c r="S39" s="207">
        <v>-4.0308985767023027E-2</v>
      </c>
      <c r="T39" s="207">
        <v>-1.6855943870112904E-2</v>
      </c>
      <c r="U39" s="207">
        <v>-2.8301886792452831E-2</v>
      </c>
      <c r="V39" s="207">
        <v>-4.0199430199430196E-2</v>
      </c>
      <c r="W39" s="207">
        <v>-4.1964133080436006E-2</v>
      </c>
      <c r="X39" s="207">
        <v>-4.8613129162539959E-2</v>
      </c>
      <c r="Y39" s="207">
        <v>-7.2930974118660952E-2</v>
      </c>
      <c r="Z39" s="207">
        <v>-4.1357528083191805E-2</v>
      </c>
      <c r="AA39" s="207">
        <v>-4.0451635846372687E-2</v>
      </c>
      <c r="AB39" s="207">
        <v>-0.1078638723322438</v>
      </c>
      <c r="AC39" s="207">
        <v>-7.4781375561333019E-2</v>
      </c>
      <c r="AD39" s="207">
        <v>-0.10436342235798558</v>
      </c>
      <c r="AE39" s="207">
        <v>-6.1537157867977296E-2</v>
      </c>
      <c r="AF39" s="207">
        <v>-5.0176789312995518E-2</v>
      </c>
      <c r="AG39" s="222">
        <v>0.80667111071981079</v>
      </c>
      <c r="AH39" s="207">
        <v>-4.6816919314051984E-2</v>
      </c>
      <c r="AI39" s="207">
        <v>-4.0012907389480476E-2</v>
      </c>
      <c r="AJ39" s="207">
        <v>-2.8081629123611052E-2</v>
      </c>
      <c r="AK39" s="207">
        <v>-4.649397052255471E-2</v>
      </c>
      <c r="AL39" s="208">
        <v>0</v>
      </c>
      <c r="AM39" s="228"/>
      <c r="AN39" s="229"/>
      <c r="AO39" s="229"/>
      <c r="AP39" s="229"/>
      <c r="AQ39" s="229"/>
      <c r="AR39" s="229"/>
      <c r="AS39" s="229"/>
      <c r="AT39" s="229"/>
      <c r="AU39" s="229"/>
      <c r="AV39" s="229"/>
    </row>
    <row r="40" spans="1:48" ht="31.5" x14ac:dyDescent="0.25">
      <c r="A40" s="217" t="s">
        <v>31</v>
      </c>
      <c r="B40" s="218" t="s">
        <v>397</v>
      </c>
      <c r="C40" s="206">
        <v>-1.8996646678890597E-3</v>
      </c>
      <c r="D40" s="207">
        <v>-6.1576354679802956E-4</v>
      </c>
      <c r="E40" s="207">
        <v>-5.9014458542342883E-4</v>
      </c>
      <c r="F40" s="207">
        <v>-6.7069081153588205E-4</v>
      </c>
      <c r="G40" s="207">
        <v>-2.8694404591104736E-3</v>
      </c>
      <c r="H40" s="207">
        <v>-6.3664776015742567E-4</v>
      </c>
      <c r="I40" s="207">
        <v>-1.8351149240721201E-3</v>
      </c>
      <c r="J40" s="207">
        <v>-1.5946502057613168E-3</v>
      </c>
      <c r="K40" s="207">
        <v>-6.7092480274810805E-4</v>
      </c>
      <c r="L40" s="207">
        <v>-1.0232796111537476E-3</v>
      </c>
      <c r="M40" s="207">
        <v>-1.454358798870733E-3</v>
      </c>
      <c r="N40" s="207">
        <v>-1.3945445417526635E-3</v>
      </c>
      <c r="O40" s="207">
        <v>-1.7280582082764891E-3</v>
      </c>
      <c r="P40" s="207">
        <v>-1.1114277571957823E-3</v>
      </c>
      <c r="Q40" s="207">
        <v>-9.3012990288813223E-4</v>
      </c>
      <c r="R40" s="207">
        <v>-6.7623803578859758E-4</v>
      </c>
      <c r="S40" s="207">
        <v>-1.3870217442331903E-3</v>
      </c>
      <c r="T40" s="207">
        <v>-5.6100360592449333E-4</v>
      </c>
      <c r="U40" s="207">
        <v>-8.7757788503729707E-4</v>
      </c>
      <c r="V40" s="207">
        <v>-7.9772079772079765E-4</v>
      </c>
      <c r="W40" s="207">
        <v>-2.3200345156012148E-3</v>
      </c>
      <c r="X40" s="207">
        <v>-8.5400641690932708E-4</v>
      </c>
      <c r="Y40" s="207">
        <v>-1.9606258921117123E-3</v>
      </c>
      <c r="Z40" s="207">
        <v>-1.1248174964989125E-3</v>
      </c>
      <c r="AA40" s="207">
        <v>-1.4224751066856331E-3</v>
      </c>
      <c r="AB40" s="207">
        <v>-1.8265718131128628E-3</v>
      </c>
      <c r="AC40" s="207">
        <v>-6.1451193571259756E-4</v>
      </c>
      <c r="AD40" s="207">
        <v>-9.2481013367710105E-4</v>
      </c>
      <c r="AE40" s="207">
        <v>-3.89797474790272E-3</v>
      </c>
      <c r="AF40" s="207">
        <v>-2.2686956206934001E-3</v>
      </c>
      <c r="AG40" s="207">
        <v>-2.1067327405134141E-3</v>
      </c>
      <c r="AH40" s="222">
        <v>0.99736067544599061</v>
      </c>
      <c r="AI40" s="207">
        <v>-1.6878893936009135E-3</v>
      </c>
      <c r="AJ40" s="207">
        <v>-1.6429590557309004E-3</v>
      </c>
      <c r="AK40" s="207">
        <v>-1.3845466726217061E-3</v>
      </c>
      <c r="AL40" s="208">
        <v>0</v>
      </c>
      <c r="AM40" s="230"/>
      <c r="AN40" s="231"/>
      <c r="AO40" s="231"/>
      <c r="AP40" s="231"/>
      <c r="AQ40" s="231"/>
      <c r="AR40" s="231"/>
      <c r="AS40" s="231"/>
      <c r="AT40" s="231"/>
      <c r="AU40" s="231"/>
      <c r="AV40" s="231"/>
    </row>
    <row r="41" spans="1:48" ht="13.5" x14ac:dyDescent="0.25">
      <c r="A41" s="217" t="s">
        <v>32</v>
      </c>
      <c r="B41" s="218" t="s">
        <v>397</v>
      </c>
      <c r="C41" s="206">
        <v>-2.1474470158745892E-4</v>
      </c>
      <c r="D41" s="207">
        <v>0</v>
      </c>
      <c r="E41" s="207">
        <v>0</v>
      </c>
      <c r="F41" s="207">
        <v>0</v>
      </c>
      <c r="G41" s="207">
        <v>-5.2606408417025347E-4</v>
      </c>
      <c r="H41" s="207">
        <v>-1.7363120731566154E-4</v>
      </c>
      <c r="I41" s="207">
        <v>-2.2938936550901502E-4</v>
      </c>
      <c r="J41" s="207">
        <v>-2.57201646090535E-4</v>
      </c>
      <c r="K41" s="207">
        <v>-8.0510976329772955E-5</v>
      </c>
      <c r="L41" s="207">
        <v>-1.7054660185895795E-4</v>
      </c>
      <c r="M41" s="207">
        <v>-2.9942681153220975E-4</v>
      </c>
      <c r="N41" s="207">
        <v>-3.9047247169074576E-4</v>
      </c>
      <c r="O41" s="207">
        <v>-2.9558890404729422E-4</v>
      </c>
      <c r="P41" s="207">
        <v>-1.852379595326304E-4</v>
      </c>
      <c r="Q41" s="207">
        <v>-4.8871232185647624E-4</v>
      </c>
      <c r="R41" s="207">
        <v>-3.6412817311693715E-4</v>
      </c>
      <c r="S41" s="207">
        <v>-5.9748628982352807E-4</v>
      </c>
      <c r="T41" s="207">
        <v>-2.9895586894660499E-4</v>
      </c>
      <c r="U41" s="207">
        <v>-2.1939447125932427E-4</v>
      </c>
      <c r="V41" s="207">
        <v>-2.2792022792022794E-4</v>
      </c>
      <c r="W41" s="207">
        <v>-4.5586643113567726E-4</v>
      </c>
      <c r="X41" s="207">
        <v>-2.7280760540159053E-4</v>
      </c>
      <c r="Y41" s="207">
        <v>-7.6485955131830546E-4</v>
      </c>
      <c r="Z41" s="207">
        <v>-5.8848067697625224E-4</v>
      </c>
      <c r="AA41" s="207">
        <v>-5.3342816500711243E-4</v>
      </c>
      <c r="AB41" s="207">
        <v>-1.0574889444337628E-3</v>
      </c>
      <c r="AC41" s="207">
        <v>-7.5632238241550467E-4</v>
      </c>
      <c r="AD41" s="207">
        <v>-1.7094975198273686E-3</v>
      </c>
      <c r="AE41" s="207">
        <v>-1.3219218710278789E-3</v>
      </c>
      <c r="AF41" s="207">
        <v>-4.9476872578951803E-4</v>
      </c>
      <c r="AG41" s="207">
        <v>-1.9809576515275383E-3</v>
      </c>
      <c r="AH41" s="207">
        <v>-1.6720328326447138E-3</v>
      </c>
      <c r="AI41" s="222">
        <v>0.99530866036190335</v>
      </c>
      <c r="AJ41" s="207">
        <v>-1.3835444679839164E-3</v>
      </c>
      <c r="AK41" s="207">
        <v>-9.602501116569897E-4</v>
      </c>
      <c r="AL41" s="208">
        <v>0</v>
      </c>
      <c r="AM41" s="228"/>
      <c r="AN41" s="229"/>
      <c r="AO41" s="229"/>
      <c r="AP41" s="229"/>
      <c r="AQ41" s="229"/>
      <c r="AR41" s="229"/>
      <c r="AS41" s="229"/>
      <c r="AT41" s="229"/>
      <c r="AU41" s="229"/>
      <c r="AV41" s="229"/>
    </row>
    <row r="42" spans="1:48" ht="21" x14ac:dyDescent="0.25">
      <c r="A42" s="217" t="s">
        <v>33</v>
      </c>
      <c r="B42" s="218" t="s">
        <v>397</v>
      </c>
      <c r="C42" s="206">
        <v>-5.2860234236912966E-4</v>
      </c>
      <c r="D42" s="207">
        <v>-3.6945812807881772E-3</v>
      </c>
      <c r="E42" s="207">
        <v>-2.0655060489820007E-3</v>
      </c>
      <c r="F42" s="207">
        <v>0</v>
      </c>
      <c r="G42" s="207">
        <v>-1.9249163079866093E-2</v>
      </c>
      <c r="H42" s="207">
        <v>-1.5626808658409539E-3</v>
      </c>
      <c r="I42" s="207">
        <v>-2.75267238610818E-4</v>
      </c>
      <c r="J42" s="207">
        <v>-3.6008230452674894E-4</v>
      </c>
      <c r="K42" s="207">
        <v>-1.0734796843969729E-4</v>
      </c>
      <c r="L42" s="207">
        <v>-2.984565532531764E-4</v>
      </c>
      <c r="M42" s="207">
        <v>-2.7803918213705191E-4</v>
      </c>
      <c r="N42" s="207">
        <v>-2.7890890835053272E-4</v>
      </c>
      <c r="O42" s="207">
        <v>-7.7762619372442028E-3</v>
      </c>
      <c r="P42" s="207">
        <v>-1.9948703334283271E-4</v>
      </c>
      <c r="Q42" s="207">
        <v>-2.2070879051582797E-4</v>
      </c>
      <c r="R42" s="207">
        <v>-1.8206408655846857E-4</v>
      </c>
      <c r="S42" s="207">
        <v>-2.1338796065126006E-4</v>
      </c>
      <c r="T42" s="207">
        <v>-8.8579516724920007E-5</v>
      </c>
      <c r="U42" s="207">
        <v>-4.6072838964458093E-3</v>
      </c>
      <c r="V42" s="207">
        <v>-2.5641025641025641E-4</v>
      </c>
      <c r="W42" s="207">
        <v>-3.3375935136719227E-4</v>
      </c>
      <c r="X42" s="207">
        <v>-1.9570980387505411E-4</v>
      </c>
      <c r="Y42" s="207">
        <v>-1.3094180065174651E-2</v>
      </c>
      <c r="Z42" s="207">
        <v>-1.5106820416554931E-2</v>
      </c>
      <c r="AA42" s="207">
        <v>-1.5869487908961595E-2</v>
      </c>
      <c r="AB42" s="207">
        <v>-3.8454143433955007E-4</v>
      </c>
      <c r="AC42" s="207">
        <v>-2.363507445048452E-4</v>
      </c>
      <c r="AD42" s="207">
        <v>-3.6431914356976712E-4</v>
      </c>
      <c r="AE42" s="207">
        <v>-3.8979747479027198E-4</v>
      </c>
      <c r="AF42" s="207">
        <v>-4.5856613609760214E-4</v>
      </c>
      <c r="AG42" s="207">
        <v>-6.2258669048008354E-4</v>
      </c>
      <c r="AH42" s="207">
        <v>-1.7756712313623614E-2</v>
      </c>
      <c r="AI42" s="207">
        <v>-1.9857522277657805E-3</v>
      </c>
      <c r="AJ42" s="222">
        <v>0.91160447922521515</v>
      </c>
      <c r="AK42" s="207">
        <v>-3.4814649397052255E-2</v>
      </c>
      <c r="AL42" s="208">
        <v>0</v>
      </c>
      <c r="AM42" s="230"/>
      <c r="AN42" s="231"/>
      <c r="AO42" s="231"/>
      <c r="AP42" s="231"/>
      <c r="AQ42" s="231"/>
      <c r="AR42" s="231"/>
      <c r="AS42" s="231"/>
      <c r="AT42" s="231"/>
      <c r="AU42" s="231"/>
      <c r="AV42" s="231"/>
    </row>
    <row r="43" spans="1:48" ht="31.5" x14ac:dyDescent="0.25">
      <c r="A43" s="217" t="s">
        <v>34</v>
      </c>
      <c r="B43" s="218" t="s">
        <v>397</v>
      </c>
      <c r="C43" s="206">
        <v>-1.3875811487189655E-3</v>
      </c>
      <c r="D43" s="207">
        <v>-1.8472906403940886E-3</v>
      </c>
      <c r="E43" s="207">
        <v>-4.1310120979640014E-3</v>
      </c>
      <c r="F43" s="207">
        <v>-3.3534540576794099E-3</v>
      </c>
      <c r="G43" s="207">
        <v>-3.2998565279770448E-3</v>
      </c>
      <c r="H43" s="207">
        <v>-1.0996643129991897E-3</v>
      </c>
      <c r="I43" s="207">
        <v>-3.2114511171262104E-3</v>
      </c>
      <c r="J43" s="207">
        <v>-2.4691358024691358E-3</v>
      </c>
      <c r="K43" s="207">
        <v>-5.6357683430841075E-4</v>
      </c>
      <c r="L43" s="207">
        <v>-1.0232796111537476E-3</v>
      </c>
      <c r="M43" s="207">
        <v>-1.1121567285482077E-3</v>
      </c>
      <c r="N43" s="207">
        <v>-1.227199196742344E-3</v>
      </c>
      <c r="O43" s="207">
        <v>-8.6857662573897234E-3</v>
      </c>
      <c r="P43" s="207">
        <v>-9.261897976631519E-4</v>
      </c>
      <c r="Q43" s="207">
        <v>-7.0942111237230418E-4</v>
      </c>
      <c r="R43" s="207">
        <v>-4.6816479400749064E-4</v>
      </c>
      <c r="S43" s="207">
        <v>-1.0882785993214261E-3</v>
      </c>
      <c r="T43" s="207">
        <v>-5.5362197953075004E-4</v>
      </c>
      <c r="U43" s="207">
        <v>-3.0715225976305394E-3</v>
      </c>
      <c r="V43" s="207">
        <v>-1.965811965811966E-3</v>
      </c>
      <c r="W43" s="207">
        <v>-1.8316061965272747E-3</v>
      </c>
      <c r="X43" s="207">
        <v>-1.7198740340535058E-3</v>
      </c>
      <c r="Y43" s="207">
        <v>-6.7975546039697292E-3</v>
      </c>
      <c r="Z43" s="207">
        <v>-3.1882244271624802E-3</v>
      </c>
      <c r="AA43" s="207">
        <v>-1.2357752489331438E-2</v>
      </c>
      <c r="AB43" s="207">
        <v>-2.3168621418957893E-2</v>
      </c>
      <c r="AC43" s="207">
        <v>-4.5852044433939967E-3</v>
      </c>
      <c r="AD43" s="207">
        <v>-6.5857691337611749E-3</v>
      </c>
      <c r="AE43" s="207">
        <v>-1.9320396576561309E-3</v>
      </c>
      <c r="AF43" s="207">
        <v>-2.160087851617652E-3</v>
      </c>
      <c r="AG43" s="207">
        <v>-8.3640434175607185E-3</v>
      </c>
      <c r="AH43" s="207">
        <v>-7.7245153177553302E-3</v>
      </c>
      <c r="AI43" s="207">
        <v>-8.2160498423809181E-3</v>
      </c>
      <c r="AJ43" s="207">
        <v>-1.0960266332310087E-2</v>
      </c>
      <c r="AK43" s="222">
        <v>0.94001786511835639</v>
      </c>
      <c r="AL43" s="208">
        <v>0</v>
      </c>
      <c r="AM43" s="228"/>
      <c r="AN43" s="229"/>
      <c r="AO43" s="229"/>
      <c r="AP43" s="229"/>
      <c r="AQ43" s="229"/>
      <c r="AR43" s="229"/>
      <c r="AS43" s="229"/>
      <c r="AT43" s="229"/>
      <c r="AU43" s="229"/>
      <c r="AV43" s="229"/>
    </row>
    <row r="44" spans="1:48" ht="32.25" thickBot="1" x14ac:dyDescent="0.3">
      <c r="A44" s="217" t="s">
        <v>35</v>
      </c>
      <c r="B44" s="218" t="s">
        <v>397</v>
      </c>
      <c r="C44" s="209">
        <v>0</v>
      </c>
      <c r="D44" s="210">
        <v>0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0</v>
      </c>
      <c r="AJ44" s="210">
        <v>0</v>
      </c>
      <c r="AK44" s="210">
        <v>0</v>
      </c>
      <c r="AL44" s="223">
        <v>1</v>
      </c>
      <c r="AM44" s="230"/>
      <c r="AN44" s="231"/>
      <c r="AO44" s="231"/>
      <c r="AP44" s="231"/>
      <c r="AQ44" s="231"/>
      <c r="AR44" s="231"/>
      <c r="AS44" s="231"/>
      <c r="AT44" s="231"/>
      <c r="AU44" s="231"/>
      <c r="AV44" s="231"/>
    </row>
    <row r="45" spans="1:48" ht="21" x14ac:dyDescent="0.25">
      <c r="A45" s="217" t="s">
        <v>454</v>
      </c>
      <c r="B45" s="215" t="s">
        <v>397</v>
      </c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8" ht="31.5" x14ac:dyDescent="0.25">
      <c r="A46" s="217" t="s">
        <v>455</v>
      </c>
      <c r="B46" s="215" t="s">
        <v>397</v>
      </c>
      <c r="C46" s="231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</row>
    <row r="47" spans="1:48" ht="31.5" x14ac:dyDescent="0.25">
      <c r="A47" s="217" t="s">
        <v>456</v>
      </c>
      <c r="B47" s="215" t="s">
        <v>397</v>
      </c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</row>
    <row r="48" spans="1:48" ht="21" x14ac:dyDescent="0.25">
      <c r="A48" s="217" t="s">
        <v>457</v>
      </c>
      <c r="B48" s="215" t="s">
        <v>397</v>
      </c>
      <c r="C48" s="231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</row>
    <row r="49" spans="1:48" ht="21" x14ac:dyDescent="0.25">
      <c r="A49" s="217" t="s">
        <v>458</v>
      </c>
      <c r="B49" s="215" t="s">
        <v>397</v>
      </c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</row>
    <row r="50" spans="1:48" ht="31.5" x14ac:dyDescent="0.25">
      <c r="A50" s="217" t="s">
        <v>459</v>
      </c>
      <c r="B50" s="215" t="s">
        <v>397</v>
      </c>
      <c r="C50" s="231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</row>
    <row r="51" spans="1:48" ht="31.5" x14ac:dyDescent="0.25">
      <c r="A51" s="217" t="s">
        <v>460</v>
      </c>
      <c r="B51" s="215" t="s">
        <v>397</v>
      </c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</row>
    <row r="52" spans="1:48" ht="21" x14ac:dyDescent="0.25">
      <c r="A52" s="217" t="s">
        <v>461</v>
      </c>
      <c r="B52" s="215" t="s">
        <v>397</v>
      </c>
      <c r="C52" s="231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</row>
    <row r="53" spans="1:48" ht="21" x14ac:dyDescent="0.25">
      <c r="A53" s="217" t="s">
        <v>462</v>
      </c>
      <c r="B53" s="215" t="s">
        <v>397</v>
      </c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</row>
    <row r="54" spans="1:48" ht="21" x14ac:dyDescent="0.25">
      <c r="A54" s="217" t="s">
        <v>463</v>
      </c>
      <c r="B54" s="215" t="s">
        <v>397</v>
      </c>
      <c r="C54" s="231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</row>
    <row r="55" spans="1:48" ht="21" x14ac:dyDescent="0.25">
      <c r="A55" s="217" t="s">
        <v>464</v>
      </c>
      <c r="B55" s="215" t="s">
        <v>397</v>
      </c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</row>
    <row r="56" spans="1:48" ht="21" x14ac:dyDescent="0.25">
      <c r="A56" s="217" t="s">
        <v>465</v>
      </c>
      <c r="B56" s="215" t="s">
        <v>397</v>
      </c>
      <c r="C56" s="231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</row>
    <row r="57" spans="1:48" ht="21" x14ac:dyDescent="0.25">
      <c r="A57" s="217" t="s">
        <v>466</v>
      </c>
      <c r="B57" s="215" t="s">
        <v>397</v>
      </c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</row>
    <row r="58" spans="1:48" ht="31.5" x14ac:dyDescent="0.25">
      <c r="A58" s="217" t="s">
        <v>467</v>
      </c>
      <c r="B58" s="215" t="s">
        <v>397</v>
      </c>
      <c r="C58" s="231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</row>
    <row r="59" spans="1:48" ht="21" x14ac:dyDescent="0.25">
      <c r="A59" s="217" t="s">
        <v>468</v>
      </c>
      <c r="B59" s="215" t="s">
        <v>397</v>
      </c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</row>
    <row r="60" spans="1:48" ht="13.5" x14ac:dyDescent="0.25">
      <c r="A60" s="217" t="s">
        <v>469</v>
      </c>
      <c r="B60" s="215" t="s">
        <v>397</v>
      </c>
      <c r="C60" s="231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</row>
    <row r="61" spans="1:48" ht="21" x14ac:dyDescent="0.25">
      <c r="A61" s="217" t="s">
        <v>470</v>
      </c>
      <c r="B61" s="215" t="s">
        <v>397</v>
      </c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</row>
    <row r="62" spans="1:48" ht="21" x14ac:dyDescent="0.25">
      <c r="A62" s="217" t="s">
        <v>471</v>
      </c>
      <c r="B62" s="215" t="s">
        <v>397</v>
      </c>
      <c r="C62" s="231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</row>
    <row r="63" spans="1:48" ht="21" x14ac:dyDescent="0.25">
      <c r="A63" s="217" t="s">
        <v>472</v>
      </c>
      <c r="B63" s="215" t="s">
        <v>397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</row>
    <row r="64" spans="1:48" ht="42" x14ac:dyDescent="0.25">
      <c r="A64" s="217" t="s">
        <v>473</v>
      </c>
      <c r="B64" s="215" t="s">
        <v>397</v>
      </c>
      <c r="C64" s="231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</row>
    <row r="65" spans="1:48" ht="31.5" x14ac:dyDescent="0.25">
      <c r="A65" s="217" t="s">
        <v>474</v>
      </c>
      <c r="B65" s="215" t="s">
        <v>397</v>
      </c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</row>
    <row r="66" spans="1:48" ht="13.5" x14ac:dyDescent="0.25">
      <c r="A66" s="217" t="s">
        <v>475</v>
      </c>
      <c r="B66" s="215" t="s">
        <v>397</v>
      </c>
      <c r="C66" s="231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</row>
    <row r="67" spans="1:48" ht="31.5" x14ac:dyDescent="0.25">
      <c r="A67" s="217" t="s">
        <v>476</v>
      </c>
      <c r="B67" s="215" t="s">
        <v>397</v>
      </c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</row>
    <row r="68" spans="1:48" ht="21" x14ac:dyDescent="0.25">
      <c r="A68" s="217" t="s">
        <v>477</v>
      </c>
      <c r="B68" s="215" t="s">
        <v>397</v>
      </c>
      <c r="C68" s="231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</row>
    <row r="69" spans="1:48" ht="21" x14ac:dyDescent="0.25">
      <c r="A69" s="217" t="s">
        <v>478</v>
      </c>
      <c r="B69" s="215" t="s">
        <v>397</v>
      </c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</row>
    <row r="70" spans="1:48" ht="31.5" x14ac:dyDescent="0.25">
      <c r="A70" s="217" t="s">
        <v>479</v>
      </c>
      <c r="B70" s="215" t="s">
        <v>397</v>
      </c>
      <c r="C70" s="231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</row>
    <row r="71" spans="1:48" ht="13.5" x14ac:dyDescent="0.25">
      <c r="A71" s="217" t="s">
        <v>480</v>
      </c>
      <c r="B71" s="215" t="s">
        <v>397</v>
      </c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</row>
    <row r="72" spans="1:48" ht="21" x14ac:dyDescent="0.25">
      <c r="A72" s="217" t="s">
        <v>481</v>
      </c>
      <c r="B72" s="215" t="s">
        <v>397</v>
      </c>
      <c r="C72" s="231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</row>
    <row r="73" spans="1:48" ht="21" x14ac:dyDescent="0.25">
      <c r="A73" s="217" t="s">
        <v>482</v>
      </c>
      <c r="B73" s="215" t="s">
        <v>397</v>
      </c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</row>
    <row r="74" spans="1:48" ht="13.5" x14ac:dyDescent="0.25">
      <c r="A74" s="217" t="s">
        <v>483</v>
      </c>
      <c r="B74" s="215" t="s">
        <v>397</v>
      </c>
      <c r="C74" s="231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31"/>
      <c r="AN74" s="231"/>
      <c r="AO74" s="231"/>
      <c r="AP74" s="231"/>
      <c r="AQ74" s="231"/>
      <c r="AR74" s="231"/>
      <c r="AS74" s="231"/>
      <c r="AT74" s="231"/>
      <c r="AU74" s="231"/>
      <c r="AV74" s="231"/>
    </row>
    <row r="75" spans="1:48" ht="21" x14ac:dyDescent="0.25">
      <c r="A75" s="217" t="s">
        <v>484</v>
      </c>
      <c r="B75" s="215" t="s">
        <v>397</v>
      </c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</row>
    <row r="76" spans="1:48" ht="31.5" x14ac:dyDescent="0.25">
      <c r="A76" s="217" t="s">
        <v>485</v>
      </c>
      <c r="B76" s="215" t="s">
        <v>397</v>
      </c>
      <c r="C76" s="231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</row>
    <row r="77" spans="1:48" ht="13.5" x14ac:dyDescent="0.25">
      <c r="A77" s="217" t="s">
        <v>486</v>
      </c>
      <c r="B77" s="215" t="s">
        <v>397</v>
      </c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</row>
    <row r="78" spans="1:48" ht="21" x14ac:dyDescent="0.25">
      <c r="A78" s="217" t="s">
        <v>487</v>
      </c>
      <c r="B78" s="215" t="s">
        <v>397</v>
      </c>
      <c r="C78" s="231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</row>
    <row r="79" spans="1:48" ht="31.5" x14ac:dyDescent="0.25">
      <c r="A79" s="217" t="s">
        <v>488</v>
      </c>
      <c r="B79" s="215" t="s">
        <v>397</v>
      </c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</row>
    <row r="80" spans="1:48" ht="21" x14ac:dyDescent="0.25">
      <c r="A80" s="217" t="s">
        <v>489</v>
      </c>
      <c r="B80" s="215" t="s">
        <v>397</v>
      </c>
      <c r="C80" s="231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29"/>
      <c r="AK80" s="229"/>
      <c r="AL80" s="229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</row>
    <row r="81" spans="1:49" ht="42" x14ac:dyDescent="0.25">
      <c r="A81" s="217" t="s">
        <v>490</v>
      </c>
      <c r="B81" s="215" t="s">
        <v>397</v>
      </c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</row>
    <row r="82" spans="1:49" ht="52.5" x14ac:dyDescent="0.25">
      <c r="A82" s="217" t="s">
        <v>491</v>
      </c>
      <c r="B82" s="215" t="s">
        <v>397</v>
      </c>
      <c r="C82" s="231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29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</row>
    <row r="83" spans="1:49" ht="31.5" x14ac:dyDescent="0.25">
      <c r="A83" s="217" t="s">
        <v>492</v>
      </c>
      <c r="B83" s="215" t="s">
        <v>397</v>
      </c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</row>
    <row r="84" spans="1:49" ht="21" x14ac:dyDescent="0.25">
      <c r="A84" s="217" t="s">
        <v>493</v>
      </c>
      <c r="B84" s="215" t="s">
        <v>397</v>
      </c>
      <c r="C84" s="231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  <c r="AH84" s="229"/>
      <c r="AI84" s="229"/>
      <c r="AJ84" s="229"/>
      <c r="AK84" s="229"/>
      <c r="AL84" s="229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</row>
    <row r="85" spans="1:49" ht="13.5" x14ac:dyDescent="0.25">
      <c r="A85" s="217" t="s">
        <v>494</v>
      </c>
      <c r="B85" s="215" t="s">
        <v>397</v>
      </c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</row>
    <row r="86" spans="1:49" x14ac:dyDescent="0.2">
      <c r="A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</row>
    <row r="87" spans="1:49" x14ac:dyDescent="0.2"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</row>
    <row r="88" spans="1:49" ht="15" x14ac:dyDescent="0.25">
      <c r="A88" s="124" t="s">
        <v>296</v>
      </c>
      <c r="B88" s="117" t="s">
        <v>328</v>
      </c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</row>
  </sheetData>
  <mergeCells count="9">
    <mergeCell ref="A6:B6"/>
    <mergeCell ref="C6:AV6"/>
    <mergeCell ref="A7:B7"/>
    <mergeCell ref="A3:B3"/>
    <mergeCell ref="C3:AV3"/>
    <mergeCell ref="A4:B4"/>
    <mergeCell ref="C4:AV4"/>
    <mergeCell ref="A5:B5"/>
    <mergeCell ref="C5:AV5"/>
  </mergeCells>
  <hyperlinks>
    <hyperlink ref="A2" r:id="rId1" display="http://stats.oecd.org/OECDStat_Metadata/ShowMetadata.ashx?Dataset=IOTSI4_2018&amp;ShowOnWeb=true&amp;Lang=en"/>
    <hyperlink ref="C3" r:id="rId2" display="http://stats.oecd.org/OECDStat_Metadata/ShowMetadata.ashx?Dataset=IOTSI4_2018&amp;Coords=[VAR].[DOMIMP]&amp;ShowOnWeb=true&amp;Lang=en"/>
  </hyperlinks>
  <pageMargins left="0.75" right="0.75" top="1" bottom="1" header="0.5" footer="0.5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3"/>
  <sheetViews>
    <sheetView showGridLines="0" topLeftCell="A15" zoomScale="70" zoomScaleNormal="70" workbookViewId="0">
      <selection activeCell="U176" sqref="U176"/>
    </sheetView>
  </sheetViews>
  <sheetFormatPr defaultRowHeight="12.75" x14ac:dyDescent="0.2"/>
  <cols>
    <col min="1" max="1" width="4.42578125" style="193" customWidth="1"/>
    <col min="2" max="2" width="27.42578125" style="193" customWidth="1"/>
    <col min="3" max="3" width="6.85546875" style="193" customWidth="1"/>
    <col min="4" max="16384" width="9.140625" style="193"/>
  </cols>
  <sheetData>
    <row r="1" spans="1:39" hidden="1" x14ac:dyDescent="0.2">
      <c r="B1" s="194" t="e">
        <f ca="1">DotStatQuery(C1)</f>
        <v>#NAME?</v>
      </c>
      <c r="C1" s="194" t="s">
        <v>509</v>
      </c>
    </row>
    <row r="2" spans="1:39" ht="23.25" x14ac:dyDescent="0.2">
      <c r="B2" s="195" t="s">
        <v>435</v>
      </c>
    </row>
    <row r="3" spans="1:39" x14ac:dyDescent="0.2">
      <c r="B3" s="379" t="s">
        <v>436</v>
      </c>
      <c r="C3" s="380"/>
      <c r="D3" s="381" t="s">
        <v>510</v>
      </c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3"/>
    </row>
    <row r="4" spans="1:39" x14ac:dyDescent="0.2">
      <c r="B4" s="379" t="s">
        <v>438</v>
      </c>
      <c r="C4" s="380"/>
      <c r="D4" s="384" t="s">
        <v>398</v>
      </c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6"/>
    </row>
    <row r="5" spans="1:39" x14ac:dyDescent="0.2">
      <c r="B5" s="379" t="s">
        <v>345</v>
      </c>
      <c r="C5" s="380"/>
      <c r="D5" s="384" t="s">
        <v>346</v>
      </c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6"/>
    </row>
    <row r="6" spans="1:39" x14ac:dyDescent="0.2">
      <c r="B6" s="379" t="s">
        <v>392</v>
      </c>
      <c r="C6" s="380"/>
      <c r="D6" s="384" t="s">
        <v>511</v>
      </c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6"/>
    </row>
    <row r="7" spans="1:39" ht="126" x14ac:dyDescent="0.2">
      <c r="B7" s="387" t="s">
        <v>601</v>
      </c>
      <c r="C7" s="388"/>
      <c r="D7" s="196" t="s">
        <v>399</v>
      </c>
      <c r="E7" s="196" t="s">
        <v>400</v>
      </c>
      <c r="F7" s="196" t="s">
        <v>401</v>
      </c>
      <c r="G7" s="196" t="s">
        <v>402</v>
      </c>
      <c r="H7" s="196" t="s">
        <v>403</v>
      </c>
      <c r="I7" s="196" t="s">
        <v>404</v>
      </c>
      <c r="J7" s="196" t="s">
        <v>405</v>
      </c>
      <c r="K7" s="196" t="s">
        <v>406</v>
      </c>
      <c r="L7" s="196" t="s">
        <v>407</v>
      </c>
      <c r="M7" s="196" t="s">
        <v>408</v>
      </c>
      <c r="N7" s="196" t="s">
        <v>409</v>
      </c>
      <c r="O7" s="196" t="s">
        <v>410</v>
      </c>
      <c r="P7" s="196" t="s">
        <v>411</v>
      </c>
      <c r="Q7" s="196" t="s">
        <v>412</v>
      </c>
      <c r="R7" s="196" t="s">
        <v>413</v>
      </c>
      <c r="S7" s="196" t="s">
        <v>414</v>
      </c>
      <c r="T7" s="196" t="s">
        <v>415</v>
      </c>
      <c r="U7" s="196" t="s">
        <v>416</v>
      </c>
      <c r="V7" s="196" t="s">
        <v>417</v>
      </c>
      <c r="W7" s="196" t="s">
        <v>418</v>
      </c>
      <c r="X7" s="196" t="s">
        <v>419</v>
      </c>
      <c r="Y7" s="196" t="s">
        <v>420</v>
      </c>
      <c r="Z7" s="196" t="s">
        <v>421</v>
      </c>
      <c r="AA7" s="196" t="s">
        <v>422</v>
      </c>
      <c r="AB7" s="196" t="s">
        <v>441</v>
      </c>
      <c r="AC7" s="196" t="s">
        <v>424</v>
      </c>
      <c r="AD7" s="196" t="s">
        <v>425</v>
      </c>
      <c r="AE7" s="196" t="s">
        <v>426</v>
      </c>
      <c r="AF7" s="196" t="s">
        <v>427</v>
      </c>
      <c r="AG7" s="196" t="s">
        <v>428</v>
      </c>
      <c r="AH7" s="196" t="s">
        <v>429</v>
      </c>
      <c r="AI7" s="196" t="s">
        <v>430</v>
      </c>
      <c r="AJ7" s="196" t="s">
        <v>431</v>
      </c>
      <c r="AK7" s="196" t="s">
        <v>432</v>
      </c>
      <c r="AL7" s="196" t="s">
        <v>433</v>
      </c>
      <c r="AM7" s="196" t="s">
        <v>434</v>
      </c>
    </row>
    <row r="8" spans="1:39" ht="14.25" thickBot="1" x14ac:dyDescent="0.3">
      <c r="A8" s="389" t="s">
        <v>512</v>
      </c>
      <c r="B8" s="197" t="s">
        <v>453</v>
      </c>
      <c r="C8" s="215" t="s">
        <v>555</v>
      </c>
      <c r="D8" s="198" t="s">
        <v>397</v>
      </c>
      <c r="E8" s="198" t="s">
        <v>397</v>
      </c>
      <c r="F8" s="198" t="s">
        <v>397</v>
      </c>
      <c r="G8" s="198" t="s">
        <v>397</v>
      </c>
      <c r="H8" s="198" t="s">
        <v>397</v>
      </c>
      <c r="I8" s="198" t="s">
        <v>397</v>
      </c>
      <c r="J8" s="198" t="s">
        <v>397</v>
      </c>
      <c r="K8" s="198" t="s">
        <v>397</v>
      </c>
      <c r="L8" s="198" t="s">
        <v>397</v>
      </c>
      <c r="M8" s="198" t="s">
        <v>397</v>
      </c>
      <c r="N8" s="198" t="s">
        <v>397</v>
      </c>
      <c r="O8" s="198" t="s">
        <v>397</v>
      </c>
      <c r="P8" s="198" t="s">
        <v>397</v>
      </c>
      <c r="Q8" s="198" t="s">
        <v>397</v>
      </c>
      <c r="R8" s="198" t="s">
        <v>397</v>
      </c>
      <c r="S8" s="198" t="s">
        <v>397</v>
      </c>
      <c r="T8" s="198" t="s">
        <v>397</v>
      </c>
      <c r="U8" s="198" t="s">
        <v>397</v>
      </c>
      <c r="V8" s="198" t="s">
        <v>397</v>
      </c>
      <c r="W8" s="198" t="s">
        <v>397</v>
      </c>
      <c r="X8" s="198" t="s">
        <v>397</v>
      </c>
      <c r="Y8" s="198" t="s">
        <v>397</v>
      </c>
      <c r="Z8" s="198" t="s">
        <v>397</v>
      </c>
      <c r="AA8" s="198" t="s">
        <v>397</v>
      </c>
      <c r="AB8" s="198" t="s">
        <v>397</v>
      </c>
      <c r="AC8" s="198" t="s">
        <v>397</v>
      </c>
      <c r="AD8" s="198" t="s">
        <v>397</v>
      </c>
      <c r="AE8" s="198" t="s">
        <v>397</v>
      </c>
      <c r="AF8" s="198" t="s">
        <v>397</v>
      </c>
      <c r="AG8" s="198" t="s">
        <v>397</v>
      </c>
      <c r="AH8" s="198" t="s">
        <v>397</v>
      </c>
      <c r="AI8" s="198" t="s">
        <v>397</v>
      </c>
      <c r="AJ8" s="198" t="s">
        <v>397</v>
      </c>
      <c r="AK8" s="198" t="s">
        <v>397</v>
      </c>
      <c r="AL8" s="198" t="s">
        <v>397</v>
      </c>
      <c r="AM8" s="198" t="s">
        <v>397</v>
      </c>
    </row>
    <row r="9" spans="1:39" ht="21" x14ac:dyDescent="0.25">
      <c r="A9" s="389"/>
      <c r="B9" s="199" t="s">
        <v>0</v>
      </c>
      <c r="C9" s="198" t="s">
        <v>397</v>
      </c>
      <c r="D9" s="221">
        <v>1.224</v>
      </c>
      <c r="E9" s="204">
        <v>6.0000000000000001E-3</v>
      </c>
      <c r="F9" s="204">
        <v>6.0000000000000001E-3</v>
      </c>
      <c r="G9" s="204">
        <v>6.0000000000000001E-3</v>
      </c>
      <c r="H9" s="204">
        <v>0.32200000000000001</v>
      </c>
      <c r="I9" s="204">
        <v>5.0000000000000001E-3</v>
      </c>
      <c r="J9" s="204">
        <v>0.315</v>
      </c>
      <c r="K9" s="204">
        <v>0.129</v>
      </c>
      <c r="L9" s="204">
        <v>2E-3</v>
      </c>
      <c r="M9" s="204">
        <v>2.1999999999999999E-2</v>
      </c>
      <c r="N9" s="204">
        <v>1.7999999999999999E-2</v>
      </c>
      <c r="O9" s="204">
        <v>1.2E-2</v>
      </c>
      <c r="P9" s="204">
        <v>1.4E-2</v>
      </c>
      <c r="Q9" s="204">
        <v>8.9999999999999993E-3</v>
      </c>
      <c r="R9" s="204">
        <v>7.0000000000000001E-3</v>
      </c>
      <c r="S9" s="204">
        <v>6.0000000000000001E-3</v>
      </c>
      <c r="T9" s="204">
        <v>8.0000000000000002E-3</v>
      </c>
      <c r="U9" s="204">
        <v>5.0000000000000001E-3</v>
      </c>
      <c r="V9" s="204">
        <v>6.0000000000000001E-3</v>
      </c>
      <c r="W9" s="204">
        <v>3.2000000000000001E-2</v>
      </c>
      <c r="X9" s="204">
        <v>1.2E-2</v>
      </c>
      <c r="Y9" s="204">
        <v>0.02</v>
      </c>
      <c r="Z9" s="204">
        <v>1.4E-2</v>
      </c>
      <c r="AA9" s="204">
        <v>6.0000000000000001E-3</v>
      </c>
      <c r="AB9" s="204">
        <v>6.8000000000000005E-2</v>
      </c>
      <c r="AC9" s="204">
        <v>1.0999999999999999E-2</v>
      </c>
      <c r="AD9" s="204">
        <v>5.0000000000000001E-3</v>
      </c>
      <c r="AE9" s="204">
        <v>6.0000000000000001E-3</v>
      </c>
      <c r="AF9" s="204">
        <v>4.0000000000000001E-3</v>
      </c>
      <c r="AG9" s="204">
        <v>8.9999999999999993E-3</v>
      </c>
      <c r="AH9" s="204">
        <v>1.4E-2</v>
      </c>
      <c r="AI9" s="204">
        <v>8.9999999999999993E-3</v>
      </c>
      <c r="AJ9" s="204">
        <v>7.0000000000000001E-3</v>
      </c>
      <c r="AK9" s="204">
        <v>6.0000000000000001E-3</v>
      </c>
      <c r="AL9" s="204">
        <v>0.01</v>
      </c>
      <c r="AM9" s="205">
        <v>0</v>
      </c>
    </row>
    <row r="10" spans="1:39" ht="31.5" x14ac:dyDescent="0.25">
      <c r="A10" s="389"/>
      <c r="B10" s="199" t="s">
        <v>1</v>
      </c>
      <c r="C10" s="198" t="s">
        <v>397</v>
      </c>
      <c r="D10" s="206">
        <v>0</v>
      </c>
      <c r="E10" s="222">
        <v>1.002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1E-3</v>
      </c>
      <c r="M10" s="207">
        <v>1E-3</v>
      </c>
      <c r="N10" s="207">
        <v>0</v>
      </c>
      <c r="O10" s="207">
        <v>1E-3</v>
      </c>
      <c r="P10" s="207">
        <v>4.0000000000000001E-3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4.0000000000000001E-3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8">
        <v>0</v>
      </c>
    </row>
    <row r="11" spans="1:39" ht="31.5" x14ac:dyDescent="0.25">
      <c r="A11" s="389"/>
      <c r="B11" s="199" t="s">
        <v>2</v>
      </c>
      <c r="C11" s="198" t="s">
        <v>397</v>
      </c>
      <c r="D11" s="206">
        <v>1E-3</v>
      </c>
      <c r="E11" s="207">
        <v>0</v>
      </c>
      <c r="F11" s="222">
        <v>1.012</v>
      </c>
      <c r="G11" s="207">
        <v>2E-3</v>
      </c>
      <c r="H11" s="207">
        <v>1E-3</v>
      </c>
      <c r="I11" s="207">
        <v>0</v>
      </c>
      <c r="J11" s="207">
        <v>0</v>
      </c>
      <c r="K11" s="207">
        <v>1E-3</v>
      </c>
      <c r="L11" s="207">
        <v>0</v>
      </c>
      <c r="M11" s="207">
        <v>6.0000000000000001E-3</v>
      </c>
      <c r="N11" s="207">
        <v>0</v>
      </c>
      <c r="O11" s="207">
        <v>2.5999999999999999E-2</v>
      </c>
      <c r="P11" s="207">
        <v>1.7000000000000001E-2</v>
      </c>
      <c r="Q11" s="207">
        <v>1E-3</v>
      </c>
      <c r="R11" s="207">
        <v>0</v>
      </c>
      <c r="S11" s="207">
        <v>0</v>
      </c>
      <c r="T11" s="207">
        <v>1E-3</v>
      </c>
      <c r="U11" s="207">
        <v>0</v>
      </c>
      <c r="V11" s="207">
        <v>0</v>
      </c>
      <c r="W11" s="207">
        <v>0</v>
      </c>
      <c r="X11" s="207">
        <v>1E-3</v>
      </c>
      <c r="Y11" s="207">
        <v>6.0000000000000001E-3</v>
      </c>
      <c r="Z11" s="207">
        <v>0</v>
      </c>
      <c r="AA11" s="207">
        <v>1E-3</v>
      </c>
      <c r="AB11" s="207">
        <v>0</v>
      </c>
      <c r="AC11" s="207">
        <v>0</v>
      </c>
      <c r="AD11" s="207">
        <v>0</v>
      </c>
      <c r="AE11" s="207">
        <v>0</v>
      </c>
      <c r="AF11" s="207">
        <v>0</v>
      </c>
      <c r="AG11" s="207">
        <v>1E-3</v>
      </c>
      <c r="AH11" s="207">
        <v>1E-3</v>
      </c>
      <c r="AI11" s="207">
        <v>0</v>
      </c>
      <c r="AJ11" s="207">
        <v>0</v>
      </c>
      <c r="AK11" s="207">
        <v>0</v>
      </c>
      <c r="AL11" s="207">
        <v>0</v>
      </c>
      <c r="AM11" s="208">
        <v>0</v>
      </c>
    </row>
    <row r="12" spans="1:39" ht="21" x14ac:dyDescent="0.25">
      <c r="A12" s="389"/>
      <c r="B12" s="199" t="s">
        <v>3</v>
      </c>
      <c r="C12" s="198" t="s">
        <v>397</v>
      </c>
      <c r="D12" s="206">
        <v>5.0000000000000001E-3</v>
      </c>
      <c r="E12" s="207">
        <v>3.5000000000000003E-2</v>
      </c>
      <c r="F12" s="207">
        <v>2.1999999999999999E-2</v>
      </c>
      <c r="G12" s="222">
        <v>1.036</v>
      </c>
      <c r="H12" s="207">
        <v>2E-3</v>
      </c>
      <c r="I12" s="207">
        <v>0</v>
      </c>
      <c r="J12" s="207">
        <v>2E-3</v>
      </c>
      <c r="K12" s="207">
        <v>2E-3</v>
      </c>
      <c r="L12" s="207">
        <v>1E-3</v>
      </c>
      <c r="M12" s="207">
        <v>1E-3</v>
      </c>
      <c r="N12" s="207">
        <v>1E-3</v>
      </c>
      <c r="O12" s="207">
        <v>2E-3</v>
      </c>
      <c r="P12" s="207">
        <v>1E-3</v>
      </c>
      <c r="Q12" s="207">
        <v>0</v>
      </c>
      <c r="R12" s="207">
        <v>0</v>
      </c>
      <c r="S12" s="207">
        <v>0</v>
      </c>
      <c r="T12" s="207">
        <v>1E-3</v>
      </c>
      <c r="U12" s="207">
        <v>0</v>
      </c>
      <c r="V12" s="207">
        <v>0</v>
      </c>
      <c r="W12" s="207">
        <v>0</v>
      </c>
      <c r="X12" s="207">
        <v>4.0000000000000001E-3</v>
      </c>
      <c r="Y12" s="207">
        <v>3.0000000000000001E-3</v>
      </c>
      <c r="Z12" s="207">
        <v>0</v>
      </c>
      <c r="AA12" s="207">
        <v>0</v>
      </c>
      <c r="AB12" s="207">
        <v>1E-3</v>
      </c>
      <c r="AC12" s="207">
        <v>0</v>
      </c>
      <c r="AD12" s="207">
        <v>0</v>
      </c>
      <c r="AE12" s="207">
        <v>0</v>
      </c>
      <c r="AF12" s="207">
        <v>0</v>
      </c>
      <c r="AG12" s="207">
        <v>1E-3</v>
      </c>
      <c r="AH12" s="207">
        <v>0</v>
      </c>
      <c r="AI12" s="207">
        <v>1E-3</v>
      </c>
      <c r="AJ12" s="207">
        <v>0</v>
      </c>
      <c r="AK12" s="207">
        <v>0</v>
      </c>
      <c r="AL12" s="207">
        <v>0</v>
      </c>
      <c r="AM12" s="208">
        <v>0</v>
      </c>
    </row>
    <row r="13" spans="1:39" ht="21" x14ac:dyDescent="0.25">
      <c r="A13" s="389"/>
      <c r="B13" s="199" t="s">
        <v>4</v>
      </c>
      <c r="C13" s="198" t="s">
        <v>397</v>
      </c>
      <c r="D13" s="206">
        <v>2.7E-2</v>
      </c>
      <c r="E13" s="207">
        <v>2E-3</v>
      </c>
      <c r="F13" s="207">
        <v>2E-3</v>
      </c>
      <c r="G13" s="207">
        <v>2E-3</v>
      </c>
      <c r="H13" s="222">
        <v>1.0569999999999999</v>
      </c>
      <c r="I13" s="207">
        <v>4.0000000000000001E-3</v>
      </c>
      <c r="J13" s="207">
        <v>0.01</v>
      </c>
      <c r="K13" s="207">
        <v>7.0000000000000001E-3</v>
      </c>
      <c r="L13" s="207">
        <v>1E-3</v>
      </c>
      <c r="M13" s="207">
        <v>7.0000000000000001E-3</v>
      </c>
      <c r="N13" s="207">
        <v>4.0000000000000001E-3</v>
      </c>
      <c r="O13" s="207">
        <v>3.0000000000000001E-3</v>
      </c>
      <c r="P13" s="207">
        <v>3.0000000000000001E-3</v>
      </c>
      <c r="Q13" s="207">
        <v>3.0000000000000001E-3</v>
      </c>
      <c r="R13" s="207">
        <v>3.0000000000000001E-3</v>
      </c>
      <c r="S13" s="207">
        <v>3.0000000000000001E-3</v>
      </c>
      <c r="T13" s="207">
        <v>3.0000000000000001E-3</v>
      </c>
      <c r="U13" s="207">
        <v>2E-3</v>
      </c>
      <c r="V13" s="207">
        <v>3.0000000000000001E-3</v>
      </c>
      <c r="W13" s="207">
        <v>4.0000000000000001E-3</v>
      </c>
      <c r="X13" s="207">
        <v>3.0000000000000001E-3</v>
      </c>
      <c r="Y13" s="207">
        <v>3.0000000000000001E-3</v>
      </c>
      <c r="Z13" s="207">
        <v>5.0000000000000001E-3</v>
      </c>
      <c r="AA13" s="207">
        <v>2E-3</v>
      </c>
      <c r="AB13" s="207">
        <v>8.3000000000000004E-2</v>
      </c>
      <c r="AC13" s="207">
        <v>4.0000000000000001E-3</v>
      </c>
      <c r="AD13" s="207">
        <v>2E-3</v>
      </c>
      <c r="AE13" s="207">
        <v>3.0000000000000001E-3</v>
      </c>
      <c r="AF13" s="207">
        <v>2E-3</v>
      </c>
      <c r="AG13" s="207">
        <v>2E-3</v>
      </c>
      <c r="AH13" s="207">
        <v>6.0000000000000001E-3</v>
      </c>
      <c r="AI13" s="207">
        <v>4.0000000000000001E-3</v>
      </c>
      <c r="AJ13" s="207">
        <v>4.0000000000000001E-3</v>
      </c>
      <c r="AK13" s="207">
        <v>5.0000000000000001E-3</v>
      </c>
      <c r="AL13" s="207">
        <v>1.2999999999999999E-2</v>
      </c>
      <c r="AM13" s="208">
        <v>0</v>
      </c>
    </row>
    <row r="14" spans="1:39" ht="31.5" x14ac:dyDescent="0.25">
      <c r="A14" s="389"/>
      <c r="B14" s="199" t="s">
        <v>5</v>
      </c>
      <c r="C14" s="198" t="s">
        <v>397</v>
      </c>
      <c r="D14" s="206">
        <v>1E-3</v>
      </c>
      <c r="E14" s="207">
        <v>1E-3</v>
      </c>
      <c r="F14" s="207">
        <v>0</v>
      </c>
      <c r="G14" s="207">
        <v>1E-3</v>
      </c>
      <c r="H14" s="207">
        <v>1E-3</v>
      </c>
      <c r="I14" s="222">
        <v>1.034</v>
      </c>
      <c r="J14" s="207">
        <v>0</v>
      </c>
      <c r="K14" s="207">
        <v>2E-3</v>
      </c>
      <c r="L14" s="207">
        <v>0</v>
      </c>
      <c r="M14" s="207">
        <v>2E-3</v>
      </c>
      <c r="N14" s="207">
        <v>2E-3</v>
      </c>
      <c r="O14" s="207">
        <v>1E-3</v>
      </c>
      <c r="P14" s="207">
        <v>2E-3</v>
      </c>
      <c r="Q14" s="207">
        <v>1E-3</v>
      </c>
      <c r="R14" s="207">
        <v>1E-3</v>
      </c>
      <c r="S14" s="207">
        <v>1E-3</v>
      </c>
      <c r="T14" s="207">
        <v>1E-3</v>
      </c>
      <c r="U14" s="207">
        <v>0</v>
      </c>
      <c r="V14" s="207">
        <v>2E-3</v>
      </c>
      <c r="W14" s="207">
        <v>6.0000000000000001E-3</v>
      </c>
      <c r="X14" s="207">
        <v>1E-3</v>
      </c>
      <c r="Y14" s="207">
        <v>1E-3</v>
      </c>
      <c r="Z14" s="207">
        <v>1E-3</v>
      </c>
      <c r="AA14" s="207">
        <v>1E-3</v>
      </c>
      <c r="AB14" s="207">
        <v>1E-3</v>
      </c>
      <c r="AC14" s="207">
        <v>1E-3</v>
      </c>
      <c r="AD14" s="207">
        <v>0</v>
      </c>
      <c r="AE14" s="207">
        <v>0</v>
      </c>
      <c r="AF14" s="207">
        <v>0</v>
      </c>
      <c r="AG14" s="207">
        <v>0</v>
      </c>
      <c r="AH14" s="207">
        <v>1E-3</v>
      </c>
      <c r="AI14" s="207">
        <v>1E-3</v>
      </c>
      <c r="AJ14" s="207">
        <v>0</v>
      </c>
      <c r="AK14" s="207">
        <v>1E-3</v>
      </c>
      <c r="AL14" s="207">
        <v>1E-3</v>
      </c>
      <c r="AM14" s="208">
        <v>0</v>
      </c>
    </row>
    <row r="15" spans="1:39" ht="31.5" x14ac:dyDescent="0.25">
      <c r="A15" s="389"/>
      <c r="B15" s="199" t="s">
        <v>6</v>
      </c>
      <c r="C15" s="198" t="s">
        <v>397</v>
      </c>
      <c r="D15" s="206">
        <v>0.01</v>
      </c>
      <c r="E15" s="207">
        <v>3.0000000000000001E-3</v>
      </c>
      <c r="F15" s="207">
        <v>4.0000000000000001E-3</v>
      </c>
      <c r="G15" s="207">
        <v>4.0000000000000001E-3</v>
      </c>
      <c r="H15" s="207">
        <v>6.0000000000000001E-3</v>
      </c>
      <c r="I15" s="207">
        <v>2E-3</v>
      </c>
      <c r="J15" s="222">
        <v>1.1599999999999999</v>
      </c>
      <c r="K15" s="207">
        <v>2.9000000000000001E-2</v>
      </c>
      <c r="L15" s="207">
        <v>1E-3</v>
      </c>
      <c r="M15" s="207">
        <v>7.0000000000000001E-3</v>
      </c>
      <c r="N15" s="207">
        <v>8.9999999999999993E-3</v>
      </c>
      <c r="O15" s="207">
        <v>1.4E-2</v>
      </c>
      <c r="P15" s="207">
        <v>7.0000000000000001E-3</v>
      </c>
      <c r="Q15" s="207">
        <v>0.01</v>
      </c>
      <c r="R15" s="207">
        <v>5.0000000000000001E-3</v>
      </c>
      <c r="S15" s="207">
        <v>6.0000000000000001E-3</v>
      </c>
      <c r="T15" s="207">
        <v>8.0000000000000002E-3</v>
      </c>
      <c r="U15" s="207">
        <v>6.0000000000000001E-3</v>
      </c>
      <c r="V15" s="207">
        <v>6.0000000000000001E-3</v>
      </c>
      <c r="W15" s="207">
        <v>5.8999999999999997E-2</v>
      </c>
      <c r="X15" s="207">
        <v>6.0000000000000001E-3</v>
      </c>
      <c r="Y15" s="207">
        <v>4.1000000000000002E-2</v>
      </c>
      <c r="Z15" s="207">
        <v>6.0000000000000001E-3</v>
      </c>
      <c r="AA15" s="207">
        <v>5.0000000000000001E-3</v>
      </c>
      <c r="AB15" s="207">
        <v>5.0000000000000001E-3</v>
      </c>
      <c r="AC15" s="207">
        <v>4.0000000000000001E-3</v>
      </c>
      <c r="AD15" s="207">
        <v>4.0000000000000001E-3</v>
      </c>
      <c r="AE15" s="207">
        <v>3.0000000000000001E-3</v>
      </c>
      <c r="AF15" s="207">
        <v>2E-3</v>
      </c>
      <c r="AG15" s="207">
        <v>1.4E-2</v>
      </c>
      <c r="AH15" s="207">
        <v>8.0000000000000002E-3</v>
      </c>
      <c r="AI15" s="207">
        <v>5.0000000000000001E-3</v>
      </c>
      <c r="AJ15" s="207">
        <v>4.0000000000000001E-3</v>
      </c>
      <c r="AK15" s="207">
        <v>3.0000000000000001E-3</v>
      </c>
      <c r="AL15" s="207">
        <v>5.0000000000000001E-3</v>
      </c>
      <c r="AM15" s="208">
        <v>0</v>
      </c>
    </row>
    <row r="16" spans="1:39" ht="21" x14ac:dyDescent="0.25">
      <c r="A16" s="389"/>
      <c r="B16" s="199" t="s">
        <v>7</v>
      </c>
      <c r="C16" s="198" t="s">
        <v>397</v>
      </c>
      <c r="D16" s="206">
        <v>2E-3</v>
      </c>
      <c r="E16" s="207">
        <v>2E-3</v>
      </c>
      <c r="F16" s="207">
        <v>3.0000000000000001E-3</v>
      </c>
      <c r="G16" s="207">
        <v>1E-3</v>
      </c>
      <c r="H16" s="207">
        <v>7.0000000000000001E-3</v>
      </c>
      <c r="I16" s="207">
        <v>2E-3</v>
      </c>
      <c r="J16" s="207">
        <v>4.0000000000000001E-3</v>
      </c>
      <c r="K16" s="222">
        <v>1.077</v>
      </c>
      <c r="L16" s="207">
        <v>1E-3</v>
      </c>
      <c r="M16" s="207">
        <v>5.0000000000000001E-3</v>
      </c>
      <c r="N16" s="207">
        <v>6.0000000000000001E-3</v>
      </c>
      <c r="O16" s="207">
        <v>6.0000000000000001E-3</v>
      </c>
      <c r="P16" s="207">
        <v>3.0000000000000001E-3</v>
      </c>
      <c r="Q16" s="207">
        <v>3.0000000000000001E-3</v>
      </c>
      <c r="R16" s="207">
        <v>4.0000000000000001E-3</v>
      </c>
      <c r="S16" s="207">
        <v>3.0000000000000001E-3</v>
      </c>
      <c r="T16" s="207">
        <v>4.0000000000000001E-3</v>
      </c>
      <c r="U16" s="207">
        <v>2E-3</v>
      </c>
      <c r="V16" s="207">
        <v>2E-3</v>
      </c>
      <c r="W16" s="207">
        <v>4.0000000000000001E-3</v>
      </c>
      <c r="X16" s="207">
        <v>4.0000000000000001E-3</v>
      </c>
      <c r="Y16" s="207">
        <v>3.0000000000000001E-3</v>
      </c>
      <c r="Z16" s="207">
        <v>5.0000000000000001E-3</v>
      </c>
      <c r="AA16" s="207">
        <v>2E-3</v>
      </c>
      <c r="AB16" s="207">
        <v>4.0000000000000001E-3</v>
      </c>
      <c r="AC16" s="207">
        <v>4.3999999999999997E-2</v>
      </c>
      <c r="AD16" s="207">
        <v>4.0000000000000001E-3</v>
      </c>
      <c r="AE16" s="207">
        <v>7.0000000000000001E-3</v>
      </c>
      <c r="AF16" s="207">
        <v>5.0000000000000001E-3</v>
      </c>
      <c r="AG16" s="207">
        <v>3.0000000000000001E-3</v>
      </c>
      <c r="AH16" s="207">
        <v>8.9999999999999993E-3</v>
      </c>
      <c r="AI16" s="207">
        <v>4.0000000000000001E-3</v>
      </c>
      <c r="AJ16" s="207">
        <v>6.0000000000000001E-3</v>
      </c>
      <c r="AK16" s="207">
        <v>3.0000000000000001E-3</v>
      </c>
      <c r="AL16" s="207">
        <v>4.0000000000000001E-3</v>
      </c>
      <c r="AM16" s="208">
        <v>0</v>
      </c>
    </row>
    <row r="17" spans="1:39" ht="21" x14ac:dyDescent="0.25">
      <c r="A17" s="389"/>
      <c r="B17" s="199" t="s">
        <v>8</v>
      </c>
      <c r="C17" s="198" t="s">
        <v>397</v>
      </c>
      <c r="D17" s="206">
        <v>1.9E-2</v>
      </c>
      <c r="E17" s="207">
        <v>1.4E-2</v>
      </c>
      <c r="F17" s="207">
        <v>2.7E-2</v>
      </c>
      <c r="G17" s="207">
        <v>1.2999999999999999E-2</v>
      </c>
      <c r="H17" s="207">
        <v>1.0999999999999999E-2</v>
      </c>
      <c r="I17" s="207">
        <v>4.0000000000000001E-3</v>
      </c>
      <c r="J17" s="207">
        <v>0.01</v>
      </c>
      <c r="K17" s="207">
        <v>1.2999999999999999E-2</v>
      </c>
      <c r="L17" s="222">
        <v>1.034</v>
      </c>
      <c r="M17" s="207">
        <v>3.6999999999999998E-2</v>
      </c>
      <c r="N17" s="207">
        <v>1.0999999999999999E-2</v>
      </c>
      <c r="O17" s="207">
        <v>2.5000000000000001E-2</v>
      </c>
      <c r="P17" s="207">
        <v>2.1999999999999999E-2</v>
      </c>
      <c r="Q17" s="207">
        <v>8.0000000000000002E-3</v>
      </c>
      <c r="R17" s="207">
        <v>6.0000000000000001E-3</v>
      </c>
      <c r="S17" s="207">
        <v>6.0000000000000001E-3</v>
      </c>
      <c r="T17" s="207">
        <v>8.0000000000000002E-3</v>
      </c>
      <c r="U17" s="207">
        <v>5.0000000000000001E-3</v>
      </c>
      <c r="V17" s="207">
        <v>6.0000000000000001E-3</v>
      </c>
      <c r="W17" s="207">
        <v>8.0000000000000002E-3</v>
      </c>
      <c r="X17" s="207">
        <v>2.8000000000000001E-2</v>
      </c>
      <c r="Y17" s="207">
        <v>1.0999999999999999E-2</v>
      </c>
      <c r="Z17" s="207">
        <v>1.0999999999999999E-2</v>
      </c>
      <c r="AA17" s="207">
        <v>3.9E-2</v>
      </c>
      <c r="AB17" s="207">
        <v>7.0000000000000001E-3</v>
      </c>
      <c r="AC17" s="207">
        <v>8.0000000000000002E-3</v>
      </c>
      <c r="AD17" s="207">
        <v>6.0000000000000001E-3</v>
      </c>
      <c r="AE17" s="207">
        <v>6.0000000000000001E-3</v>
      </c>
      <c r="AF17" s="207">
        <v>5.0000000000000001E-3</v>
      </c>
      <c r="AG17" s="207">
        <v>6.0000000000000001E-3</v>
      </c>
      <c r="AH17" s="207">
        <v>0.01</v>
      </c>
      <c r="AI17" s="207">
        <v>8.0000000000000002E-3</v>
      </c>
      <c r="AJ17" s="207">
        <v>6.0000000000000001E-3</v>
      </c>
      <c r="AK17" s="207">
        <v>5.0000000000000001E-3</v>
      </c>
      <c r="AL17" s="207">
        <v>6.0000000000000001E-3</v>
      </c>
      <c r="AM17" s="208">
        <v>0</v>
      </c>
    </row>
    <row r="18" spans="1:39" ht="21" x14ac:dyDescent="0.25">
      <c r="A18" s="389"/>
      <c r="B18" s="199" t="s">
        <v>9</v>
      </c>
      <c r="C18" s="198" t="s">
        <v>397</v>
      </c>
      <c r="D18" s="206">
        <v>4.0000000000000001E-3</v>
      </c>
      <c r="E18" s="207">
        <v>2E-3</v>
      </c>
      <c r="F18" s="207">
        <v>2E-3</v>
      </c>
      <c r="G18" s="207">
        <v>1E-3</v>
      </c>
      <c r="H18" s="207">
        <v>2E-3</v>
      </c>
      <c r="I18" s="207">
        <v>2E-3</v>
      </c>
      <c r="J18" s="207">
        <v>3.0000000000000001E-3</v>
      </c>
      <c r="K18" s="207">
        <v>5.0000000000000001E-3</v>
      </c>
      <c r="L18" s="207">
        <v>3.0000000000000001E-3</v>
      </c>
      <c r="M18" s="222">
        <v>1.0189999999999999</v>
      </c>
      <c r="N18" s="207">
        <v>1.6E-2</v>
      </c>
      <c r="O18" s="207">
        <v>4.0000000000000001E-3</v>
      </c>
      <c r="P18" s="207">
        <v>3.0000000000000001E-3</v>
      </c>
      <c r="Q18" s="207">
        <v>2E-3</v>
      </c>
      <c r="R18" s="207">
        <v>2E-3</v>
      </c>
      <c r="S18" s="207">
        <v>2E-3</v>
      </c>
      <c r="T18" s="207">
        <v>2E-3</v>
      </c>
      <c r="U18" s="207">
        <v>2E-3</v>
      </c>
      <c r="V18" s="207">
        <v>1E-3</v>
      </c>
      <c r="W18" s="207">
        <v>2E-3</v>
      </c>
      <c r="X18" s="207">
        <v>2E-3</v>
      </c>
      <c r="Y18" s="207">
        <v>2E-3</v>
      </c>
      <c r="Z18" s="207">
        <v>1E-3</v>
      </c>
      <c r="AA18" s="207">
        <v>2E-3</v>
      </c>
      <c r="AB18" s="207">
        <v>2E-3</v>
      </c>
      <c r="AC18" s="207">
        <v>2E-3</v>
      </c>
      <c r="AD18" s="207">
        <v>1E-3</v>
      </c>
      <c r="AE18" s="207">
        <v>1E-3</v>
      </c>
      <c r="AF18" s="207">
        <v>0</v>
      </c>
      <c r="AG18" s="207">
        <v>1E-3</v>
      </c>
      <c r="AH18" s="207">
        <v>2E-3</v>
      </c>
      <c r="AI18" s="207">
        <v>1E-3</v>
      </c>
      <c r="AJ18" s="207">
        <v>1E-3</v>
      </c>
      <c r="AK18" s="207">
        <v>2E-3</v>
      </c>
      <c r="AL18" s="207">
        <v>1E-3</v>
      </c>
      <c r="AM18" s="208">
        <v>0</v>
      </c>
    </row>
    <row r="19" spans="1:39" ht="21" x14ac:dyDescent="0.25">
      <c r="A19" s="389"/>
      <c r="B19" s="199" t="s">
        <v>10</v>
      </c>
      <c r="C19" s="198" t="s">
        <v>397</v>
      </c>
      <c r="D19" s="206">
        <v>4.0000000000000001E-3</v>
      </c>
      <c r="E19" s="207">
        <v>4.0000000000000001E-3</v>
      </c>
      <c r="F19" s="207">
        <v>5.0000000000000001E-3</v>
      </c>
      <c r="G19" s="207">
        <v>4.0000000000000001E-3</v>
      </c>
      <c r="H19" s="207">
        <v>8.9999999999999993E-3</v>
      </c>
      <c r="I19" s="207">
        <v>4.0000000000000001E-3</v>
      </c>
      <c r="J19" s="207">
        <v>5.0000000000000001E-3</v>
      </c>
      <c r="K19" s="207">
        <v>1.2E-2</v>
      </c>
      <c r="L19" s="207">
        <v>1E-3</v>
      </c>
      <c r="M19" s="207">
        <v>1.0999999999999999E-2</v>
      </c>
      <c r="N19" s="222">
        <v>1.0569999999999999</v>
      </c>
      <c r="O19" s="207">
        <v>0.01</v>
      </c>
      <c r="P19" s="207">
        <v>6.0000000000000001E-3</v>
      </c>
      <c r="Q19" s="207">
        <v>8.9999999999999993E-3</v>
      </c>
      <c r="R19" s="207">
        <v>1.2E-2</v>
      </c>
      <c r="S19" s="207">
        <v>1.6E-2</v>
      </c>
      <c r="T19" s="207">
        <v>1.4999999999999999E-2</v>
      </c>
      <c r="U19" s="207">
        <v>1.4E-2</v>
      </c>
      <c r="V19" s="207">
        <v>0.01</v>
      </c>
      <c r="W19" s="207">
        <v>1.0999999999999999E-2</v>
      </c>
      <c r="X19" s="207">
        <v>4.0000000000000001E-3</v>
      </c>
      <c r="Y19" s="207">
        <v>1.2E-2</v>
      </c>
      <c r="Z19" s="207">
        <v>6.0000000000000001E-3</v>
      </c>
      <c r="AA19" s="207">
        <v>6.0000000000000001E-3</v>
      </c>
      <c r="AB19" s="207">
        <v>4.0000000000000001E-3</v>
      </c>
      <c r="AC19" s="207">
        <v>5.0000000000000001E-3</v>
      </c>
      <c r="AD19" s="207">
        <v>2E-3</v>
      </c>
      <c r="AE19" s="207">
        <v>2E-3</v>
      </c>
      <c r="AF19" s="207">
        <v>2E-3</v>
      </c>
      <c r="AG19" s="207">
        <v>4.0000000000000001E-3</v>
      </c>
      <c r="AH19" s="207">
        <v>5.0000000000000001E-3</v>
      </c>
      <c r="AI19" s="207">
        <v>3.0000000000000001E-3</v>
      </c>
      <c r="AJ19" s="207">
        <v>2E-3</v>
      </c>
      <c r="AK19" s="207">
        <v>2E-3</v>
      </c>
      <c r="AL19" s="207">
        <v>2E-3</v>
      </c>
      <c r="AM19" s="208">
        <v>0</v>
      </c>
    </row>
    <row r="20" spans="1:39" ht="21" x14ac:dyDescent="0.25">
      <c r="A20" s="389"/>
      <c r="B20" s="199" t="s">
        <v>11</v>
      </c>
      <c r="C20" s="198" t="s">
        <v>397</v>
      </c>
      <c r="D20" s="206">
        <v>3.0000000000000001E-3</v>
      </c>
      <c r="E20" s="207">
        <v>2E-3</v>
      </c>
      <c r="F20" s="207">
        <v>0.01</v>
      </c>
      <c r="G20" s="207">
        <v>3.0000000000000001E-3</v>
      </c>
      <c r="H20" s="207">
        <v>4.0000000000000001E-3</v>
      </c>
      <c r="I20" s="207">
        <v>2E-3</v>
      </c>
      <c r="J20" s="207">
        <v>4.0000000000000001E-3</v>
      </c>
      <c r="K20" s="207">
        <v>3.0000000000000001E-3</v>
      </c>
      <c r="L20" s="207">
        <v>1E-3</v>
      </c>
      <c r="M20" s="207">
        <v>6.0000000000000001E-3</v>
      </c>
      <c r="N20" s="207">
        <v>5.0000000000000001E-3</v>
      </c>
      <c r="O20" s="222">
        <v>1.0669999999999999</v>
      </c>
      <c r="P20" s="207">
        <v>1.2E-2</v>
      </c>
      <c r="Q20" s="207">
        <v>6.0000000000000001E-3</v>
      </c>
      <c r="R20" s="207">
        <v>7.0000000000000001E-3</v>
      </c>
      <c r="S20" s="207">
        <v>5.0000000000000001E-3</v>
      </c>
      <c r="T20" s="207">
        <v>5.0000000000000001E-3</v>
      </c>
      <c r="U20" s="207">
        <v>4.0000000000000001E-3</v>
      </c>
      <c r="V20" s="207">
        <v>2E-3</v>
      </c>
      <c r="W20" s="207">
        <v>5.0000000000000001E-3</v>
      </c>
      <c r="X20" s="207">
        <v>4.0000000000000001E-3</v>
      </c>
      <c r="Y20" s="207">
        <v>3.7999999999999999E-2</v>
      </c>
      <c r="Z20" s="207">
        <v>3.0000000000000001E-3</v>
      </c>
      <c r="AA20" s="207">
        <v>3.0000000000000001E-3</v>
      </c>
      <c r="AB20" s="207">
        <v>3.0000000000000001E-3</v>
      </c>
      <c r="AC20" s="207">
        <v>2E-3</v>
      </c>
      <c r="AD20" s="207">
        <v>2E-3</v>
      </c>
      <c r="AE20" s="207">
        <v>2E-3</v>
      </c>
      <c r="AF20" s="207">
        <v>1E-3</v>
      </c>
      <c r="AG20" s="207">
        <v>7.0000000000000001E-3</v>
      </c>
      <c r="AH20" s="207">
        <v>4.0000000000000001E-3</v>
      </c>
      <c r="AI20" s="207">
        <v>3.0000000000000001E-3</v>
      </c>
      <c r="AJ20" s="207">
        <v>3.0000000000000001E-3</v>
      </c>
      <c r="AK20" s="207">
        <v>2E-3</v>
      </c>
      <c r="AL20" s="207">
        <v>2E-3</v>
      </c>
      <c r="AM20" s="208">
        <v>0</v>
      </c>
    </row>
    <row r="21" spans="1:39" ht="21" x14ac:dyDescent="0.25">
      <c r="A21" s="389"/>
      <c r="B21" s="199" t="s">
        <v>12</v>
      </c>
      <c r="C21" s="198" t="s">
        <v>397</v>
      </c>
      <c r="D21" s="206">
        <v>1E-3</v>
      </c>
      <c r="E21" s="207">
        <v>2E-3</v>
      </c>
      <c r="F21" s="207">
        <v>2E-3</v>
      </c>
      <c r="G21" s="207">
        <v>3.0000000000000001E-3</v>
      </c>
      <c r="H21" s="207">
        <v>1E-3</v>
      </c>
      <c r="I21" s="207">
        <v>0</v>
      </c>
      <c r="J21" s="207">
        <v>1E-3</v>
      </c>
      <c r="K21" s="207">
        <v>2E-3</v>
      </c>
      <c r="L21" s="207">
        <v>1E-3</v>
      </c>
      <c r="M21" s="207">
        <v>2E-3</v>
      </c>
      <c r="N21" s="207">
        <v>2E-3</v>
      </c>
      <c r="O21" s="207">
        <v>4.0000000000000001E-3</v>
      </c>
      <c r="P21" s="222">
        <v>1.028</v>
      </c>
      <c r="Q21" s="207">
        <v>2.5000000000000001E-2</v>
      </c>
      <c r="R21" s="207">
        <v>3.0000000000000001E-3</v>
      </c>
      <c r="S21" s="207">
        <v>0.01</v>
      </c>
      <c r="T21" s="207">
        <v>1.6E-2</v>
      </c>
      <c r="U21" s="207">
        <v>6.0000000000000001E-3</v>
      </c>
      <c r="V21" s="207">
        <v>6.0000000000000001E-3</v>
      </c>
      <c r="W21" s="207">
        <v>6.0000000000000001E-3</v>
      </c>
      <c r="X21" s="207">
        <v>3.0000000000000001E-3</v>
      </c>
      <c r="Y21" s="207">
        <v>7.0000000000000001E-3</v>
      </c>
      <c r="Z21" s="207">
        <v>1E-3</v>
      </c>
      <c r="AA21" s="207">
        <v>2E-3</v>
      </c>
      <c r="AB21" s="207">
        <v>1E-3</v>
      </c>
      <c r="AC21" s="207">
        <v>1E-3</v>
      </c>
      <c r="AD21" s="207">
        <v>1E-3</v>
      </c>
      <c r="AE21" s="207">
        <v>1E-3</v>
      </c>
      <c r="AF21" s="207">
        <v>0</v>
      </c>
      <c r="AG21" s="207">
        <v>2E-3</v>
      </c>
      <c r="AH21" s="207">
        <v>1E-3</v>
      </c>
      <c r="AI21" s="207">
        <v>1E-3</v>
      </c>
      <c r="AJ21" s="207">
        <v>1E-3</v>
      </c>
      <c r="AK21" s="207">
        <v>1E-3</v>
      </c>
      <c r="AL21" s="207">
        <v>1E-3</v>
      </c>
      <c r="AM21" s="208">
        <v>0</v>
      </c>
    </row>
    <row r="22" spans="1:39" ht="31.5" x14ac:dyDescent="0.25">
      <c r="A22" s="389"/>
      <c r="B22" s="199" t="s">
        <v>13</v>
      </c>
      <c r="C22" s="198" t="s">
        <v>397</v>
      </c>
      <c r="D22" s="206">
        <v>1.0999999999999999E-2</v>
      </c>
      <c r="E22" s="207">
        <v>2.1000000000000001E-2</v>
      </c>
      <c r="F22" s="207">
        <v>1.4E-2</v>
      </c>
      <c r="G22" s="207">
        <v>1.4E-2</v>
      </c>
      <c r="H22" s="207">
        <v>1.6E-2</v>
      </c>
      <c r="I22" s="207">
        <v>5.0000000000000001E-3</v>
      </c>
      <c r="J22" s="207">
        <v>1.7999999999999999E-2</v>
      </c>
      <c r="K22" s="207">
        <v>1.4E-2</v>
      </c>
      <c r="L22" s="207">
        <v>6.0000000000000001E-3</v>
      </c>
      <c r="M22" s="207">
        <v>1.4E-2</v>
      </c>
      <c r="N22" s="207">
        <v>2.3E-2</v>
      </c>
      <c r="O22" s="207">
        <v>2.4E-2</v>
      </c>
      <c r="P22" s="207">
        <v>4.5999999999999999E-2</v>
      </c>
      <c r="Q22" s="222">
        <v>1.131</v>
      </c>
      <c r="R22" s="207">
        <v>2.5999999999999999E-2</v>
      </c>
      <c r="S22" s="207">
        <v>4.2000000000000003E-2</v>
      </c>
      <c r="T22" s="207">
        <v>9.9000000000000005E-2</v>
      </c>
      <c r="U22" s="207">
        <v>3.6999999999999998E-2</v>
      </c>
      <c r="V22" s="207">
        <v>2.9000000000000001E-2</v>
      </c>
      <c r="W22" s="207">
        <v>4.7E-2</v>
      </c>
      <c r="X22" s="207">
        <v>1.6E-2</v>
      </c>
      <c r="Y22" s="207">
        <v>0.05</v>
      </c>
      <c r="Z22" s="207">
        <v>0.01</v>
      </c>
      <c r="AA22" s="207">
        <v>0.01</v>
      </c>
      <c r="AB22" s="207">
        <v>8.0000000000000002E-3</v>
      </c>
      <c r="AC22" s="207">
        <v>5.0000000000000001E-3</v>
      </c>
      <c r="AD22" s="207">
        <v>5.0000000000000001E-3</v>
      </c>
      <c r="AE22" s="207">
        <v>7.0000000000000001E-3</v>
      </c>
      <c r="AF22" s="207">
        <v>3.0000000000000001E-3</v>
      </c>
      <c r="AG22" s="207">
        <v>1.4E-2</v>
      </c>
      <c r="AH22" s="207">
        <v>1.2E-2</v>
      </c>
      <c r="AI22" s="207">
        <v>0.01</v>
      </c>
      <c r="AJ22" s="207">
        <v>6.0000000000000001E-3</v>
      </c>
      <c r="AK22" s="207">
        <v>4.0000000000000001E-3</v>
      </c>
      <c r="AL22" s="207">
        <v>4.0000000000000001E-3</v>
      </c>
      <c r="AM22" s="208">
        <v>0</v>
      </c>
    </row>
    <row r="23" spans="1:39" ht="21" x14ac:dyDescent="0.25">
      <c r="A23" s="389"/>
      <c r="B23" s="199" t="s">
        <v>14</v>
      </c>
      <c r="C23" s="198" t="s">
        <v>397</v>
      </c>
      <c r="D23" s="206">
        <v>1E-3</v>
      </c>
      <c r="E23" s="207">
        <v>1E-3</v>
      </c>
      <c r="F23" s="207">
        <v>1E-3</v>
      </c>
      <c r="G23" s="207">
        <v>1E-3</v>
      </c>
      <c r="H23" s="207">
        <v>1E-3</v>
      </c>
      <c r="I23" s="207">
        <v>1E-3</v>
      </c>
      <c r="J23" s="207">
        <v>1E-3</v>
      </c>
      <c r="K23" s="207">
        <v>2E-3</v>
      </c>
      <c r="L23" s="207">
        <v>0</v>
      </c>
      <c r="M23" s="207">
        <v>1E-3</v>
      </c>
      <c r="N23" s="207">
        <v>2E-3</v>
      </c>
      <c r="O23" s="207">
        <v>1E-3</v>
      </c>
      <c r="P23" s="207">
        <v>2E-3</v>
      </c>
      <c r="Q23" s="207">
        <v>2E-3</v>
      </c>
      <c r="R23" s="222">
        <v>1.073</v>
      </c>
      <c r="S23" s="207">
        <v>0.01</v>
      </c>
      <c r="T23" s="207">
        <v>7.0000000000000001E-3</v>
      </c>
      <c r="U23" s="207">
        <v>3.0000000000000001E-3</v>
      </c>
      <c r="V23" s="207">
        <v>4.0000000000000001E-3</v>
      </c>
      <c r="W23" s="207">
        <v>5.0000000000000001E-3</v>
      </c>
      <c r="X23" s="207">
        <v>2E-3</v>
      </c>
      <c r="Y23" s="207">
        <v>2E-3</v>
      </c>
      <c r="Z23" s="207">
        <v>2E-3</v>
      </c>
      <c r="AA23" s="207">
        <v>2E-3</v>
      </c>
      <c r="AB23" s="207">
        <v>1E-3</v>
      </c>
      <c r="AC23" s="207">
        <v>4.0000000000000001E-3</v>
      </c>
      <c r="AD23" s="207">
        <v>1.2E-2</v>
      </c>
      <c r="AE23" s="207">
        <v>0.01</v>
      </c>
      <c r="AF23" s="207">
        <v>2E-3</v>
      </c>
      <c r="AG23" s="207">
        <v>1E-3</v>
      </c>
      <c r="AH23" s="207">
        <v>4.0000000000000001E-3</v>
      </c>
      <c r="AI23" s="207">
        <v>2E-3</v>
      </c>
      <c r="AJ23" s="207">
        <v>2E-3</v>
      </c>
      <c r="AK23" s="207">
        <v>3.0000000000000001E-3</v>
      </c>
      <c r="AL23" s="207">
        <v>2E-3</v>
      </c>
      <c r="AM23" s="208">
        <v>0</v>
      </c>
    </row>
    <row r="24" spans="1:39" ht="13.5" x14ac:dyDescent="0.25">
      <c r="A24" s="389"/>
      <c r="B24" s="199" t="s">
        <v>15</v>
      </c>
      <c r="C24" s="198" t="s">
        <v>397</v>
      </c>
      <c r="D24" s="206">
        <v>2E-3</v>
      </c>
      <c r="E24" s="207">
        <v>2E-3</v>
      </c>
      <c r="F24" s="207">
        <v>2E-3</v>
      </c>
      <c r="G24" s="207">
        <v>1E-3</v>
      </c>
      <c r="H24" s="207">
        <v>2E-3</v>
      </c>
      <c r="I24" s="207">
        <v>1E-3</v>
      </c>
      <c r="J24" s="207">
        <v>2E-3</v>
      </c>
      <c r="K24" s="207">
        <v>2E-3</v>
      </c>
      <c r="L24" s="207">
        <v>1E-3</v>
      </c>
      <c r="M24" s="207">
        <v>2E-3</v>
      </c>
      <c r="N24" s="207">
        <v>3.0000000000000001E-3</v>
      </c>
      <c r="O24" s="207">
        <v>3.0000000000000001E-3</v>
      </c>
      <c r="P24" s="207">
        <v>4.0000000000000001E-3</v>
      </c>
      <c r="Q24" s="207">
        <v>5.0000000000000001E-3</v>
      </c>
      <c r="R24" s="207">
        <v>1.0999999999999999E-2</v>
      </c>
      <c r="S24" s="222">
        <v>1.0249999999999999</v>
      </c>
      <c r="T24" s="207">
        <v>0.01</v>
      </c>
      <c r="U24" s="207">
        <v>5.0000000000000001E-3</v>
      </c>
      <c r="V24" s="207">
        <v>5.0000000000000001E-3</v>
      </c>
      <c r="W24" s="207">
        <v>6.0000000000000001E-3</v>
      </c>
      <c r="X24" s="207">
        <v>5.0000000000000001E-3</v>
      </c>
      <c r="Y24" s="207">
        <v>6.0000000000000001E-3</v>
      </c>
      <c r="Z24" s="207">
        <v>2E-3</v>
      </c>
      <c r="AA24" s="207">
        <v>2E-3</v>
      </c>
      <c r="AB24" s="207">
        <v>2E-3</v>
      </c>
      <c r="AC24" s="207">
        <v>2E-3</v>
      </c>
      <c r="AD24" s="207">
        <v>3.0000000000000001E-3</v>
      </c>
      <c r="AE24" s="207">
        <v>3.0000000000000001E-3</v>
      </c>
      <c r="AF24" s="207">
        <v>1E-3</v>
      </c>
      <c r="AG24" s="207">
        <v>3.0000000000000001E-3</v>
      </c>
      <c r="AH24" s="207">
        <v>3.0000000000000001E-3</v>
      </c>
      <c r="AI24" s="207">
        <v>2E-3</v>
      </c>
      <c r="AJ24" s="207">
        <v>2E-3</v>
      </c>
      <c r="AK24" s="207">
        <v>2E-3</v>
      </c>
      <c r="AL24" s="207">
        <v>2E-3</v>
      </c>
      <c r="AM24" s="208">
        <v>0</v>
      </c>
    </row>
    <row r="25" spans="1:39" ht="21" x14ac:dyDescent="0.25">
      <c r="A25" s="389"/>
      <c r="B25" s="199" t="s">
        <v>16</v>
      </c>
      <c r="C25" s="198" t="s">
        <v>397</v>
      </c>
      <c r="D25" s="206">
        <v>3.0000000000000001E-3</v>
      </c>
      <c r="E25" s="207">
        <v>2E-3</v>
      </c>
      <c r="F25" s="207">
        <v>2E-3</v>
      </c>
      <c r="G25" s="207">
        <v>1E-3</v>
      </c>
      <c r="H25" s="207">
        <v>2E-3</v>
      </c>
      <c r="I25" s="207">
        <v>1E-3</v>
      </c>
      <c r="J25" s="207">
        <v>5.0000000000000001E-3</v>
      </c>
      <c r="K25" s="207">
        <v>4.0000000000000001E-3</v>
      </c>
      <c r="L25" s="207">
        <v>1E-3</v>
      </c>
      <c r="M25" s="207">
        <v>2E-3</v>
      </c>
      <c r="N25" s="207">
        <v>3.0000000000000001E-3</v>
      </c>
      <c r="O25" s="207">
        <v>3.0000000000000001E-3</v>
      </c>
      <c r="P25" s="207">
        <v>5.0000000000000001E-3</v>
      </c>
      <c r="Q25" s="207">
        <v>8.0000000000000002E-3</v>
      </c>
      <c r="R25" s="207">
        <v>3.0000000000000001E-3</v>
      </c>
      <c r="S25" s="207">
        <v>4.0000000000000001E-3</v>
      </c>
      <c r="T25" s="222">
        <v>1.012</v>
      </c>
      <c r="U25" s="207">
        <v>4.0000000000000001E-3</v>
      </c>
      <c r="V25" s="207">
        <v>4.0000000000000001E-3</v>
      </c>
      <c r="W25" s="207">
        <v>5.0000000000000001E-3</v>
      </c>
      <c r="X25" s="207">
        <v>3.0000000000000001E-3</v>
      </c>
      <c r="Y25" s="207">
        <v>4.0000000000000001E-3</v>
      </c>
      <c r="Z25" s="207">
        <v>2E-3</v>
      </c>
      <c r="AA25" s="207">
        <v>2E-3</v>
      </c>
      <c r="AB25" s="207">
        <v>1E-3</v>
      </c>
      <c r="AC25" s="207">
        <v>2E-3</v>
      </c>
      <c r="AD25" s="207">
        <v>1E-3</v>
      </c>
      <c r="AE25" s="207">
        <v>1E-3</v>
      </c>
      <c r="AF25" s="207">
        <v>1E-3</v>
      </c>
      <c r="AG25" s="207">
        <v>2E-3</v>
      </c>
      <c r="AH25" s="207">
        <v>2E-3</v>
      </c>
      <c r="AI25" s="207">
        <v>2E-3</v>
      </c>
      <c r="AJ25" s="207">
        <v>1E-3</v>
      </c>
      <c r="AK25" s="207">
        <v>1E-3</v>
      </c>
      <c r="AL25" s="207">
        <v>1E-3</v>
      </c>
      <c r="AM25" s="208">
        <v>0</v>
      </c>
    </row>
    <row r="26" spans="1:39" ht="21" x14ac:dyDescent="0.25">
      <c r="A26" s="389"/>
      <c r="B26" s="199" t="s">
        <v>17</v>
      </c>
      <c r="C26" s="198" t="s">
        <v>397</v>
      </c>
      <c r="D26" s="206">
        <v>7.0000000000000001E-3</v>
      </c>
      <c r="E26" s="207">
        <v>3.0000000000000001E-3</v>
      </c>
      <c r="F26" s="207">
        <v>4.0000000000000001E-3</v>
      </c>
      <c r="G26" s="207">
        <v>3.0000000000000001E-3</v>
      </c>
      <c r="H26" s="207">
        <v>6.0000000000000001E-3</v>
      </c>
      <c r="I26" s="207">
        <v>3.0000000000000001E-3</v>
      </c>
      <c r="J26" s="207">
        <v>5.0000000000000001E-3</v>
      </c>
      <c r="K26" s="207">
        <v>6.0000000000000001E-3</v>
      </c>
      <c r="L26" s="207">
        <v>2E-3</v>
      </c>
      <c r="M26" s="207">
        <v>5.0000000000000001E-3</v>
      </c>
      <c r="N26" s="207">
        <v>1.0999999999999999E-2</v>
      </c>
      <c r="O26" s="207">
        <v>1.0999999999999999E-2</v>
      </c>
      <c r="P26" s="207">
        <v>7.0000000000000001E-3</v>
      </c>
      <c r="Q26" s="207">
        <v>1.0999999999999999E-2</v>
      </c>
      <c r="R26" s="207">
        <v>5.0000000000000001E-3</v>
      </c>
      <c r="S26" s="207">
        <v>1.7000000000000001E-2</v>
      </c>
      <c r="T26" s="207">
        <v>3.2000000000000001E-2</v>
      </c>
      <c r="U26" s="222">
        <v>1.286</v>
      </c>
      <c r="V26" s="207">
        <v>2.4E-2</v>
      </c>
      <c r="W26" s="207">
        <v>1.4999999999999999E-2</v>
      </c>
      <c r="X26" s="207">
        <v>7.0000000000000001E-3</v>
      </c>
      <c r="Y26" s="207">
        <v>7.0000000000000001E-3</v>
      </c>
      <c r="Z26" s="207">
        <v>0.02</v>
      </c>
      <c r="AA26" s="207">
        <v>2.8000000000000001E-2</v>
      </c>
      <c r="AB26" s="207">
        <v>4.0000000000000001E-3</v>
      </c>
      <c r="AC26" s="207">
        <v>5.0000000000000001E-3</v>
      </c>
      <c r="AD26" s="207">
        <v>3.0000000000000001E-3</v>
      </c>
      <c r="AE26" s="207">
        <v>4.0000000000000001E-3</v>
      </c>
      <c r="AF26" s="207">
        <v>4.0000000000000001E-3</v>
      </c>
      <c r="AG26" s="207">
        <v>4.0000000000000001E-3</v>
      </c>
      <c r="AH26" s="207">
        <v>1.0999999999999999E-2</v>
      </c>
      <c r="AI26" s="207">
        <v>6.0000000000000001E-3</v>
      </c>
      <c r="AJ26" s="207">
        <v>3.0000000000000001E-3</v>
      </c>
      <c r="AK26" s="207">
        <v>3.0000000000000001E-3</v>
      </c>
      <c r="AL26" s="207">
        <v>3.0000000000000001E-3</v>
      </c>
      <c r="AM26" s="208">
        <v>0</v>
      </c>
    </row>
    <row r="27" spans="1:39" ht="21" x14ac:dyDescent="0.25">
      <c r="A27" s="389"/>
      <c r="B27" s="199" t="s">
        <v>18</v>
      </c>
      <c r="C27" s="198" t="s">
        <v>397</v>
      </c>
      <c r="D27" s="206">
        <v>0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  <c r="J27" s="207">
        <v>0</v>
      </c>
      <c r="K27" s="207">
        <v>0</v>
      </c>
      <c r="L27" s="207">
        <v>0</v>
      </c>
      <c r="M27" s="207">
        <v>0</v>
      </c>
      <c r="N27" s="207">
        <v>0</v>
      </c>
      <c r="O27" s="207">
        <v>0</v>
      </c>
      <c r="P27" s="207">
        <v>1E-3</v>
      </c>
      <c r="Q27" s="207">
        <v>0</v>
      </c>
      <c r="R27" s="207">
        <v>0</v>
      </c>
      <c r="S27" s="207">
        <v>0</v>
      </c>
      <c r="T27" s="207">
        <v>1E-3</v>
      </c>
      <c r="U27" s="207">
        <v>0</v>
      </c>
      <c r="V27" s="222">
        <v>1.0620000000000001</v>
      </c>
      <c r="W27" s="207">
        <v>1E-3</v>
      </c>
      <c r="X27" s="207">
        <v>0</v>
      </c>
      <c r="Y27" s="207">
        <v>0</v>
      </c>
      <c r="Z27" s="207">
        <v>0</v>
      </c>
      <c r="AA27" s="207">
        <v>1E-3</v>
      </c>
      <c r="AB27" s="207">
        <v>0</v>
      </c>
      <c r="AC27" s="207">
        <v>0</v>
      </c>
      <c r="AD27" s="207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2E-3</v>
      </c>
      <c r="AJ27" s="207">
        <v>0</v>
      </c>
      <c r="AK27" s="207">
        <v>0</v>
      </c>
      <c r="AL27" s="207">
        <v>0</v>
      </c>
      <c r="AM27" s="208">
        <v>0</v>
      </c>
    </row>
    <row r="28" spans="1:39" ht="42" x14ac:dyDescent="0.25">
      <c r="A28" s="389"/>
      <c r="B28" s="199" t="s">
        <v>19</v>
      </c>
      <c r="C28" s="198" t="s">
        <v>397</v>
      </c>
      <c r="D28" s="206">
        <v>1.4999999999999999E-2</v>
      </c>
      <c r="E28" s="207">
        <v>1.6E-2</v>
      </c>
      <c r="F28" s="207">
        <v>1.4E-2</v>
      </c>
      <c r="G28" s="207">
        <v>1.2E-2</v>
      </c>
      <c r="H28" s="207">
        <v>1.2E-2</v>
      </c>
      <c r="I28" s="207">
        <v>5.0000000000000001E-3</v>
      </c>
      <c r="J28" s="207">
        <v>1.7000000000000001E-2</v>
      </c>
      <c r="K28" s="207">
        <v>1.7999999999999999E-2</v>
      </c>
      <c r="L28" s="207">
        <v>6.0000000000000001E-3</v>
      </c>
      <c r="M28" s="207">
        <v>1.2E-2</v>
      </c>
      <c r="N28" s="207">
        <v>1.0999999999999999E-2</v>
      </c>
      <c r="O28" s="207">
        <v>1.9E-2</v>
      </c>
      <c r="P28" s="207">
        <v>3.2000000000000001E-2</v>
      </c>
      <c r="Q28" s="207">
        <v>1.4999999999999999E-2</v>
      </c>
      <c r="R28" s="207">
        <v>1.2999999999999999E-2</v>
      </c>
      <c r="S28" s="207">
        <v>1.4E-2</v>
      </c>
      <c r="T28" s="207">
        <v>2.4E-2</v>
      </c>
      <c r="U28" s="207">
        <v>8.9999999999999993E-3</v>
      </c>
      <c r="V28" s="207">
        <v>3.3000000000000002E-2</v>
      </c>
      <c r="W28" s="222">
        <v>1.046</v>
      </c>
      <c r="X28" s="207">
        <v>0.02</v>
      </c>
      <c r="Y28" s="207">
        <v>1.2999999999999999E-2</v>
      </c>
      <c r="Z28" s="207">
        <v>8.0000000000000002E-3</v>
      </c>
      <c r="AA28" s="207">
        <v>1.4E-2</v>
      </c>
      <c r="AB28" s="207">
        <v>8.0000000000000002E-3</v>
      </c>
      <c r="AC28" s="207">
        <v>1.2E-2</v>
      </c>
      <c r="AD28" s="207">
        <v>1.4E-2</v>
      </c>
      <c r="AE28" s="207">
        <v>8.9999999999999993E-3</v>
      </c>
      <c r="AF28" s="207">
        <v>5.0000000000000001E-3</v>
      </c>
      <c r="AG28" s="207">
        <v>1.4999999999999999E-2</v>
      </c>
      <c r="AH28" s="207">
        <v>1.0999999999999999E-2</v>
      </c>
      <c r="AI28" s="207">
        <v>8.9999999999999993E-3</v>
      </c>
      <c r="AJ28" s="207">
        <v>6.0000000000000001E-3</v>
      </c>
      <c r="AK28" s="207">
        <v>0.01</v>
      </c>
      <c r="AL28" s="207">
        <v>6.0000000000000001E-3</v>
      </c>
      <c r="AM28" s="208">
        <v>0</v>
      </c>
    </row>
    <row r="29" spans="1:39" ht="31.5" x14ac:dyDescent="0.25">
      <c r="A29" s="389"/>
      <c r="B29" s="199" t="s">
        <v>20</v>
      </c>
      <c r="C29" s="198" t="s">
        <v>397</v>
      </c>
      <c r="D29" s="206">
        <v>4.8000000000000001E-2</v>
      </c>
      <c r="E29" s="207">
        <v>9.1999999999999998E-2</v>
      </c>
      <c r="F29" s="207">
        <v>0.114</v>
      </c>
      <c r="G29" s="207">
        <v>4.2000000000000003E-2</v>
      </c>
      <c r="H29" s="207">
        <v>5.5E-2</v>
      </c>
      <c r="I29" s="207">
        <v>0.03</v>
      </c>
      <c r="J29" s="207">
        <v>4.8000000000000001E-2</v>
      </c>
      <c r="K29" s="207">
        <v>0.126</v>
      </c>
      <c r="L29" s="207">
        <v>3.6999999999999998E-2</v>
      </c>
      <c r="M29" s="207">
        <v>0.111</v>
      </c>
      <c r="N29" s="207">
        <v>7.9000000000000001E-2</v>
      </c>
      <c r="O29" s="207">
        <v>0.14199999999999999</v>
      </c>
      <c r="P29" s="207">
        <v>0.17199999999999999</v>
      </c>
      <c r="Q29" s="207">
        <v>0.06</v>
      </c>
      <c r="R29" s="207">
        <v>3.7999999999999999E-2</v>
      </c>
      <c r="S29" s="207">
        <v>0.04</v>
      </c>
      <c r="T29" s="207">
        <v>5.6000000000000001E-2</v>
      </c>
      <c r="U29" s="207">
        <v>2.8000000000000001E-2</v>
      </c>
      <c r="V29" s="207">
        <v>2.8000000000000001E-2</v>
      </c>
      <c r="W29" s="207">
        <v>4.2000000000000003E-2</v>
      </c>
      <c r="X29" s="222">
        <v>1.377</v>
      </c>
      <c r="Y29" s="207">
        <v>3.4000000000000002E-2</v>
      </c>
      <c r="Z29" s="207">
        <v>4.8000000000000001E-2</v>
      </c>
      <c r="AA29" s="207">
        <v>5.0999999999999997E-2</v>
      </c>
      <c r="AB29" s="207">
        <v>6.3E-2</v>
      </c>
      <c r="AC29" s="207">
        <v>5.1999999999999998E-2</v>
      </c>
      <c r="AD29" s="207">
        <v>4.2000000000000003E-2</v>
      </c>
      <c r="AE29" s="207">
        <v>3.5000000000000003E-2</v>
      </c>
      <c r="AF29" s="207">
        <v>2.7E-2</v>
      </c>
      <c r="AG29" s="207">
        <v>7.1999999999999995E-2</v>
      </c>
      <c r="AH29" s="207">
        <v>5.1999999999999998E-2</v>
      </c>
      <c r="AI29" s="207">
        <v>4.9000000000000002E-2</v>
      </c>
      <c r="AJ29" s="207">
        <v>7.0999999999999994E-2</v>
      </c>
      <c r="AK29" s="207">
        <v>4.4999999999999998E-2</v>
      </c>
      <c r="AL29" s="207">
        <v>4.8000000000000001E-2</v>
      </c>
      <c r="AM29" s="208">
        <v>0</v>
      </c>
    </row>
    <row r="30" spans="1:39" ht="13.5" x14ac:dyDescent="0.25">
      <c r="A30" s="389"/>
      <c r="B30" s="199" t="s">
        <v>21</v>
      </c>
      <c r="C30" s="198" t="s">
        <v>397</v>
      </c>
      <c r="D30" s="206">
        <v>3.2000000000000001E-2</v>
      </c>
      <c r="E30" s="207">
        <v>2.8000000000000001E-2</v>
      </c>
      <c r="F30" s="207">
        <v>4.3999999999999997E-2</v>
      </c>
      <c r="G30" s="207">
        <v>3.1E-2</v>
      </c>
      <c r="H30" s="207">
        <v>2.5000000000000001E-2</v>
      </c>
      <c r="I30" s="207">
        <v>1.2E-2</v>
      </c>
      <c r="J30" s="207">
        <v>2.5999999999999999E-2</v>
      </c>
      <c r="K30" s="207">
        <v>3.5999999999999997E-2</v>
      </c>
      <c r="L30" s="207">
        <v>1.4E-2</v>
      </c>
      <c r="M30" s="207">
        <v>3.2000000000000001E-2</v>
      </c>
      <c r="N30" s="207">
        <v>2.5999999999999999E-2</v>
      </c>
      <c r="O30" s="207">
        <v>5.3999999999999999E-2</v>
      </c>
      <c r="P30" s="207">
        <v>3.5999999999999997E-2</v>
      </c>
      <c r="Q30" s="207">
        <v>0.03</v>
      </c>
      <c r="R30" s="207">
        <v>2.3E-2</v>
      </c>
      <c r="S30" s="207">
        <v>2.1999999999999999E-2</v>
      </c>
      <c r="T30" s="207">
        <v>0.03</v>
      </c>
      <c r="U30" s="207">
        <v>1.4E-2</v>
      </c>
      <c r="V30" s="207">
        <v>1.6E-2</v>
      </c>
      <c r="W30" s="207">
        <v>4.2000000000000003E-2</v>
      </c>
      <c r="X30" s="207">
        <v>8.2000000000000003E-2</v>
      </c>
      <c r="Y30" s="222">
        <v>1.2270000000000001</v>
      </c>
      <c r="Z30" s="207">
        <v>4.1000000000000002E-2</v>
      </c>
      <c r="AA30" s="207">
        <v>5.2999999999999999E-2</v>
      </c>
      <c r="AB30" s="207">
        <v>3.2000000000000001E-2</v>
      </c>
      <c r="AC30" s="207">
        <v>3.1E-2</v>
      </c>
      <c r="AD30" s="207">
        <v>5.1999999999999998E-2</v>
      </c>
      <c r="AE30" s="207">
        <v>3.1E-2</v>
      </c>
      <c r="AF30" s="207">
        <v>2.8000000000000001E-2</v>
      </c>
      <c r="AG30" s="207">
        <v>0.17299999999999999</v>
      </c>
      <c r="AH30" s="207">
        <v>6.7000000000000004E-2</v>
      </c>
      <c r="AI30" s="207">
        <v>6.9000000000000006E-2</v>
      </c>
      <c r="AJ30" s="207">
        <v>4.5999999999999999E-2</v>
      </c>
      <c r="AK30" s="207">
        <v>2.7E-2</v>
      </c>
      <c r="AL30" s="207">
        <v>3.3000000000000002E-2</v>
      </c>
      <c r="AM30" s="208">
        <v>0</v>
      </c>
    </row>
    <row r="31" spans="1:39" ht="31.5" x14ac:dyDescent="0.25">
      <c r="A31" s="389"/>
      <c r="B31" s="199" t="s">
        <v>22</v>
      </c>
      <c r="C31" s="198" t="s">
        <v>397</v>
      </c>
      <c r="D31" s="206">
        <v>6.8000000000000005E-2</v>
      </c>
      <c r="E31" s="207">
        <v>3.3000000000000002E-2</v>
      </c>
      <c r="F31" s="207">
        <v>0.04</v>
      </c>
      <c r="G31" s="207">
        <v>3.2000000000000001E-2</v>
      </c>
      <c r="H31" s="207">
        <v>0.126</v>
      </c>
      <c r="I31" s="207">
        <v>0.113</v>
      </c>
      <c r="J31" s="207">
        <v>7.9000000000000001E-2</v>
      </c>
      <c r="K31" s="207">
        <v>8.6999999999999994E-2</v>
      </c>
      <c r="L31" s="207">
        <v>3.3000000000000002E-2</v>
      </c>
      <c r="M31" s="207">
        <v>8.3000000000000004E-2</v>
      </c>
      <c r="N31" s="207">
        <v>7.9000000000000001E-2</v>
      </c>
      <c r="O31" s="207">
        <v>8.2000000000000003E-2</v>
      </c>
      <c r="P31" s="207">
        <v>7.0999999999999994E-2</v>
      </c>
      <c r="Q31" s="207">
        <v>6.9000000000000006E-2</v>
      </c>
      <c r="R31" s="207">
        <v>0.104</v>
      </c>
      <c r="S31" s="207">
        <v>7.8E-2</v>
      </c>
      <c r="T31" s="207">
        <v>8.1000000000000003E-2</v>
      </c>
      <c r="U31" s="207">
        <v>6.0999999999999999E-2</v>
      </c>
      <c r="V31" s="207">
        <v>8.2000000000000003E-2</v>
      </c>
      <c r="W31" s="207">
        <v>8.7999999999999995E-2</v>
      </c>
      <c r="X31" s="207">
        <v>6.2E-2</v>
      </c>
      <c r="Y31" s="207">
        <v>6.9000000000000006E-2</v>
      </c>
      <c r="Z31" s="222">
        <v>1.083</v>
      </c>
      <c r="AA31" s="207">
        <v>4.5999999999999999E-2</v>
      </c>
      <c r="AB31" s="207">
        <v>9.1999999999999998E-2</v>
      </c>
      <c r="AC31" s="207">
        <v>6.6000000000000003E-2</v>
      </c>
      <c r="AD31" s="207">
        <v>4.3999999999999997E-2</v>
      </c>
      <c r="AE31" s="207">
        <v>4.9000000000000002E-2</v>
      </c>
      <c r="AF31" s="207">
        <v>2.7E-2</v>
      </c>
      <c r="AG31" s="207">
        <v>3.5999999999999997E-2</v>
      </c>
      <c r="AH31" s="207">
        <v>7.2999999999999995E-2</v>
      </c>
      <c r="AI31" s="207">
        <v>3.5000000000000003E-2</v>
      </c>
      <c r="AJ31" s="207">
        <v>2.9000000000000001E-2</v>
      </c>
      <c r="AK31" s="207">
        <v>0.04</v>
      </c>
      <c r="AL31" s="207">
        <v>3.7999999999999999E-2</v>
      </c>
      <c r="AM31" s="208">
        <v>0</v>
      </c>
    </row>
    <row r="32" spans="1:39" ht="21" x14ac:dyDescent="0.25">
      <c r="A32" s="389"/>
      <c r="B32" s="199" t="s">
        <v>23</v>
      </c>
      <c r="C32" s="198" t="s">
        <v>397</v>
      </c>
      <c r="D32" s="206">
        <v>3.4000000000000002E-2</v>
      </c>
      <c r="E32" s="207">
        <v>4.4999999999999998E-2</v>
      </c>
      <c r="F32" s="207">
        <v>8.5999999999999993E-2</v>
      </c>
      <c r="G32" s="207">
        <v>0.05</v>
      </c>
      <c r="H32" s="207">
        <v>5.3999999999999999E-2</v>
      </c>
      <c r="I32" s="207">
        <v>3.1E-2</v>
      </c>
      <c r="J32" s="207">
        <v>4.7E-2</v>
      </c>
      <c r="K32" s="207">
        <v>7.4999999999999997E-2</v>
      </c>
      <c r="L32" s="207">
        <v>3.3000000000000002E-2</v>
      </c>
      <c r="M32" s="207">
        <v>6.0999999999999999E-2</v>
      </c>
      <c r="N32" s="207">
        <v>0.05</v>
      </c>
      <c r="O32" s="207">
        <v>9.1999999999999998E-2</v>
      </c>
      <c r="P32" s="207">
        <v>6.4000000000000001E-2</v>
      </c>
      <c r="Q32" s="207">
        <v>4.3999999999999997E-2</v>
      </c>
      <c r="R32" s="207">
        <v>4.1000000000000002E-2</v>
      </c>
      <c r="S32" s="207">
        <v>3.9E-2</v>
      </c>
      <c r="T32" s="207">
        <v>4.9000000000000002E-2</v>
      </c>
      <c r="U32" s="207">
        <v>3.2000000000000001E-2</v>
      </c>
      <c r="V32" s="207">
        <v>0.03</v>
      </c>
      <c r="W32" s="207">
        <v>4.2999999999999997E-2</v>
      </c>
      <c r="X32" s="207">
        <v>5.1999999999999998E-2</v>
      </c>
      <c r="Y32" s="207">
        <v>0.04</v>
      </c>
      <c r="Z32" s="207">
        <v>8.3000000000000004E-2</v>
      </c>
      <c r="AA32" s="222">
        <v>1.204</v>
      </c>
      <c r="AB32" s="207">
        <v>3.1E-2</v>
      </c>
      <c r="AC32" s="207">
        <v>6.6000000000000003E-2</v>
      </c>
      <c r="AD32" s="207">
        <v>3.9E-2</v>
      </c>
      <c r="AE32" s="207">
        <v>3.5999999999999997E-2</v>
      </c>
      <c r="AF32" s="207">
        <v>2.8000000000000001E-2</v>
      </c>
      <c r="AG32" s="207">
        <v>2.1999999999999999E-2</v>
      </c>
      <c r="AH32" s="207">
        <v>5.6000000000000001E-2</v>
      </c>
      <c r="AI32" s="207">
        <v>0.03</v>
      </c>
      <c r="AJ32" s="207">
        <v>2.7E-2</v>
      </c>
      <c r="AK32" s="207">
        <v>0.02</v>
      </c>
      <c r="AL32" s="207">
        <v>2.5999999999999999E-2</v>
      </c>
      <c r="AM32" s="208">
        <v>0</v>
      </c>
    </row>
    <row r="33" spans="1:39" ht="21" x14ac:dyDescent="0.25">
      <c r="A33" s="389"/>
      <c r="B33" s="199" t="s">
        <v>24</v>
      </c>
      <c r="C33" s="198" t="s">
        <v>397</v>
      </c>
      <c r="D33" s="206">
        <v>5.0000000000000001E-3</v>
      </c>
      <c r="E33" s="207">
        <v>2E-3</v>
      </c>
      <c r="F33" s="207">
        <v>3.0000000000000001E-3</v>
      </c>
      <c r="G33" s="207">
        <v>3.0000000000000001E-3</v>
      </c>
      <c r="H33" s="207">
        <v>5.0000000000000001E-3</v>
      </c>
      <c r="I33" s="207">
        <v>2E-3</v>
      </c>
      <c r="J33" s="207">
        <v>7.0000000000000001E-3</v>
      </c>
      <c r="K33" s="207">
        <v>6.0000000000000001E-3</v>
      </c>
      <c r="L33" s="207">
        <v>1E-3</v>
      </c>
      <c r="M33" s="207">
        <v>4.0000000000000001E-3</v>
      </c>
      <c r="N33" s="207">
        <v>3.0000000000000001E-3</v>
      </c>
      <c r="O33" s="207">
        <v>4.0000000000000001E-3</v>
      </c>
      <c r="P33" s="207">
        <v>4.0000000000000001E-3</v>
      </c>
      <c r="Q33" s="207">
        <v>3.0000000000000001E-3</v>
      </c>
      <c r="R33" s="207">
        <v>3.0000000000000001E-3</v>
      </c>
      <c r="S33" s="207">
        <v>3.0000000000000001E-3</v>
      </c>
      <c r="T33" s="207">
        <v>4.0000000000000001E-3</v>
      </c>
      <c r="U33" s="207">
        <v>2E-3</v>
      </c>
      <c r="V33" s="207">
        <v>3.0000000000000001E-3</v>
      </c>
      <c r="W33" s="207">
        <v>4.0000000000000001E-3</v>
      </c>
      <c r="X33" s="207">
        <v>5.0000000000000001E-3</v>
      </c>
      <c r="Y33" s="207">
        <v>4.0000000000000001E-3</v>
      </c>
      <c r="Z33" s="207">
        <v>6.0000000000000001E-3</v>
      </c>
      <c r="AA33" s="207">
        <v>5.0000000000000001E-3</v>
      </c>
      <c r="AB33" s="222">
        <v>1.0069999999999999</v>
      </c>
      <c r="AC33" s="207">
        <v>7.0000000000000001E-3</v>
      </c>
      <c r="AD33" s="207">
        <v>4.0000000000000001E-3</v>
      </c>
      <c r="AE33" s="207">
        <v>8.0000000000000002E-3</v>
      </c>
      <c r="AF33" s="207">
        <v>6.0000000000000001E-3</v>
      </c>
      <c r="AG33" s="207">
        <v>6.0000000000000001E-3</v>
      </c>
      <c r="AH33" s="207">
        <v>1.2999999999999999E-2</v>
      </c>
      <c r="AI33" s="207">
        <v>5.0000000000000001E-3</v>
      </c>
      <c r="AJ33" s="207">
        <v>6.0000000000000001E-3</v>
      </c>
      <c r="AK33" s="207">
        <v>8.0000000000000002E-3</v>
      </c>
      <c r="AL33" s="207">
        <v>6.0000000000000001E-3</v>
      </c>
      <c r="AM33" s="208">
        <v>0</v>
      </c>
    </row>
    <row r="34" spans="1:39" ht="31.5" x14ac:dyDescent="0.25">
      <c r="A34" s="389"/>
      <c r="B34" s="199" t="s">
        <v>25</v>
      </c>
      <c r="C34" s="198" t="s">
        <v>397</v>
      </c>
      <c r="D34" s="206">
        <v>1E-3</v>
      </c>
      <c r="E34" s="207">
        <v>1E-3</v>
      </c>
      <c r="F34" s="207">
        <v>1E-3</v>
      </c>
      <c r="G34" s="207">
        <v>1E-3</v>
      </c>
      <c r="H34" s="207">
        <v>3.0000000000000001E-3</v>
      </c>
      <c r="I34" s="207">
        <v>1E-3</v>
      </c>
      <c r="J34" s="207">
        <v>1E-3</v>
      </c>
      <c r="K34" s="207">
        <v>3.0000000000000001E-3</v>
      </c>
      <c r="L34" s="207">
        <v>1E-3</v>
      </c>
      <c r="M34" s="207">
        <v>2E-3</v>
      </c>
      <c r="N34" s="207">
        <v>2E-3</v>
      </c>
      <c r="O34" s="207">
        <v>2E-3</v>
      </c>
      <c r="P34" s="207">
        <v>2E-3</v>
      </c>
      <c r="Q34" s="207">
        <v>2E-3</v>
      </c>
      <c r="R34" s="207">
        <v>2E-3</v>
      </c>
      <c r="S34" s="207">
        <v>2E-3</v>
      </c>
      <c r="T34" s="207">
        <v>2E-3</v>
      </c>
      <c r="U34" s="207">
        <v>1E-3</v>
      </c>
      <c r="V34" s="207">
        <v>2E-3</v>
      </c>
      <c r="W34" s="207">
        <v>2E-3</v>
      </c>
      <c r="X34" s="207">
        <v>2E-3</v>
      </c>
      <c r="Y34" s="207">
        <v>2E-3</v>
      </c>
      <c r="Z34" s="207">
        <v>4.0000000000000001E-3</v>
      </c>
      <c r="AA34" s="207">
        <v>2E-3</v>
      </c>
      <c r="AB34" s="207">
        <v>2E-3</v>
      </c>
      <c r="AC34" s="222">
        <v>1.0629999999999999</v>
      </c>
      <c r="AD34" s="207">
        <v>8.9999999999999993E-3</v>
      </c>
      <c r="AE34" s="207">
        <v>7.0000000000000001E-3</v>
      </c>
      <c r="AF34" s="207">
        <v>4.0000000000000001E-3</v>
      </c>
      <c r="AG34" s="207">
        <v>2E-3</v>
      </c>
      <c r="AH34" s="207">
        <v>1.2999999999999999E-2</v>
      </c>
      <c r="AI34" s="207">
        <v>3.0000000000000001E-3</v>
      </c>
      <c r="AJ34" s="207">
        <v>4.0000000000000001E-3</v>
      </c>
      <c r="AK34" s="207">
        <v>2E-3</v>
      </c>
      <c r="AL34" s="207">
        <v>5.0000000000000001E-3</v>
      </c>
      <c r="AM34" s="208">
        <v>0</v>
      </c>
    </row>
    <row r="35" spans="1:39" ht="13.5" x14ac:dyDescent="0.25">
      <c r="A35" s="389"/>
      <c r="B35" s="199" t="s">
        <v>26</v>
      </c>
      <c r="C35" s="198" t="s">
        <v>397</v>
      </c>
      <c r="D35" s="206">
        <v>3.0000000000000001E-3</v>
      </c>
      <c r="E35" s="207">
        <v>2E-3</v>
      </c>
      <c r="F35" s="207">
        <v>4.0000000000000001E-3</v>
      </c>
      <c r="G35" s="207">
        <v>2E-3</v>
      </c>
      <c r="H35" s="207">
        <v>3.0000000000000001E-3</v>
      </c>
      <c r="I35" s="207">
        <v>2E-3</v>
      </c>
      <c r="J35" s="207">
        <v>2E-3</v>
      </c>
      <c r="K35" s="207">
        <v>4.0000000000000001E-3</v>
      </c>
      <c r="L35" s="207">
        <v>1E-3</v>
      </c>
      <c r="M35" s="207">
        <v>3.0000000000000001E-3</v>
      </c>
      <c r="N35" s="207">
        <v>3.0000000000000001E-3</v>
      </c>
      <c r="O35" s="207">
        <v>4.0000000000000001E-3</v>
      </c>
      <c r="P35" s="207">
        <v>3.0000000000000001E-3</v>
      </c>
      <c r="Q35" s="207">
        <v>3.0000000000000001E-3</v>
      </c>
      <c r="R35" s="207">
        <v>4.0000000000000001E-3</v>
      </c>
      <c r="S35" s="207">
        <v>3.0000000000000001E-3</v>
      </c>
      <c r="T35" s="207">
        <v>4.0000000000000001E-3</v>
      </c>
      <c r="U35" s="207">
        <v>2E-3</v>
      </c>
      <c r="V35" s="207">
        <v>3.0000000000000001E-3</v>
      </c>
      <c r="W35" s="207">
        <v>4.0000000000000001E-3</v>
      </c>
      <c r="X35" s="207">
        <v>5.0000000000000001E-3</v>
      </c>
      <c r="Y35" s="207">
        <v>3.0000000000000001E-3</v>
      </c>
      <c r="Z35" s="207">
        <v>6.0000000000000001E-3</v>
      </c>
      <c r="AA35" s="207">
        <v>7.0000000000000001E-3</v>
      </c>
      <c r="AB35" s="207">
        <v>4.0000000000000001E-3</v>
      </c>
      <c r="AC35" s="207">
        <v>1.9E-2</v>
      </c>
      <c r="AD35" s="222">
        <v>1.093</v>
      </c>
      <c r="AE35" s="207">
        <v>1.7000000000000001E-2</v>
      </c>
      <c r="AF35" s="207">
        <v>1.0999999999999999E-2</v>
      </c>
      <c r="AG35" s="207">
        <v>4.0000000000000001E-3</v>
      </c>
      <c r="AH35" s="207">
        <v>1.2999999999999999E-2</v>
      </c>
      <c r="AI35" s="207">
        <v>6.0000000000000001E-3</v>
      </c>
      <c r="AJ35" s="207">
        <v>4.0000000000000001E-3</v>
      </c>
      <c r="AK35" s="207">
        <v>4.0000000000000001E-3</v>
      </c>
      <c r="AL35" s="207">
        <v>5.0000000000000001E-3</v>
      </c>
      <c r="AM35" s="208">
        <v>0</v>
      </c>
    </row>
    <row r="36" spans="1:39" ht="21" x14ac:dyDescent="0.25">
      <c r="A36" s="389"/>
      <c r="B36" s="199" t="s">
        <v>27</v>
      </c>
      <c r="C36" s="198" t="s">
        <v>397</v>
      </c>
      <c r="D36" s="206">
        <v>6.0000000000000001E-3</v>
      </c>
      <c r="E36" s="207">
        <v>5.0000000000000001E-3</v>
      </c>
      <c r="F36" s="207">
        <v>5.0000000000000001E-3</v>
      </c>
      <c r="G36" s="207">
        <v>5.0000000000000001E-3</v>
      </c>
      <c r="H36" s="207">
        <v>0.01</v>
      </c>
      <c r="I36" s="207">
        <v>4.0000000000000001E-3</v>
      </c>
      <c r="J36" s="207">
        <v>8.0000000000000002E-3</v>
      </c>
      <c r="K36" s="207">
        <v>1.2999999999999999E-2</v>
      </c>
      <c r="L36" s="207">
        <v>2E-3</v>
      </c>
      <c r="M36" s="207">
        <v>0.01</v>
      </c>
      <c r="N36" s="207">
        <v>8.9999999999999993E-3</v>
      </c>
      <c r="O36" s="207">
        <v>1.0999999999999999E-2</v>
      </c>
      <c r="P36" s="207">
        <v>0.01</v>
      </c>
      <c r="Q36" s="207">
        <v>8.9999999999999993E-3</v>
      </c>
      <c r="R36" s="207">
        <v>1.4999999999999999E-2</v>
      </c>
      <c r="S36" s="207">
        <v>8.9999999999999993E-3</v>
      </c>
      <c r="T36" s="207">
        <v>1.0999999999999999E-2</v>
      </c>
      <c r="U36" s="207">
        <v>6.0000000000000001E-3</v>
      </c>
      <c r="V36" s="207">
        <v>8.0000000000000002E-3</v>
      </c>
      <c r="W36" s="207">
        <v>1.0999999999999999E-2</v>
      </c>
      <c r="X36" s="207">
        <v>1.4E-2</v>
      </c>
      <c r="Y36" s="207">
        <v>8.9999999999999993E-3</v>
      </c>
      <c r="Z36" s="207">
        <v>1.6E-2</v>
      </c>
      <c r="AA36" s="207">
        <v>1.4E-2</v>
      </c>
      <c r="AB36" s="207">
        <v>0.01</v>
      </c>
      <c r="AC36" s="207">
        <v>4.4999999999999998E-2</v>
      </c>
      <c r="AD36" s="207">
        <v>0.04</v>
      </c>
      <c r="AE36" s="222">
        <v>1.147</v>
      </c>
      <c r="AF36" s="207">
        <v>3.6999999999999998E-2</v>
      </c>
      <c r="AG36" s="207">
        <v>1.2E-2</v>
      </c>
      <c r="AH36" s="207">
        <v>3.6999999999999998E-2</v>
      </c>
      <c r="AI36" s="207">
        <v>1.7000000000000001E-2</v>
      </c>
      <c r="AJ36" s="207">
        <v>1.2E-2</v>
      </c>
      <c r="AK36" s="207">
        <v>0.01</v>
      </c>
      <c r="AL36" s="207">
        <v>1.2999999999999999E-2</v>
      </c>
      <c r="AM36" s="208">
        <v>0</v>
      </c>
    </row>
    <row r="37" spans="1:39" ht="21" x14ac:dyDescent="0.25">
      <c r="A37" s="389"/>
      <c r="B37" s="199" t="s">
        <v>28</v>
      </c>
      <c r="C37" s="198" t="s">
        <v>397</v>
      </c>
      <c r="D37" s="206">
        <v>2.7E-2</v>
      </c>
      <c r="E37" s="207">
        <v>2.1999999999999999E-2</v>
      </c>
      <c r="F37" s="207">
        <v>1.9E-2</v>
      </c>
      <c r="G37" s="207">
        <v>1.7000000000000001E-2</v>
      </c>
      <c r="H37" s="207">
        <v>2.5000000000000001E-2</v>
      </c>
      <c r="I37" s="207">
        <v>1.0999999999999999E-2</v>
      </c>
      <c r="J37" s="207">
        <v>0.02</v>
      </c>
      <c r="K37" s="207">
        <v>2.7E-2</v>
      </c>
      <c r="L37" s="207">
        <v>0.01</v>
      </c>
      <c r="M37" s="207">
        <v>2.4E-2</v>
      </c>
      <c r="N37" s="207">
        <v>2.4E-2</v>
      </c>
      <c r="O37" s="207">
        <v>3.2000000000000001E-2</v>
      </c>
      <c r="P37" s="207">
        <v>4.2000000000000003E-2</v>
      </c>
      <c r="Q37" s="207">
        <v>2.3E-2</v>
      </c>
      <c r="R37" s="207">
        <v>1.9E-2</v>
      </c>
      <c r="S37" s="207">
        <v>1.7000000000000001E-2</v>
      </c>
      <c r="T37" s="207">
        <v>2.3E-2</v>
      </c>
      <c r="U37" s="207">
        <v>1.4E-2</v>
      </c>
      <c r="V37" s="207">
        <v>2.1999999999999999E-2</v>
      </c>
      <c r="W37" s="207">
        <v>2.1000000000000001E-2</v>
      </c>
      <c r="X37" s="207">
        <v>3.3000000000000002E-2</v>
      </c>
      <c r="Y37" s="207">
        <v>2.3E-2</v>
      </c>
      <c r="Z37" s="207">
        <v>3.6999999999999998E-2</v>
      </c>
      <c r="AA37" s="207">
        <v>3.1E-2</v>
      </c>
      <c r="AB37" s="207">
        <v>2.4E-2</v>
      </c>
      <c r="AC37" s="207">
        <v>2.9000000000000001E-2</v>
      </c>
      <c r="AD37" s="207">
        <v>2.5999999999999999E-2</v>
      </c>
      <c r="AE37" s="207">
        <v>3.4000000000000002E-2</v>
      </c>
      <c r="AF37" s="222">
        <v>1.2729999999999999</v>
      </c>
      <c r="AG37" s="207">
        <v>7.9000000000000001E-2</v>
      </c>
      <c r="AH37" s="207">
        <v>4.3999999999999997E-2</v>
      </c>
      <c r="AI37" s="207">
        <v>2.5999999999999999E-2</v>
      </c>
      <c r="AJ37" s="207">
        <v>1.9E-2</v>
      </c>
      <c r="AK37" s="207">
        <v>1.7000000000000001E-2</v>
      </c>
      <c r="AL37" s="207">
        <v>1.7999999999999999E-2</v>
      </c>
      <c r="AM37" s="208">
        <v>0</v>
      </c>
    </row>
    <row r="38" spans="1:39" ht="13.5" x14ac:dyDescent="0.25">
      <c r="A38" s="389"/>
      <c r="B38" s="199" t="s">
        <v>29</v>
      </c>
      <c r="C38" s="198" t="s">
        <v>397</v>
      </c>
      <c r="D38" s="206">
        <v>4.0000000000000001E-3</v>
      </c>
      <c r="E38" s="207">
        <v>5.0000000000000001E-3</v>
      </c>
      <c r="F38" s="207">
        <v>5.0000000000000001E-3</v>
      </c>
      <c r="G38" s="207">
        <v>3.0000000000000001E-3</v>
      </c>
      <c r="H38" s="207">
        <v>6.0000000000000001E-3</v>
      </c>
      <c r="I38" s="207">
        <v>4.0000000000000001E-3</v>
      </c>
      <c r="J38" s="207">
        <v>5.0000000000000001E-3</v>
      </c>
      <c r="K38" s="207">
        <v>8.0000000000000002E-3</v>
      </c>
      <c r="L38" s="207">
        <v>3.0000000000000001E-3</v>
      </c>
      <c r="M38" s="207">
        <v>6.0000000000000001E-3</v>
      </c>
      <c r="N38" s="207">
        <v>6.0000000000000001E-3</v>
      </c>
      <c r="O38" s="207">
        <v>8.0000000000000002E-3</v>
      </c>
      <c r="P38" s="207">
        <v>6.0000000000000001E-3</v>
      </c>
      <c r="Q38" s="207">
        <v>6.0000000000000001E-3</v>
      </c>
      <c r="R38" s="207">
        <v>6.0000000000000001E-3</v>
      </c>
      <c r="S38" s="207">
        <v>5.0000000000000001E-3</v>
      </c>
      <c r="T38" s="207">
        <v>6.0000000000000001E-3</v>
      </c>
      <c r="U38" s="207">
        <v>4.0000000000000001E-3</v>
      </c>
      <c r="V38" s="207">
        <v>5.0000000000000001E-3</v>
      </c>
      <c r="W38" s="207">
        <v>7.0000000000000001E-3</v>
      </c>
      <c r="X38" s="207">
        <v>0.01</v>
      </c>
      <c r="Y38" s="207">
        <v>7.0000000000000001E-3</v>
      </c>
      <c r="Z38" s="207">
        <v>1.7999999999999999E-2</v>
      </c>
      <c r="AA38" s="207">
        <v>8.9999999999999993E-3</v>
      </c>
      <c r="AB38" s="207">
        <v>1.2999999999999999E-2</v>
      </c>
      <c r="AC38" s="207">
        <v>1.2999999999999999E-2</v>
      </c>
      <c r="AD38" s="207">
        <v>1.2E-2</v>
      </c>
      <c r="AE38" s="207">
        <v>1.2999999999999999E-2</v>
      </c>
      <c r="AF38" s="207">
        <v>0.01</v>
      </c>
      <c r="AG38" s="222">
        <v>1.014</v>
      </c>
      <c r="AH38" s="207">
        <v>1.7000000000000001E-2</v>
      </c>
      <c r="AI38" s="207">
        <v>8.0000000000000002E-3</v>
      </c>
      <c r="AJ38" s="207">
        <v>0.01</v>
      </c>
      <c r="AK38" s="207">
        <v>7.0000000000000001E-3</v>
      </c>
      <c r="AL38" s="207">
        <v>0.01</v>
      </c>
      <c r="AM38" s="208">
        <v>0</v>
      </c>
    </row>
    <row r="39" spans="1:39" ht="21" x14ac:dyDescent="0.25">
      <c r="A39" s="389"/>
      <c r="B39" s="199" t="s">
        <v>30</v>
      </c>
      <c r="C39" s="198" t="s">
        <v>397</v>
      </c>
      <c r="D39" s="206">
        <v>0.05</v>
      </c>
      <c r="E39" s="207">
        <v>7.4999999999999997E-2</v>
      </c>
      <c r="F39" s="207">
        <v>6.6000000000000003E-2</v>
      </c>
      <c r="G39" s="207">
        <v>5.8000000000000003E-2</v>
      </c>
      <c r="H39" s="207">
        <v>7.9000000000000001E-2</v>
      </c>
      <c r="I39" s="207">
        <v>3.5999999999999997E-2</v>
      </c>
      <c r="J39" s="207">
        <v>0.05</v>
      </c>
      <c r="K39" s="207">
        <v>8.7999999999999995E-2</v>
      </c>
      <c r="L39" s="207">
        <v>2.7E-2</v>
      </c>
      <c r="M39" s="207">
        <v>8.6999999999999994E-2</v>
      </c>
      <c r="N39" s="207">
        <v>6.8000000000000005E-2</v>
      </c>
      <c r="O39" s="207">
        <v>8.7999999999999995E-2</v>
      </c>
      <c r="P39" s="207">
        <v>7.1999999999999995E-2</v>
      </c>
      <c r="Q39" s="207">
        <v>6.7000000000000004E-2</v>
      </c>
      <c r="R39" s="207">
        <v>0.08</v>
      </c>
      <c r="S39" s="207">
        <v>6.0999999999999999E-2</v>
      </c>
      <c r="T39" s="207">
        <v>7.9000000000000001E-2</v>
      </c>
      <c r="U39" s="207">
        <v>4.2999999999999997E-2</v>
      </c>
      <c r="V39" s="207">
        <v>5.8000000000000003E-2</v>
      </c>
      <c r="W39" s="207">
        <v>7.8E-2</v>
      </c>
      <c r="X39" s="207">
        <v>9.6000000000000002E-2</v>
      </c>
      <c r="Y39" s="207">
        <v>9.7000000000000003E-2</v>
      </c>
      <c r="Z39" s="207">
        <v>0.11899999999999999</v>
      </c>
      <c r="AA39" s="207">
        <v>8.3000000000000004E-2</v>
      </c>
      <c r="AB39" s="207">
        <v>7.9000000000000001E-2</v>
      </c>
      <c r="AC39" s="207">
        <v>0.17399999999999999</v>
      </c>
      <c r="AD39" s="207">
        <v>0.125</v>
      </c>
      <c r="AE39" s="207">
        <v>0.16800000000000001</v>
      </c>
      <c r="AF39" s="207">
        <v>0.113</v>
      </c>
      <c r="AG39" s="207">
        <v>9.4E-2</v>
      </c>
      <c r="AH39" s="222">
        <v>1.2729999999999999</v>
      </c>
      <c r="AI39" s="207">
        <v>7.9000000000000001E-2</v>
      </c>
      <c r="AJ39" s="207">
        <v>6.8000000000000005E-2</v>
      </c>
      <c r="AK39" s="207">
        <v>5.3999999999999999E-2</v>
      </c>
      <c r="AL39" s="207">
        <v>0.08</v>
      </c>
      <c r="AM39" s="208">
        <v>0</v>
      </c>
    </row>
    <row r="40" spans="1:39" ht="31.5" x14ac:dyDescent="0.25">
      <c r="A40" s="389"/>
      <c r="B40" s="199" t="s">
        <v>31</v>
      </c>
      <c r="C40" s="198" t="s">
        <v>397</v>
      </c>
      <c r="D40" s="206">
        <v>3.0000000000000001E-3</v>
      </c>
      <c r="E40" s="207">
        <v>1E-3</v>
      </c>
      <c r="F40" s="207">
        <v>1E-3</v>
      </c>
      <c r="G40" s="207">
        <v>1E-3</v>
      </c>
      <c r="H40" s="207">
        <v>5.0000000000000001E-3</v>
      </c>
      <c r="I40" s="207">
        <v>1E-3</v>
      </c>
      <c r="J40" s="207">
        <v>3.0000000000000001E-3</v>
      </c>
      <c r="K40" s="207">
        <v>3.0000000000000001E-3</v>
      </c>
      <c r="L40" s="207">
        <v>1E-3</v>
      </c>
      <c r="M40" s="207">
        <v>2E-3</v>
      </c>
      <c r="N40" s="207">
        <v>2E-3</v>
      </c>
      <c r="O40" s="207">
        <v>3.0000000000000001E-3</v>
      </c>
      <c r="P40" s="207">
        <v>3.0000000000000001E-3</v>
      </c>
      <c r="Q40" s="207">
        <v>2E-3</v>
      </c>
      <c r="R40" s="207">
        <v>2E-3</v>
      </c>
      <c r="S40" s="207">
        <v>1E-3</v>
      </c>
      <c r="T40" s="207">
        <v>2E-3</v>
      </c>
      <c r="U40" s="207">
        <v>1E-3</v>
      </c>
      <c r="V40" s="207">
        <v>2E-3</v>
      </c>
      <c r="W40" s="207">
        <v>2E-3</v>
      </c>
      <c r="X40" s="207">
        <v>4.0000000000000001E-3</v>
      </c>
      <c r="Y40" s="207">
        <v>2E-3</v>
      </c>
      <c r="Z40" s="207">
        <v>3.0000000000000001E-3</v>
      </c>
      <c r="AA40" s="207">
        <v>2E-3</v>
      </c>
      <c r="AB40" s="207">
        <v>3.0000000000000001E-3</v>
      </c>
      <c r="AC40" s="207">
        <v>3.0000000000000001E-3</v>
      </c>
      <c r="AD40" s="207">
        <v>2E-3</v>
      </c>
      <c r="AE40" s="207">
        <v>2E-3</v>
      </c>
      <c r="AF40" s="207">
        <v>6.0000000000000001E-3</v>
      </c>
      <c r="AG40" s="207">
        <v>3.0000000000000001E-3</v>
      </c>
      <c r="AH40" s="207">
        <v>4.0000000000000001E-3</v>
      </c>
      <c r="AI40" s="222">
        <v>1.0029999999999999</v>
      </c>
      <c r="AJ40" s="207">
        <v>2E-3</v>
      </c>
      <c r="AK40" s="207">
        <v>2E-3</v>
      </c>
      <c r="AL40" s="207">
        <v>2E-3</v>
      </c>
      <c r="AM40" s="208">
        <v>0</v>
      </c>
    </row>
    <row r="41" spans="1:39" ht="13.5" x14ac:dyDescent="0.25">
      <c r="A41" s="389"/>
      <c r="B41" s="199" t="s">
        <v>32</v>
      </c>
      <c r="C41" s="198" t="s">
        <v>397</v>
      </c>
      <c r="D41" s="206">
        <v>1E-3</v>
      </c>
      <c r="E41" s="207">
        <v>0</v>
      </c>
      <c r="F41" s="207">
        <v>0</v>
      </c>
      <c r="G41" s="207">
        <v>0</v>
      </c>
      <c r="H41" s="207">
        <v>1E-3</v>
      </c>
      <c r="I41" s="207">
        <v>0</v>
      </c>
      <c r="J41" s="207">
        <v>1E-3</v>
      </c>
      <c r="K41" s="207">
        <v>1E-3</v>
      </c>
      <c r="L41" s="207">
        <v>0</v>
      </c>
      <c r="M41" s="207">
        <v>1E-3</v>
      </c>
      <c r="N41" s="207">
        <v>1E-3</v>
      </c>
      <c r="O41" s="207">
        <v>1E-3</v>
      </c>
      <c r="P41" s="207">
        <v>1E-3</v>
      </c>
      <c r="Q41" s="207">
        <v>1E-3</v>
      </c>
      <c r="R41" s="207">
        <v>1E-3</v>
      </c>
      <c r="S41" s="207">
        <v>1E-3</v>
      </c>
      <c r="T41" s="207">
        <v>1E-3</v>
      </c>
      <c r="U41" s="207">
        <v>1E-3</v>
      </c>
      <c r="V41" s="207">
        <v>1E-3</v>
      </c>
      <c r="W41" s="207">
        <v>1E-3</v>
      </c>
      <c r="X41" s="207">
        <v>1E-3</v>
      </c>
      <c r="Y41" s="207">
        <v>1E-3</v>
      </c>
      <c r="Z41" s="207">
        <v>1E-3</v>
      </c>
      <c r="AA41" s="207">
        <v>1E-3</v>
      </c>
      <c r="AB41" s="207">
        <v>1E-3</v>
      </c>
      <c r="AC41" s="207">
        <v>2E-3</v>
      </c>
      <c r="AD41" s="207">
        <v>1E-3</v>
      </c>
      <c r="AE41" s="207">
        <v>2E-3</v>
      </c>
      <c r="AF41" s="207">
        <v>2E-3</v>
      </c>
      <c r="AG41" s="207">
        <v>1E-3</v>
      </c>
      <c r="AH41" s="207">
        <v>3.0000000000000001E-3</v>
      </c>
      <c r="AI41" s="207">
        <v>2E-3</v>
      </c>
      <c r="AJ41" s="222">
        <v>1.0049999999999999</v>
      </c>
      <c r="AK41" s="207">
        <v>2E-3</v>
      </c>
      <c r="AL41" s="207">
        <v>1E-3</v>
      </c>
      <c r="AM41" s="208">
        <v>0</v>
      </c>
    </row>
    <row r="42" spans="1:39" ht="21" x14ac:dyDescent="0.25">
      <c r="A42" s="389"/>
      <c r="B42" s="199" t="s">
        <v>33</v>
      </c>
      <c r="C42" s="198" t="s">
        <v>397</v>
      </c>
      <c r="D42" s="206">
        <v>3.0000000000000001E-3</v>
      </c>
      <c r="E42" s="207">
        <v>6.0000000000000001E-3</v>
      </c>
      <c r="F42" s="207">
        <v>5.0000000000000001E-3</v>
      </c>
      <c r="G42" s="207">
        <v>2E-3</v>
      </c>
      <c r="H42" s="207">
        <v>2.5999999999999999E-2</v>
      </c>
      <c r="I42" s="207">
        <v>4.0000000000000001E-3</v>
      </c>
      <c r="J42" s="207">
        <v>3.0000000000000001E-3</v>
      </c>
      <c r="K42" s="207">
        <v>4.0000000000000001E-3</v>
      </c>
      <c r="L42" s="207">
        <v>1E-3</v>
      </c>
      <c r="M42" s="207">
        <v>3.0000000000000001E-3</v>
      </c>
      <c r="N42" s="207">
        <v>3.0000000000000001E-3</v>
      </c>
      <c r="O42" s="207">
        <v>4.0000000000000001E-3</v>
      </c>
      <c r="P42" s="207">
        <v>1.2E-2</v>
      </c>
      <c r="Q42" s="207">
        <v>3.0000000000000001E-3</v>
      </c>
      <c r="R42" s="207">
        <v>3.0000000000000001E-3</v>
      </c>
      <c r="S42" s="207">
        <v>2E-3</v>
      </c>
      <c r="T42" s="207">
        <v>3.0000000000000001E-3</v>
      </c>
      <c r="U42" s="207">
        <v>2E-3</v>
      </c>
      <c r="V42" s="207">
        <v>8.0000000000000002E-3</v>
      </c>
      <c r="W42" s="207">
        <v>3.0000000000000001E-3</v>
      </c>
      <c r="X42" s="207">
        <v>3.0000000000000001E-3</v>
      </c>
      <c r="Y42" s="207">
        <v>2E-3</v>
      </c>
      <c r="Z42" s="207">
        <v>1.7999999999999999E-2</v>
      </c>
      <c r="AA42" s="207">
        <v>2.1000000000000001E-2</v>
      </c>
      <c r="AB42" s="207">
        <v>2.1999999999999999E-2</v>
      </c>
      <c r="AC42" s="207">
        <v>4.0000000000000001E-3</v>
      </c>
      <c r="AD42" s="207">
        <v>2E-3</v>
      </c>
      <c r="AE42" s="207">
        <v>3.0000000000000001E-3</v>
      </c>
      <c r="AF42" s="207">
        <v>2E-3</v>
      </c>
      <c r="AG42" s="207">
        <v>2E-3</v>
      </c>
      <c r="AH42" s="207">
        <v>4.0000000000000001E-3</v>
      </c>
      <c r="AI42" s="207">
        <v>2.1000000000000001E-2</v>
      </c>
      <c r="AJ42" s="207">
        <v>4.0000000000000001E-3</v>
      </c>
      <c r="AK42" s="222">
        <v>1.099</v>
      </c>
      <c r="AL42" s="207">
        <v>4.2000000000000003E-2</v>
      </c>
      <c r="AM42" s="208">
        <v>0</v>
      </c>
    </row>
    <row r="43" spans="1:39" ht="31.5" x14ac:dyDescent="0.25">
      <c r="A43" s="389"/>
      <c r="B43" s="199" t="s">
        <v>34</v>
      </c>
      <c r="C43" s="198" t="s">
        <v>397</v>
      </c>
      <c r="D43" s="206">
        <v>4.0000000000000001E-3</v>
      </c>
      <c r="E43" s="207">
        <v>4.0000000000000001E-3</v>
      </c>
      <c r="F43" s="207">
        <v>6.0000000000000001E-3</v>
      </c>
      <c r="G43" s="207">
        <v>5.0000000000000001E-3</v>
      </c>
      <c r="H43" s="207">
        <v>7.0000000000000001E-3</v>
      </c>
      <c r="I43" s="207">
        <v>3.0000000000000001E-3</v>
      </c>
      <c r="J43" s="207">
        <v>6.0000000000000001E-3</v>
      </c>
      <c r="K43" s="207">
        <v>6.0000000000000001E-3</v>
      </c>
      <c r="L43" s="207">
        <v>2E-3</v>
      </c>
      <c r="M43" s="207">
        <v>4.0000000000000001E-3</v>
      </c>
      <c r="N43" s="207">
        <v>3.0000000000000001E-3</v>
      </c>
      <c r="O43" s="207">
        <v>4.0000000000000001E-3</v>
      </c>
      <c r="P43" s="207">
        <v>1.2E-2</v>
      </c>
      <c r="Q43" s="207">
        <v>3.0000000000000001E-3</v>
      </c>
      <c r="R43" s="207">
        <v>3.0000000000000001E-3</v>
      </c>
      <c r="S43" s="207">
        <v>2E-3</v>
      </c>
      <c r="T43" s="207">
        <v>4.0000000000000001E-3</v>
      </c>
      <c r="U43" s="207">
        <v>2E-3</v>
      </c>
      <c r="V43" s="207">
        <v>5.0000000000000001E-3</v>
      </c>
      <c r="W43" s="207">
        <v>5.0000000000000001E-3</v>
      </c>
      <c r="X43" s="207">
        <v>5.0000000000000001E-3</v>
      </c>
      <c r="Y43" s="207">
        <v>4.0000000000000001E-3</v>
      </c>
      <c r="Z43" s="207">
        <v>0.01</v>
      </c>
      <c r="AA43" s="207">
        <v>6.0000000000000001E-3</v>
      </c>
      <c r="AB43" s="207">
        <v>1.6E-2</v>
      </c>
      <c r="AC43" s="207">
        <v>0.03</v>
      </c>
      <c r="AD43" s="207">
        <v>8.0000000000000002E-3</v>
      </c>
      <c r="AE43" s="207">
        <v>1.0999999999999999E-2</v>
      </c>
      <c r="AF43" s="207">
        <v>5.0000000000000001E-3</v>
      </c>
      <c r="AG43" s="207">
        <v>5.0000000000000001E-3</v>
      </c>
      <c r="AH43" s="207">
        <v>1.4E-2</v>
      </c>
      <c r="AI43" s="207">
        <v>0.01</v>
      </c>
      <c r="AJ43" s="207">
        <v>0.01</v>
      </c>
      <c r="AK43" s="207">
        <v>1.4E-2</v>
      </c>
      <c r="AL43" s="222">
        <v>1.0660000000000001</v>
      </c>
      <c r="AM43" s="208">
        <v>0</v>
      </c>
    </row>
    <row r="44" spans="1:39" ht="32.25" thickBot="1" x14ac:dyDescent="0.3">
      <c r="A44" s="389"/>
      <c r="B44" s="199" t="s">
        <v>35</v>
      </c>
      <c r="C44" s="198" t="s">
        <v>397</v>
      </c>
      <c r="D44" s="209">
        <v>0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0</v>
      </c>
      <c r="AJ44" s="210">
        <v>0</v>
      </c>
      <c r="AK44" s="210">
        <v>0</v>
      </c>
      <c r="AL44" s="210">
        <v>0</v>
      </c>
      <c r="AM44" s="223">
        <v>1</v>
      </c>
    </row>
    <row r="45" spans="1:39" ht="13.5" x14ac:dyDescent="0.25">
      <c r="B45" s="199" t="s">
        <v>451</v>
      </c>
      <c r="C45" s="202" t="s">
        <v>556</v>
      </c>
      <c r="D45" s="200">
        <f>SUM(D9:D44)</f>
        <v>1.6289999999999982</v>
      </c>
      <c r="E45" s="200">
        <f t="shared" ref="E45:AM45" si="0">SUM(E9:E44)</f>
        <v>1.4409999999999989</v>
      </c>
      <c r="F45" s="200">
        <f t="shared" si="0"/>
        <v>1.5309999999999993</v>
      </c>
      <c r="G45" s="200">
        <f t="shared" si="0"/>
        <v>1.3599999999999983</v>
      </c>
      <c r="H45" s="200">
        <f t="shared" si="0"/>
        <v>1.8919999999999986</v>
      </c>
      <c r="I45" s="200">
        <f t="shared" si="0"/>
        <v>1.3289999999999988</v>
      </c>
      <c r="J45" s="200">
        <f t="shared" si="0"/>
        <v>1.8679999999999986</v>
      </c>
      <c r="K45" s="200">
        <f t="shared" si="0"/>
        <v>1.8149999999999993</v>
      </c>
      <c r="L45" s="200">
        <f t="shared" si="0"/>
        <v>1.2289999999999983</v>
      </c>
      <c r="M45" s="200">
        <f t="shared" si="0"/>
        <v>1.5949999999999993</v>
      </c>
      <c r="N45" s="200">
        <f t="shared" si="0"/>
        <v>1.5419999999999987</v>
      </c>
      <c r="O45" s="200">
        <f t="shared" si="0"/>
        <v>1.7669999999999995</v>
      </c>
      <c r="P45" s="200">
        <f t="shared" si="0"/>
        <v>1.7289999999999996</v>
      </c>
      <c r="Q45" s="200">
        <f t="shared" si="0"/>
        <v>1.573999999999999</v>
      </c>
      <c r="R45" s="200">
        <f t="shared" si="0"/>
        <v>1.524999999999999</v>
      </c>
      <c r="S45" s="200">
        <f t="shared" si="0"/>
        <v>1.4549999999999992</v>
      </c>
      <c r="T45" s="200">
        <f t="shared" si="0"/>
        <v>1.6119999999999994</v>
      </c>
      <c r="U45" s="200">
        <f t="shared" si="0"/>
        <v>1.6029999999999995</v>
      </c>
      <c r="V45" s="200">
        <f t="shared" si="0"/>
        <v>1.4779999999999998</v>
      </c>
      <c r="W45" s="200">
        <f t="shared" si="0"/>
        <v>1.6149999999999995</v>
      </c>
      <c r="X45" s="200">
        <f t="shared" si="0"/>
        <v>1.8799999999999997</v>
      </c>
      <c r="Y45" s="200">
        <f t="shared" si="0"/>
        <v>1.7529999999999997</v>
      </c>
      <c r="Z45" s="200">
        <f t="shared" si="0"/>
        <v>1.5899999999999996</v>
      </c>
      <c r="AA45" s="200">
        <f t="shared" si="0"/>
        <v>1.6629999999999994</v>
      </c>
      <c r="AB45" s="200">
        <f t="shared" si="0"/>
        <v>1.6019999999999996</v>
      </c>
      <c r="AC45" s="200">
        <f t="shared" si="0"/>
        <v>1.7159999999999995</v>
      </c>
      <c r="AD45" s="200">
        <f t="shared" si="0"/>
        <v>1.5639999999999998</v>
      </c>
      <c r="AE45" s="200">
        <f t="shared" si="0"/>
        <v>1.6279999999999997</v>
      </c>
      <c r="AF45" s="200">
        <f t="shared" si="0"/>
        <v>1.6159999999999999</v>
      </c>
      <c r="AG45" s="200">
        <f t="shared" si="0"/>
        <v>1.6139999999999997</v>
      </c>
      <c r="AH45" s="200">
        <f t="shared" si="0"/>
        <v>1.7869999999999999</v>
      </c>
      <c r="AI45" s="200">
        <f t="shared" si="0"/>
        <v>1.4359999999999999</v>
      </c>
      <c r="AJ45" s="200">
        <f t="shared" si="0"/>
        <v>1.371</v>
      </c>
      <c r="AK45" s="200">
        <f t="shared" si="0"/>
        <v>1.4040000000000001</v>
      </c>
      <c r="AL45" s="200">
        <f t="shared" si="0"/>
        <v>1.4560000000000002</v>
      </c>
      <c r="AM45" s="200">
        <f t="shared" si="0"/>
        <v>1</v>
      </c>
    </row>
    <row r="46" spans="1:39" ht="13.5" x14ac:dyDescent="0.25">
      <c r="B46" s="201" t="s">
        <v>513</v>
      </c>
      <c r="C46" s="202" t="s">
        <v>556</v>
      </c>
      <c r="D46" s="203">
        <f>D9</f>
        <v>1.224</v>
      </c>
      <c r="E46" s="203">
        <f>E10</f>
        <v>1.002</v>
      </c>
      <c r="F46" s="203">
        <f>F11</f>
        <v>1.012</v>
      </c>
      <c r="G46" s="203">
        <f>G12</f>
        <v>1.036</v>
      </c>
      <c r="H46" s="203">
        <f>H13</f>
        <v>1.0569999999999999</v>
      </c>
      <c r="I46" s="203">
        <f>I14</f>
        <v>1.034</v>
      </c>
      <c r="J46" s="203">
        <f>J15</f>
        <v>1.1599999999999999</v>
      </c>
      <c r="K46" s="203">
        <f>K16</f>
        <v>1.077</v>
      </c>
      <c r="L46" s="203">
        <f>L17</f>
        <v>1.034</v>
      </c>
      <c r="M46" s="203">
        <f>M18</f>
        <v>1.0189999999999999</v>
      </c>
      <c r="N46" s="203">
        <f>N19</f>
        <v>1.0569999999999999</v>
      </c>
      <c r="O46" s="203">
        <f>O20</f>
        <v>1.0669999999999999</v>
      </c>
      <c r="P46" s="203">
        <f>P21</f>
        <v>1.028</v>
      </c>
      <c r="Q46" s="203">
        <f>Q22</f>
        <v>1.131</v>
      </c>
      <c r="R46" s="203">
        <f>R23</f>
        <v>1.073</v>
      </c>
      <c r="S46" s="203">
        <f>S24</f>
        <v>1.0249999999999999</v>
      </c>
      <c r="T46" s="203">
        <f>T25</f>
        <v>1.012</v>
      </c>
      <c r="U46" s="203">
        <f>U26</f>
        <v>1.286</v>
      </c>
      <c r="V46" s="203">
        <f>V27</f>
        <v>1.0620000000000001</v>
      </c>
      <c r="W46" s="203">
        <f>W28</f>
        <v>1.046</v>
      </c>
      <c r="X46" s="203">
        <f>X29</f>
        <v>1.377</v>
      </c>
      <c r="Y46" s="203">
        <f>Y30</f>
        <v>1.2270000000000001</v>
      </c>
      <c r="Z46" s="203">
        <f>Z31</f>
        <v>1.083</v>
      </c>
      <c r="AA46" s="203">
        <f>AA32</f>
        <v>1.204</v>
      </c>
      <c r="AB46" s="203">
        <f>AB33</f>
        <v>1.0069999999999999</v>
      </c>
      <c r="AC46" s="203">
        <f>AC34</f>
        <v>1.0629999999999999</v>
      </c>
      <c r="AD46" s="203">
        <f>AD35</f>
        <v>1.093</v>
      </c>
      <c r="AE46" s="203">
        <f>AE36</f>
        <v>1.147</v>
      </c>
      <c r="AF46" s="203">
        <f>AF37</f>
        <v>1.2729999999999999</v>
      </c>
      <c r="AG46" s="203">
        <f>AG38</f>
        <v>1.014</v>
      </c>
      <c r="AH46" s="203">
        <f>AH39</f>
        <v>1.2729999999999999</v>
      </c>
      <c r="AI46" s="203">
        <f>AI40</f>
        <v>1.0029999999999999</v>
      </c>
      <c r="AJ46" s="203">
        <f>AJ41</f>
        <v>1.0049999999999999</v>
      </c>
      <c r="AK46" s="203">
        <f>AK42</f>
        <v>1.099</v>
      </c>
      <c r="AL46" s="203">
        <f>AL43</f>
        <v>1.0660000000000001</v>
      </c>
      <c r="AM46" s="203">
        <f>AM44</f>
        <v>1</v>
      </c>
    </row>
    <row r="48" spans="1:39" ht="126" x14ac:dyDescent="0.2">
      <c r="B48" s="387" t="s">
        <v>440</v>
      </c>
      <c r="C48" s="388"/>
      <c r="D48" s="196" t="s">
        <v>399</v>
      </c>
      <c r="E48" s="196" t="s">
        <v>400</v>
      </c>
      <c r="F48" s="196" t="s">
        <v>401</v>
      </c>
      <c r="G48" s="196" t="s">
        <v>402</v>
      </c>
      <c r="H48" s="196" t="s">
        <v>403</v>
      </c>
      <c r="I48" s="196" t="s">
        <v>404</v>
      </c>
      <c r="J48" s="196" t="s">
        <v>405</v>
      </c>
      <c r="K48" s="196" t="s">
        <v>406</v>
      </c>
      <c r="L48" s="196" t="s">
        <v>407</v>
      </c>
      <c r="M48" s="196" t="s">
        <v>408</v>
      </c>
      <c r="N48" s="196" t="s">
        <v>409</v>
      </c>
      <c r="O48" s="196" t="s">
        <v>410</v>
      </c>
      <c r="P48" s="196" t="s">
        <v>411</v>
      </c>
      <c r="Q48" s="196" t="s">
        <v>412</v>
      </c>
      <c r="R48" s="196" t="s">
        <v>413</v>
      </c>
      <c r="S48" s="196" t="s">
        <v>414</v>
      </c>
      <c r="T48" s="196" t="s">
        <v>415</v>
      </c>
      <c r="U48" s="196" t="s">
        <v>416</v>
      </c>
      <c r="V48" s="196" t="s">
        <v>417</v>
      </c>
      <c r="W48" s="196" t="s">
        <v>418</v>
      </c>
      <c r="X48" s="196" t="s">
        <v>419</v>
      </c>
      <c r="Y48" s="196" t="s">
        <v>420</v>
      </c>
      <c r="Z48" s="196" t="s">
        <v>421</v>
      </c>
      <c r="AA48" s="196" t="s">
        <v>422</v>
      </c>
      <c r="AB48" s="196" t="s">
        <v>441</v>
      </c>
      <c r="AC48" s="196" t="s">
        <v>424</v>
      </c>
      <c r="AD48" s="196" t="s">
        <v>425</v>
      </c>
      <c r="AE48" s="196" t="s">
        <v>426</v>
      </c>
      <c r="AF48" s="196" t="s">
        <v>427</v>
      </c>
      <c r="AG48" s="196" t="s">
        <v>428</v>
      </c>
      <c r="AH48" s="196" t="s">
        <v>429</v>
      </c>
      <c r="AI48" s="196" t="s">
        <v>430</v>
      </c>
      <c r="AJ48" s="196" t="s">
        <v>431</v>
      </c>
      <c r="AK48" s="196" t="s">
        <v>432</v>
      </c>
      <c r="AL48" s="196" t="s">
        <v>433</v>
      </c>
      <c r="AM48" s="196" t="s">
        <v>434</v>
      </c>
    </row>
    <row r="49" spans="1:39" ht="14.25" thickBot="1" x14ac:dyDescent="0.3">
      <c r="A49" s="389" t="s">
        <v>514</v>
      </c>
      <c r="B49" s="197" t="s">
        <v>453</v>
      </c>
      <c r="C49" s="215" t="s">
        <v>555</v>
      </c>
      <c r="D49" s="198" t="s">
        <v>397</v>
      </c>
      <c r="E49" s="198" t="s">
        <v>397</v>
      </c>
      <c r="F49" s="198" t="s">
        <v>397</v>
      </c>
      <c r="G49" s="198" t="s">
        <v>397</v>
      </c>
      <c r="H49" s="198" t="s">
        <v>397</v>
      </c>
      <c r="I49" s="198" t="s">
        <v>397</v>
      </c>
      <c r="J49" s="198" t="s">
        <v>397</v>
      </c>
      <c r="K49" s="198" t="s">
        <v>397</v>
      </c>
      <c r="L49" s="198" t="s">
        <v>397</v>
      </c>
      <c r="M49" s="198" t="s">
        <v>397</v>
      </c>
      <c r="N49" s="198" t="s">
        <v>397</v>
      </c>
      <c r="O49" s="198" t="s">
        <v>397</v>
      </c>
      <c r="P49" s="198" t="s">
        <v>397</v>
      </c>
      <c r="Q49" s="198" t="s">
        <v>397</v>
      </c>
      <c r="R49" s="198" t="s">
        <v>397</v>
      </c>
      <c r="S49" s="198" t="s">
        <v>397</v>
      </c>
      <c r="T49" s="198" t="s">
        <v>397</v>
      </c>
      <c r="U49" s="198" t="s">
        <v>397</v>
      </c>
      <c r="V49" s="198" t="s">
        <v>397</v>
      </c>
      <c r="W49" s="198" t="s">
        <v>397</v>
      </c>
      <c r="X49" s="198" t="s">
        <v>397</v>
      </c>
      <c r="Y49" s="198" t="s">
        <v>397</v>
      </c>
      <c r="Z49" s="198" t="s">
        <v>397</v>
      </c>
      <c r="AA49" s="198" t="s">
        <v>397</v>
      </c>
      <c r="AB49" s="198" t="s">
        <v>397</v>
      </c>
      <c r="AC49" s="198" t="s">
        <v>397</v>
      </c>
      <c r="AD49" s="198" t="s">
        <v>397</v>
      </c>
      <c r="AE49" s="198" t="s">
        <v>397</v>
      </c>
      <c r="AF49" s="198" t="s">
        <v>397</v>
      </c>
      <c r="AG49" s="198" t="s">
        <v>397</v>
      </c>
      <c r="AH49" s="198" t="s">
        <v>397</v>
      </c>
      <c r="AI49" s="198" t="s">
        <v>397</v>
      </c>
      <c r="AJ49" s="198" t="s">
        <v>397</v>
      </c>
      <c r="AK49" s="198" t="s">
        <v>397</v>
      </c>
      <c r="AL49" s="198" t="s">
        <v>397</v>
      </c>
      <c r="AM49" s="198" t="s">
        <v>397</v>
      </c>
    </row>
    <row r="50" spans="1:39" ht="21" x14ac:dyDescent="0.25">
      <c r="A50" s="389"/>
      <c r="B50" s="199" t="s">
        <v>515</v>
      </c>
      <c r="C50" s="198" t="s">
        <v>397</v>
      </c>
      <c r="D50" s="221">
        <f>D87</f>
        <v>1.224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204">
        <v>0</v>
      </c>
      <c r="M50" s="204">
        <v>0</v>
      </c>
      <c r="N50" s="204">
        <v>0</v>
      </c>
      <c r="O50" s="204">
        <v>0</v>
      </c>
      <c r="P50" s="204">
        <v>0</v>
      </c>
      <c r="Q50" s="204">
        <v>0</v>
      </c>
      <c r="R50" s="204">
        <v>0</v>
      </c>
      <c r="S50" s="204">
        <v>0</v>
      </c>
      <c r="T50" s="204">
        <v>0</v>
      </c>
      <c r="U50" s="204">
        <v>0</v>
      </c>
      <c r="V50" s="204">
        <v>0</v>
      </c>
      <c r="W50" s="204">
        <v>0</v>
      </c>
      <c r="X50" s="204">
        <v>0</v>
      </c>
      <c r="Y50" s="204">
        <v>0</v>
      </c>
      <c r="Z50" s="204">
        <v>0</v>
      </c>
      <c r="AA50" s="204">
        <v>0</v>
      </c>
      <c r="AB50" s="204">
        <v>0</v>
      </c>
      <c r="AC50" s="204">
        <v>0</v>
      </c>
      <c r="AD50" s="204">
        <v>0</v>
      </c>
      <c r="AE50" s="204">
        <v>0</v>
      </c>
      <c r="AF50" s="204">
        <v>0</v>
      </c>
      <c r="AG50" s="204">
        <v>0</v>
      </c>
      <c r="AH50" s="204">
        <v>0</v>
      </c>
      <c r="AI50" s="204">
        <v>0</v>
      </c>
      <c r="AJ50" s="204">
        <v>0</v>
      </c>
      <c r="AK50" s="204">
        <v>0</v>
      </c>
      <c r="AL50" s="204">
        <v>0</v>
      </c>
      <c r="AM50" s="205">
        <v>0</v>
      </c>
    </row>
    <row r="51" spans="1:39" ht="31.5" x14ac:dyDescent="0.25">
      <c r="A51" s="389"/>
      <c r="B51" s="199" t="s">
        <v>516</v>
      </c>
      <c r="C51" s="198" t="s">
        <v>397</v>
      </c>
      <c r="D51" s="206">
        <v>0</v>
      </c>
      <c r="E51" s="222">
        <f>E87</f>
        <v>1.002</v>
      </c>
      <c r="F51" s="207">
        <v>0</v>
      </c>
      <c r="G51" s="207">
        <v>0</v>
      </c>
      <c r="H51" s="207">
        <v>0</v>
      </c>
      <c r="I51" s="207">
        <v>0</v>
      </c>
      <c r="J51" s="207">
        <v>0</v>
      </c>
      <c r="K51" s="207">
        <v>0</v>
      </c>
      <c r="L51" s="207">
        <v>0</v>
      </c>
      <c r="M51" s="207">
        <v>0</v>
      </c>
      <c r="N51" s="207">
        <v>0</v>
      </c>
      <c r="O51" s="207">
        <v>0</v>
      </c>
      <c r="P51" s="207">
        <v>0</v>
      </c>
      <c r="Q51" s="207">
        <v>0</v>
      </c>
      <c r="R51" s="207">
        <v>0</v>
      </c>
      <c r="S51" s="207">
        <v>0</v>
      </c>
      <c r="T51" s="207">
        <v>0</v>
      </c>
      <c r="U51" s="207">
        <v>0</v>
      </c>
      <c r="V51" s="207">
        <v>0</v>
      </c>
      <c r="W51" s="207">
        <v>0</v>
      </c>
      <c r="X51" s="207">
        <v>0</v>
      </c>
      <c r="Y51" s="207">
        <v>0</v>
      </c>
      <c r="Z51" s="207">
        <v>0</v>
      </c>
      <c r="AA51" s="207">
        <v>0</v>
      </c>
      <c r="AB51" s="207">
        <v>0</v>
      </c>
      <c r="AC51" s="207">
        <v>0</v>
      </c>
      <c r="AD51" s="207">
        <v>0</v>
      </c>
      <c r="AE51" s="207">
        <v>0</v>
      </c>
      <c r="AF51" s="207">
        <v>0</v>
      </c>
      <c r="AG51" s="207">
        <v>0</v>
      </c>
      <c r="AH51" s="207">
        <v>0</v>
      </c>
      <c r="AI51" s="207">
        <v>0</v>
      </c>
      <c r="AJ51" s="207">
        <v>0</v>
      </c>
      <c r="AK51" s="207">
        <v>0</v>
      </c>
      <c r="AL51" s="207">
        <v>0</v>
      </c>
      <c r="AM51" s="208">
        <v>0</v>
      </c>
    </row>
    <row r="52" spans="1:39" ht="31.5" x14ac:dyDescent="0.25">
      <c r="A52" s="389"/>
      <c r="B52" s="199" t="s">
        <v>517</v>
      </c>
      <c r="C52" s="198" t="s">
        <v>397</v>
      </c>
      <c r="D52" s="206">
        <v>0</v>
      </c>
      <c r="E52" s="207">
        <v>0</v>
      </c>
      <c r="F52" s="222">
        <f>F87</f>
        <v>1.012</v>
      </c>
      <c r="G52" s="207">
        <v>0</v>
      </c>
      <c r="H52" s="207">
        <v>0</v>
      </c>
      <c r="I52" s="207">
        <v>0</v>
      </c>
      <c r="J52" s="207">
        <v>0</v>
      </c>
      <c r="K52" s="207">
        <v>0</v>
      </c>
      <c r="L52" s="207">
        <v>0</v>
      </c>
      <c r="M52" s="207">
        <v>0</v>
      </c>
      <c r="N52" s="207">
        <v>0</v>
      </c>
      <c r="O52" s="207">
        <v>0</v>
      </c>
      <c r="P52" s="207">
        <v>0</v>
      </c>
      <c r="Q52" s="207">
        <v>0</v>
      </c>
      <c r="R52" s="207">
        <v>0</v>
      </c>
      <c r="S52" s="207">
        <v>0</v>
      </c>
      <c r="T52" s="207">
        <v>0</v>
      </c>
      <c r="U52" s="207">
        <v>0</v>
      </c>
      <c r="V52" s="207">
        <v>0</v>
      </c>
      <c r="W52" s="207">
        <v>0</v>
      </c>
      <c r="X52" s="207">
        <v>0</v>
      </c>
      <c r="Y52" s="207">
        <v>0</v>
      </c>
      <c r="Z52" s="207">
        <v>0</v>
      </c>
      <c r="AA52" s="207">
        <v>0</v>
      </c>
      <c r="AB52" s="207">
        <v>0</v>
      </c>
      <c r="AC52" s="207">
        <v>0</v>
      </c>
      <c r="AD52" s="207">
        <v>0</v>
      </c>
      <c r="AE52" s="207">
        <v>0</v>
      </c>
      <c r="AF52" s="207">
        <v>0</v>
      </c>
      <c r="AG52" s="207">
        <v>0</v>
      </c>
      <c r="AH52" s="207">
        <v>0</v>
      </c>
      <c r="AI52" s="207">
        <v>0</v>
      </c>
      <c r="AJ52" s="207">
        <v>0</v>
      </c>
      <c r="AK52" s="207">
        <v>0</v>
      </c>
      <c r="AL52" s="207">
        <v>0</v>
      </c>
      <c r="AM52" s="208">
        <v>0</v>
      </c>
    </row>
    <row r="53" spans="1:39" ht="21" x14ac:dyDescent="0.25">
      <c r="A53" s="389"/>
      <c r="B53" s="199" t="s">
        <v>518</v>
      </c>
      <c r="C53" s="198" t="s">
        <v>397</v>
      </c>
      <c r="D53" s="206">
        <v>0</v>
      </c>
      <c r="E53" s="207">
        <v>0</v>
      </c>
      <c r="F53" s="207">
        <v>0</v>
      </c>
      <c r="G53" s="222">
        <f>G87</f>
        <v>1.036</v>
      </c>
      <c r="H53" s="207">
        <v>0</v>
      </c>
      <c r="I53" s="207">
        <v>0</v>
      </c>
      <c r="J53" s="207">
        <v>0</v>
      </c>
      <c r="K53" s="207">
        <v>0</v>
      </c>
      <c r="L53" s="207">
        <v>0</v>
      </c>
      <c r="M53" s="207">
        <v>0</v>
      </c>
      <c r="N53" s="207">
        <v>0</v>
      </c>
      <c r="O53" s="207">
        <v>0</v>
      </c>
      <c r="P53" s="207">
        <v>0</v>
      </c>
      <c r="Q53" s="207">
        <v>0</v>
      </c>
      <c r="R53" s="207">
        <v>0</v>
      </c>
      <c r="S53" s="207">
        <v>0</v>
      </c>
      <c r="T53" s="207">
        <v>0</v>
      </c>
      <c r="U53" s="207">
        <v>0</v>
      </c>
      <c r="V53" s="207">
        <v>0</v>
      </c>
      <c r="W53" s="207">
        <v>0</v>
      </c>
      <c r="X53" s="207">
        <v>0</v>
      </c>
      <c r="Y53" s="207">
        <v>0</v>
      </c>
      <c r="Z53" s="207">
        <v>0</v>
      </c>
      <c r="AA53" s="207">
        <v>0</v>
      </c>
      <c r="AB53" s="207">
        <v>0</v>
      </c>
      <c r="AC53" s="207">
        <v>0</v>
      </c>
      <c r="AD53" s="207">
        <v>0</v>
      </c>
      <c r="AE53" s="207">
        <v>0</v>
      </c>
      <c r="AF53" s="207">
        <v>0</v>
      </c>
      <c r="AG53" s="207">
        <v>0</v>
      </c>
      <c r="AH53" s="207">
        <v>0</v>
      </c>
      <c r="AI53" s="207">
        <v>0</v>
      </c>
      <c r="AJ53" s="207">
        <v>0</v>
      </c>
      <c r="AK53" s="207">
        <v>0</v>
      </c>
      <c r="AL53" s="207">
        <v>0</v>
      </c>
      <c r="AM53" s="208">
        <v>0</v>
      </c>
    </row>
    <row r="54" spans="1:39" ht="21" x14ac:dyDescent="0.25">
      <c r="A54" s="389"/>
      <c r="B54" s="199" t="s">
        <v>519</v>
      </c>
      <c r="C54" s="198" t="s">
        <v>397</v>
      </c>
      <c r="D54" s="206">
        <v>0</v>
      </c>
      <c r="E54" s="207">
        <v>0</v>
      </c>
      <c r="F54" s="207">
        <v>0</v>
      </c>
      <c r="G54" s="207">
        <v>0</v>
      </c>
      <c r="H54" s="222">
        <f>H87</f>
        <v>1.0569999999999999</v>
      </c>
      <c r="I54" s="207">
        <v>0</v>
      </c>
      <c r="J54" s="207">
        <v>0</v>
      </c>
      <c r="K54" s="207">
        <v>0</v>
      </c>
      <c r="L54" s="207">
        <v>0</v>
      </c>
      <c r="M54" s="207">
        <v>0</v>
      </c>
      <c r="N54" s="207">
        <v>0</v>
      </c>
      <c r="O54" s="207">
        <v>0</v>
      </c>
      <c r="P54" s="207">
        <v>0</v>
      </c>
      <c r="Q54" s="207">
        <v>0</v>
      </c>
      <c r="R54" s="207">
        <v>0</v>
      </c>
      <c r="S54" s="207">
        <v>0</v>
      </c>
      <c r="T54" s="207">
        <v>0</v>
      </c>
      <c r="U54" s="207">
        <v>0</v>
      </c>
      <c r="V54" s="207">
        <v>0</v>
      </c>
      <c r="W54" s="207">
        <v>0</v>
      </c>
      <c r="X54" s="207">
        <v>0</v>
      </c>
      <c r="Y54" s="207">
        <v>0</v>
      </c>
      <c r="Z54" s="207">
        <v>0</v>
      </c>
      <c r="AA54" s="207">
        <v>0</v>
      </c>
      <c r="AB54" s="207">
        <v>0</v>
      </c>
      <c r="AC54" s="207">
        <v>0</v>
      </c>
      <c r="AD54" s="207">
        <v>0</v>
      </c>
      <c r="AE54" s="207">
        <v>0</v>
      </c>
      <c r="AF54" s="207">
        <v>0</v>
      </c>
      <c r="AG54" s="207">
        <v>0</v>
      </c>
      <c r="AH54" s="207">
        <v>0</v>
      </c>
      <c r="AI54" s="207">
        <v>0</v>
      </c>
      <c r="AJ54" s="207">
        <v>0</v>
      </c>
      <c r="AK54" s="207">
        <v>0</v>
      </c>
      <c r="AL54" s="207">
        <v>0</v>
      </c>
      <c r="AM54" s="208">
        <v>0</v>
      </c>
    </row>
    <row r="55" spans="1:39" ht="31.5" x14ac:dyDescent="0.25">
      <c r="A55" s="389"/>
      <c r="B55" s="199" t="s">
        <v>520</v>
      </c>
      <c r="C55" s="198" t="s">
        <v>397</v>
      </c>
      <c r="D55" s="206">
        <v>0</v>
      </c>
      <c r="E55" s="207">
        <v>0</v>
      </c>
      <c r="F55" s="207">
        <v>0</v>
      </c>
      <c r="G55" s="207">
        <v>0</v>
      </c>
      <c r="H55" s="207">
        <v>0</v>
      </c>
      <c r="I55" s="222">
        <f>I87</f>
        <v>1.034</v>
      </c>
      <c r="J55" s="207">
        <v>0</v>
      </c>
      <c r="K55" s="207">
        <v>0</v>
      </c>
      <c r="L55" s="207">
        <v>0</v>
      </c>
      <c r="M55" s="207">
        <v>0</v>
      </c>
      <c r="N55" s="207">
        <v>0</v>
      </c>
      <c r="O55" s="207">
        <v>0</v>
      </c>
      <c r="P55" s="207">
        <v>0</v>
      </c>
      <c r="Q55" s="207">
        <v>0</v>
      </c>
      <c r="R55" s="207">
        <v>0</v>
      </c>
      <c r="S55" s="207">
        <v>0</v>
      </c>
      <c r="T55" s="207">
        <v>0</v>
      </c>
      <c r="U55" s="207">
        <v>0</v>
      </c>
      <c r="V55" s="207">
        <v>0</v>
      </c>
      <c r="W55" s="207">
        <v>0</v>
      </c>
      <c r="X55" s="207">
        <v>0</v>
      </c>
      <c r="Y55" s="207">
        <v>0</v>
      </c>
      <c r="Z55" s="207">
        <v>0</v>
      </c>
      <c r="AA55" s="207">
        <v>0</v>
      </c>
      <c r="AB55" s="207">
        <v>0</v>
      </c>
      <c r="AC55" s="207">
        <v>0</v>
      </c>
      <c r="AD55" s="207">
        <v>0</v>
      </c>
      <c r="AE55" s="207">
        <v>0</v>
      </c>
      <c r="AF55" s="207">
        <v>0</v>
      </c>
      <c r="AG55" s="207">
        <v>0</v>
      </c>
      <c r="AH55" s="207">
        <v>0</v>
      </c>
      <c r="AI55" s="207">
        <v>0</v>
      </c>
      <c r="AJ55" s="207">
        <v>0</v>
      </c>
      <c r="AK55" s="207">
        <v>0</v>
      </c>
      <c r="AL55" s="207">
        <v>0</v>
      </c>
      <c r="AM55" s="208">
        <v>0</v>
      </c>
    </row>
    <row r="56" spans="1:39" ht="31.5" x14ac:dyDescent="0.25">
      <c r="A56" s="389"/>
      <c r="B56" s="199" t="s">
        <v>521</v>
      </c>
      <c r="C56" s="198" t="s">
        <v>397</v>
      </c>
      <c r="D56" s="206">
        <v>0</v>
      </c>
      <c r="E56" s="207">
        <v>0</v>
      </c>
      <c r="F56" s="207">
        <v>0</v>
      </c>
      <c r="G56" s="207">
        <v>0</v>
      </c>
      <c r="H56" s="207">
        <v>0</v>
      </c>
      <c r="I56" s="207">
        <v>0</v>
      </c>
      <c r="J56" s="222">
        <f>J87</f>
        <v>1.1599999999999999</v>
      </c>
      <c r="K56" s="207">
        <v>0</v>
      </c>
      <c r="L56" s="207">
        <v>0</v>
      </c>
      <c r="M56" s="207">
        <v>0</v>
      </c>
      <c r="N56" s="207">
        <v>0</v>
      </c>
      <c r="O56" s="207">
        <v>0</v>
      </c>
      <c r="P56" s="207">
        <v>0</v>
      </c>
      <c r="Q56" s="207">
        <v>0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0</v>
      </c>
      <c r="X56" s="207">
        <v>0</v>
      </c>
      <c r="Y56" s="207">
        <v>0</v>
      </c>
      <c r="Z56" s="207">
        <v>0</v>
      </c>
      <c r="AA56" s="207">
        <v>0</v>
      </c>
      <c r="AB56" s="207">
        <v>0</v>
      </c>
      <c r="AC56" s="207">
        <v>0</v>
      </c>
      <c r="AD56" s="207">
        <v>0</v>
      </c>
      <c r="AE56" s="207">
        <v>0</v>
      </c>
      <c r="AF56" s="207">
        <v>0</v>
      </c>
      <c r="AG56" s="207">
        <v>0</v>
      </c>
      <c r="AH56" s="207">
        <v>0</v>
      </c>
      <c r="AI56" s="207">
        <v>0</v>
      </c>
      <c r="AJ56" s="207">
        <v>0</v>
      </c>
      <c r="AK56" s="207">
        <v>0</v>
      </c>
      <c r="AL56" s="207">
        <v>0</v>
      </c>
      <c r="AM56" s="208">
        <v>0</v>
      </c>
    </row>
    <row r="57" spans="1:39" ht="21" x14ac:dyDescent="0.25">
      <c r="A57" s="389"/>
      <c r="B57" s="199" t="s">
        <v>522</v>
      </c>
      <c r="C57" s="198" t="s">
        <v>397</v>
      </c>
      <c r="D57" s="206">
        <v>0</v>
      </c>
      <c r="E57" s="207">
        <v>0</v>
      </c>
      <c r="F57" s="207">
        <v>0</v>
      </c>
      <c r="G57" s="207">
        <v>0</v>
      </c>
      <c r="H57" s="207">
        <v>0</v>
      </c>
      <c r="I57" s="207">
        <v>0</v>
      </c>
      <c r="J57" s="207">
        <v>0</v>
      </c>
      <c r="K57" s="222">
        <f>K87</f>
        <v>1.077</v>
      </c>
      <c r="L57" s="207">
        <v>0</v>
      </c>
      <c r="M57" s="207">
        <v>0</v>
      </c>
      <c r="N57" s="207">
        <v>0</v>
      </c>
      <c r="O57" s="207">
        <v>0</v>
      </c>
      <c r="P57" s="207">
        <v>0</v>
      </c>
      <c r="Q57" s="207">
        <v>0</v>
      </c>
      <c r="R57" s="207">
        <v>0</v>
      </c>
      <c r="S57" s="207">
        <v>0</v>
      </c>
      <c r="T57" s="207">
        <v>0</v>
      </c>
      <c r="U57" s="207">
        <v>0</v>
      </c>
      <c r="V57" s="207">
        <v>0</v>
      </c>
      <c r="W57" s="207">
        <v>0</v>
      </c>
      <c r="X57" s="207">
        <v>0</v>
      </c>
      <c r="Y57" s="207">
        <v>0</v>
      </c>
      <c r="Z57" s="207">
        <v>0</v>
      </c>
      <c r="AA57" s="207">
        <v>0</v>
      </c>
      <c r="AB57" s="207">
        <v>0</v>
      </c>
      <c r="AC57" s="207">
        <v>0</v>
      </c>
      <c r="AD57" s="207">
        <v>0</v>
      </c>
      <c r="AE57" s="207">
        <v>0</v>
      </c>
      <c r="AF57" s="207">
        <v>0</v>
      </c>
      <c r="AG57" s="207">
        <v>0</v>
      </c>
      <c r="AH57" s="207">
        <v>0</v>
      </c>
      <c r="AI57" s="207">
        <v>0</v>
      </c>
      <c r="AJ57" s="207">
        <v>0</v>
      </c>
      <c r="AK57" s="207">
        <v>0</v>
      </c>
      <c r="AL57" s="207">
        <v>0</v>
      </c>
      <c r="AM57" s="208">
        <v>0</v>
      </c>
    </row>
    <row r="58" spans="1:39" ht="21" x14ac:dyDescent="0.25">
      <c r="A58" s="389"/>
      <c r="B58" s="199" t="s">
        <v>523</v>
      </c>
      <c r="C58" s="198" t="s">
        <v>397</v>
      </c>
      <c r="D58" s="206">
        <v>0</v>
      </c>
      <c r="E58" s="207">
        <v>0</v>
      </c>
      <c r="F58" s="207">
        <v>0</v>
      </c>
      <c r="G58" s="207">
        <v>0</v>
      </c>
      <c r="H58" s="207">
        <v>0</v>
      </c>
      <c r="I58" s="207">
        <v>0</v>
      </c>
      <c r="J58" s="207">
        <v>0</v>
      </c>
      <c r="K58" s="207">
        <v>0</v>
      </c>
      <c r="L58" s="222">
        <f>L87</f>
        <v>1.034</v>
      </c>
      <c r="M58" s="207">
        <v>0</v>
      </c>
      <c r="N58" s="207">
        <v>0</v>
      </c>
      <c r="O58" s="207">
        <v>0</v>
      </c>
      <c r="P58" s="207">
        <v>0</v>
      </c>
      <c r="Q58" s="207">
        <v>0</v>
      </c>
      <c r="R58" s="207">
        <v>0</v>
      </c>
      <c r="S58" s="207">
        <v>0</v>
      </c>
      <c r="T58" s="207">
        <v>0</v>
      </c>
      <c r="U58" s="207">
        <v>0</v>
      </c>
      <c r="V58" s="207">
        <v>0</v>
      </c>
      <c r="W58" s="207">
        <v>0</v>
      </c>
      <c r="X58" s="207">
        <v>0</v>
      </c>
      <c r="Y58" s="207">
        <v>0</v>
      </c>
      <c r="Z58" s="207">
        <v>0</v>
      </c>
      <c r="AA58" s="207">
        <v>0</v>
      </c>
      <c r="AB58" s="207">
        <v>0</v>
      </c>
      <c r="AC58" s="207">
        <v>0</v>
      </c>
      <c r="AD58" s="207">
        <v>0</v>
      </c>
      <c r="AE58" s="207">
        <v>0</v>
      </c>
      <c r="AF58" s="207">
        <v>0</v>
      </c>
      <c r="AG58" s="207">
        <v>0</v>
      </c>
      <c r="AH58" s="207">
        <v>0</v>
      </c>
      <c r="AI58" s="207">
        <v>0</v>
      </c>
      <c r="AJ58" s="207">
        <v>0</v>
      </c>
      <c r="AK58" s="207">
        <v>0</v>
      </c>
      <c r="AL58" s="207">
        <v>0</v>
      </c>
      <c r="AM58" s="208">
        <v>0</v>
      </c>
    </row>
    <row r="59" spans="1:39" ht="21" x14ac:dyDescent="0.25">
      <c r="A59" s="389"/>
      <c r="B59" s="199" t="s">
        <v>524</v>
      </c>
      <c r="C59" s="198" t="s">
        <v>397</v>
      </c>
      <c r="D59" s="206">
        <v>0</v>
      </c>
      <c r="E59" s="207">
        <v>0</v>
      </c>
      <c r="F59" s="207">
        <v>0</v>
      </c>
      <c r="G59" s="207">
        <v>0</v>
      </c>
      <c r="H59" s="207">
        <v>0</v>
      </c>
      <c r="I59" s="207">
        <v>0</v>
      </c>
      <c r="J59" s="207">
        <v>0</v>
      </c>
      <c r="K59" s="207">
        <v>0</v>
      </c>
      <c r="L59" s="207">
        <v>0</v>
      </c>
      <c r="M59" s="222">
        <f>M87</f>
        <v>1.0189999999999999</v>
      </c>
      <c r="N59" s="207">
        <v>0</v>
      </c>
      <c r="O59" s="207">
        <v>0</v>
      </c>
      <c r="P59" s="207">
        <v>0</v>
      </c>
      <c r="Q59" s="207">
        <v>0</v>
      </c>
      <c r="R59" s="207">
        <v>0</v>
      </c>
      <c r="S59" s="207">
        <v>0</v>
      </c>
      <c r="T59" s="207">
        <v>0</v>
      </c>
      <c r="U59" s="207">
        <v>0</v>
      </c>
      <c r="V59" s="207">
        <v>0</v>
      </c>
      <c r="W59" s="207">
        <v>0</v>
      </c>
      <c r="X59" s="207">
        <v>0</v>
      </c>
      <c r="Y59" s="207">
        <v>0</v>
      </c>
      <c r="Z59" s="207">
        <v>0</v>
      </c>
      <c r="AA59" s="207">
        <v>0</v>
      </c>
      <c r="AB59" s="207">
        <v>0</v>
      </c>
      <c r="AC59" s="207">
        <v>0</v>
      </c>
      <c r="AD59" s="207">
        <v>0</v>
      </c>
      <c r="AE59" s="207">
        <v>0</v>
      </c>
      <c r="AF59" s="207">
        <v>0</v>
      </c>
      <c r="AG59" s="207">
        <v>0</v>
      </c>
      <c r="AH59" s="207">
        <v>0</v>
      </c>
      <c r="AI59" s="207">
        <v>0</v>
      </c>
      <c r="AJ59" s="207">
        <v>0</v>
      </c>
      <c r="AK59" s="207">
        <v>0</v>
      </c>
      <c r="AL59" s="207">
        <v>0</v>
      </c>
      <c r="AM59" s="208">
        <v>0</v>
      </c>
    </row>
    <row r="60" spans="1:39" ht="21" x14ac:dyDescent="0.25">
      <c r="A60" s="389"/>
      <c r="B60" s="199" t="s">
        <v>525</v>
      </c>
      <c r="C60" s="198" t="s">
        <v>397</v>
      </c>
      <c r="D60" s="206">
        <v>0</v>
      </c>
      <c r="E60" s="207">
        <v>0</v>
      </c>
      <c r="F60" s="207">
        <v>0</v>
      </c>
      <c r="G60" s="207">
        <v>0</v>
      </c>
      <c r="H60" s="207">
        <v>0</v>
      </c>
      <c r="I60" s="207">
        <v>0</v>
      </c>
      <c r="J60" s="207">
        <v>0</v>
      </c>
      <c r="K60" s="207">
        <v>0</v>
      </c>
      <c r="L60" s="207">
        <v>0</v>
      </c>
      <c r="M60" s="207">
        <v>0</v>
      </c>
      <c r="N60" s="222">
        <f>N87</f>
        <v>1.0569999999999999</v>
      </c>
      <c r="O60" s="207">
        <v>0</v>
      </c>
      <c r="P60" s="207">
        <v>0</v>
      </c>
      <c r="Q60" s="207">
        <v>0</v>
      </c>
      <c r="R60" s="207">
        <v>0</v>
      </c>
      <c r="S60" s="207">
        <v>0</v>
      </c>
      <c r="T60" s="207">
        <v>0</v>
      </c>
      <c r="U60" s="207">
        <v>0</v>
      </c>
      <c r="V60" s="207">
        <v>0</v>
      </c>
      <c r="W60" s="207">
        <v>0</v>
      </c>
      <c r="X60" s="207">
        <v>0</v>
      </c>
      <c r="Y60" s="207">
        <v>0</v>
      </c>
      <c r="Z60" s="207">
        <v>0</v>
      </c>
      <c r="AA60" s="207">
        <v>0</v>
      </c>
      <c r="AB60" s="207">
        <v>0</v>
      </c>
      <c r="AC60" s="207">
        <v>0</v>
      </c>
      <c r="AD60" s="207">
        <v>0</v>
      </c>
      <c r="AE60" s="207">
        <v>0</v>
      </c>
      <c r="AF60" s="207">
        <v>0</v>
      </c>
      <c r="AG60" s="207">
        <v>0</v>
      </c>
      <c r="AH60" s="207">
        <v>0</v>
      </c>
      <c r="AI60" s="207">
        <v>0</v>
      </c>
      <c r="AJ60" s="207">
        <v>0</v>
      </c>
      <c r="AK60" s="207">
        <v>0</v>
      </c>
      <c r="AL60" s="207">
        <v>0</v>
      </c>
      <c r="AM60" s="208">
        <v>0</v>
      </c>
    </row>
    <row r="61" spans="1:39" ht="21" x14ac:dyDescent="0.25">
      <c r="A61" s="389"/>
      <c r="B61" s="199" t="s">
        <v>526</v>
      </c>
      <c r="C61" s="198" t="s">
        <v>397</v>
      </c>
      <c r="D61" s="206">
        <v>0</v>
      </c>
      <c r="E61" s="207">
        <v>0</v>
      </c>
      <c r="F61" s="207">
        <v>0</v>
      </c>
      <c r="G61" s="207">
        <v>0</v>
      </c>
      <c r="H61" s="207">
        <v>0</v>
      </c>
      <c r="I61" s="207">
        <v>0</v>
      </c>
      <c r="J61" s="207">
        <v>0</v>
      </c>
      <c r="K61" s="207">
        <v>0</v>
      </c>
      <c r="L61" s="207">
        <v>0</v>
      </c>
      <c r="M61" s="207">
        <v>0</v>
      </c>
      <c r="N61" s="207">
        <v>0</v>
      </c>
      <c r="O61" s="222">
        <f>O87</f>
        <v>1.0669999999999999</v>
      </c>
      <c r="P61" s="207">
        <v>0</v>
      </c>
      <c r="Q61" s="207">
        <v>0</v>
      </c>
      <c r="R61" s="207">
        <v>0</v>
      </c>
      <c r="S61" s="207">
        <v>0</v>
      </c>
      <c r="T61" s="207">
        <v>0</v>
      </c>
      <c r="U61" s="207">
        <v>0</v>
      </c>
      <c r="V61" s="207">
        <v>0</v>
      </c>
      <c r="W61" s="207">
        <v>0</v>
      </c>
      <c r="X61" s="207">
        <v>0</v>
      </c>
      <c r="Y61" s="207">
        <v>0</v>
      </c>
      <c r="Z61" s="207">
        <v>0</v>
      </c>
      <c r="AA61" s="207">
        <v>0</v>
      </c>
      <c r="AB61" s="207">
        <v>0</v>
      </c>
      <c r="AC61" s="207">
        <v>0</v>
      </c>
      <c r="AD61" s="207">
        <v>0</v>
      </c>
      <c r="AE61" s="207">
        <v>0</v>
      </c>
      <c r="AF61" s="207">
        <v>0</v>
      </c>
      <c r="AG61" s="207">
        <v>0</v>
      </c>
      <c r="AH61" s="207">
        <v>0</v>
      </c>
      <c r="AI61" s="207">
        <v>0</v>
      </c>
      <c r="AJ61" s="207">
        <v>0</v>
      </c>
      <c r="AK61" s="207">
        <v>0</v>
      </c>
      <c r="AL61" s="207">
        <v>0</v>
      </c>
      <c r="AM61" s="208">
        <v>0</v>
      </c>
    </row>
    <row r="62" spans="1:39" ht="21" x14ac:dyDescent="0.25">
      <c r="A62" s="389"/>
      <c r="B62" s="199" t="s">
        <v>527</v>
      </c>
      <c r="C62" s="198" t="s">
        <v>397</v>
      </c>
      <c r="D62" s="206">
        <v>0</v>
      </c>
      <c r="E62" s="207">
        <v>0</v>
      </c>
      <c r="F62" s="207">
        <v>0</v>
      </c>
      <c r="G62" s="207">
        <v>0</v>
      </c>
      <c r="H62" s="207">
        <v>0</v>
      </c>
      <c r="I62" s="207">
        <v>0</v>
      </c>
      <c r="J62" s="207">
        <v>0</v>
      </c>
      <c r="K62" s="207">
        <v>0</v>
      </c>
      <c r="L62" s="207">
        <v>0</v>
      </c>
      <c r="M62" s="207">
        <v>0</v>
      </c>
      <c r="N62" s="207">
        <v>0</v>
      </c>
      <c r="O62" s="207">
        <v>0</v>
      </c>
      <c r="P62" s="222">
        <f>P87</f>
        <v>1.028</v>
      </c>
      <c r="Q62" s="207">
        <v>0</v>
      </c>
      <c r="R62" s="207">
        <v>0</v>
      </c>
      <c r="S62" s="207">
        <v>0</v>
      </c>
      <c r="T62" s="207">
        <v>0</v>
      </c>
      <c r="U62" s="207">
        <v>0</v>
      </c>
      <c r="V62" s="207">
        <v>0</v>
      </c>
      <c r="W62" s="207">
        <v>0</v>
      </c>
      <c r="X62" s="207">
        <v>0</v>
      </c>
      <c r="Y62" s="207">
        <v>0</v>
      </c>
      <c r="Z62" s="207">
        <v>0</v>
      </c>
      <c r="AA62" s="207">
        <v>0</v>
      </c>
      <c r="AB62" s="207">
        <v>0</v>
      </c>
      <c r="AC62" s="207">
        <v>0</v>
      </c>
      <c r="AD62" s="207">
        <v>0</v>
      </c>
      <c r="AE62" s="207">
        <v>0</v>
      </c>
      <c r="AF62" s="207">
        <v>0</v>
      </c>
      <c r="AG62" s="207">
        <v>0</v>
      </c>
      <c r="AH62" s="207">
        <v>0</v>
      </c>
      <c r="AI62" s="207">
        <v>0</v>
      </c>
      <c r="AJ62" s="207">
        <v>0</v>
      </c>
      <c r="AK62" s="207">
        <v>0</v>
      </c>
      <c r="AL62" s="207">
        <v>0</v>
      </c>
      <c r="AM62" s="208">
        <v>0</v>
      </c>
    </row>
    <row r="63" spans="1:39" ht="31.5" x14ac:dyDescent="0.25">
      <c r="A63" s="389"/>
      <c r="B63" s="199" t="s">
        <v>528</v>
      </c>
      <c r="C63" s="198" t="s">
        <v>397</v>
      </c>
      <c r="D63" s="206">
        <v>0</v>
      </c>
      <c r="E63" s="207">
        <v>0</v>
      </c>
      <c r="F63" s="207">
        <v>0</v>
      </c>
      <c r="G63" s="207">
        <v>0</v>
      </c>
      <c r="H63" s="207">
        <v>0</v>
      </c>
      <c r="I63" s="207">
        <v>0</v>
      </c>
      <c r="J63" s="207">
        <v>0</v>
      </c>
      <c r="K63" s="207">
        <v>0</v>
      </c>
      <c r="L63" s="207">
        <v>0</v>
      </c>
      <c r="M63" s="207">
        <v>0</v>
      </c>
      <c r="N63" s="207">
        <v>0</v>
      </c>
      <c r="O63" s="207">
        <v>0</v>
      </c>
      <c r="P63" s="207">
        <v>0</v>
      </c>
      <c r="Q63" s="222">
        <f>Q87</f>
        <v>1.131</v>
      </c>
      <c r="R63" s="207">
        <v>0</v>
      </c>
      <c r="S63" s="207">
        <v>0</v>
      </c>
      <c r="T63" s="207">
        <v>0</v>
      </c>
      <c r="U63" s="207">
        <v>0</v>
      </c>
      <c r="V63" s="207">
        <v>0</v>
      </c>
      <c r="W63" s="207">
        <v>0</v>
      </c>
      <c r="X63" s="207">
        <v>0</v>
      </c>
      <c r="Y63" s="207">
        <v>0</v>
      </c>
      <c r="Z63" s="207">
        <v>0</v>
      </c>
      <c r="AA63" s="207">
        <v>0</v>
      </c>
      <c r="AB63" s="207">
        <v>0</v>
      </c>
      <c r="AC63" s="207">
        <v>0</v>
      </c>
      <c r="AD63" s="207">
        <v>0</v>
      </c>
      <c r="AE63" s="207">
        <v>0</v>
      </c>
      <c r="AF63" s="207">
        <v>0</v>
      </c>
      <c r="AG63" s="207">
        <v>0</v>
      </c>
      <c r="AH63" s="207">
        <v>0</v>
      </c>
      <c r="AI63" s="207">
        <v>0</v>
      </c>
      <c r="AJ63" s="207">
        <v>0</v>
      </c>
      <c r="AK63" s="207">
        <v>0</v>
      </c>
      <c r="AL63" s="207">
        <v>0</v>
      </c>
      <c r="AM63" s="208">
        <v>0</v>
      </c>
    </row>
    <row r="64" spans="1:39" ht="21" x14ac:dyDescent="0.25">
      <c r="A64" s="389"/>
      <c r="B64" s="199" t="s">
        <v>529</v>
      </c>
      <c r="C64" s="198" t="s">
        <v>397</v>
      </c>
      <c r="D64" s="206">
        <v>0</v>
      </c>
      <c r="E64" s="207">
        <v>0</v>
      </c>
      <c r="F64" s="207">
        <v>0</v>
      </c>
      <c r="G64" s="207">
        <v>0</v>
      </c>
      <c r="H64" s="207">
        <v>0</v>
      </c>
      <c r="I64" s="207">
        <v>0</v>
      </c>
      <c r="J64" s="207">
        <v>0</v>
      </c>
      <c r="K64" s="207">
        <v>0</v>
      </c>
      <c r="L64" s="207">
        <v>0</v>
      </c>
      <c r="M64" s="207">
        <v>0</v>
      </c>
      <c r="N64" s="207">
        <v>0</v>
      </c>
      <c r="O64" s="207">
        <v>0</v>
      </c>
      <c r="P64" s="207">
        <v>0</v>
      </c>
      <c r="Q64" s="207">
        <v>0</v>
      </c>
      <c r="R64" s="222">
        <f>R87</f>
        <v>1.073</v>
      </c>
      <c r="S64" s="207">
        <v>0</v>
      </c>
      <c r="T64" s="207">
        <v>0</v>
      </c>
      <c r="U64" s="207">
        <v>0</v>
      </c>
      <c r="V64" s="207">
        <v>0</v>
      </c>
      <c r="W64" s="207">
        <v>0</v>
      </c>
      <c r="X64" s="207">
        <v>0</v>
      </c>
      <c r="Y64" s="207">
        <v>0</v>
      </c>
      <c r="Z64" s="207">
        <v>0</v>
      </c>
      <c r="AA64" s="207">
        <v>0</v>
      </c>
      <c r="AB64" s="207">
        <v>0</v>
      </c>
      <c r="AC64" s="207">
        <v>0</v>
      </c>
      <c r="AD64" s="207">
        <v>0</v>
      </c>
      <c r="AE64" s="207">
        <v>0</v>
      </c>
      <c r="AF64" s="207">
        <v>0</v>
      </c>
      <c r="AG64" s="207">
        <v>0</v>
      </c>
      <c r="AH64" s="207">
        <v>0</v>
      </c>
      <c r="AI64" s="207">
        <v>0</v>
      </c>
      <c r="AJ64" s="207">
        <v>0</v>
      </c>
      <c r="AK64" s="207">
        <v>0</v>
      </c>
      <c r="AL64" s="207">
        <v>0</v>
      </c>
      <c r="AM64" s="208">
        <v>0</v>
      </c>
    </row>
    <row r="65" spans="1:39" ht="13.5" x14ac:dyDescent="0.25">
      <c r="A65" s="389"/>
      <c r="B65" s="199" t="s">
        <v>530</v>
      </c>
      <c r="C65" s="198" t="s">
        <v>397</v>
      </c>
      <c r="D65" s="206">
        <v>0</v>
      </c>
      <c r="E65" s="207">
        <v>0</v>
      </c>
      <c r="F65" s="207">
        <v>0</v>
      </c>
      <c r="G65" s="207">
        <v>0</v>
      </c>
      <c r="H65" s="207">
        <v>0</v>
      </c>
      <c r="I65" s="207">
        <v>0</v>
      </c>
      <c r="J65" s="207">
        <v>0</v>
      </c>
      <c r="K65" s="207">
        <v>0</v>
      </c>
      <c r="L65" s="207">
        <v>0</v>
      </c>
      <c r="M65" s="207">
        <v>0</v>
      </c>
      <c r="N65" s="207">
        <v>0</v>
      </c>
      <c r="O65" s="207">
        <v>0</v>
      </c>
      <c r="P65" s="207">
        <v>0</v>
      </c>
      <c r="Q65" s="207">
        <v>0</v>
      </c>
      <c r="R65" s="207">
        <v>0</v>
      </c>
      <c r="S65" s="222">
        <f>S87</f>
        <v>1.0249999999999999</v>
      </c>
      <c r="T65" s="207">
        <v>0</v>
      </c>
      <c r="U65" s="207">
        <v>0</v>
      </c>
      <c r="V65" s="207">
        <v>0</v>
      </c>
      <c r="W65" s="207">
        <v>0</v>
      </c>
      <c r="X65" s="207">
        <v>0</v>
      </c>
      <c r="Y65" s="207">
        <v>0</v>
      </c>
      <c r="Z65" s="207">
        <v>0</v>
      </c>
      <c r="AA65" s="207">
        <v>0</v>
      </c>
      <c r="AB65" s="207">
        <v>0</v>
      </c>
      <c r="AC65" s="207">
        <v>0</v>
      </c>
      <c r="AD65" s="207">
        <v>0</v>
      </c>
      <c r="AE65" s="207">
        <v>0</v>
      </c>
      <c r="AF65" s="207">
        <v>0</v>
      </c>
      <c r="AG65" s="207">
        <v>0</v>
      </c>
      <c r="AH65" s="207">
        <v>0</v>
      </c>
      <c r="AI65" s="207">
        <v>0</v>
      </c>
      <c r="AJ65" s="207">
        <v>0</v>
      </c>
      <c r="AK65" s="207">
        <v>0</v>
      </c>
      <c r="AL65" s="207">
        <v>0</v>
      </c>
      <c r="AM65" s="208">
        <v>0</v>
      </c>
    </row>
    <row r="66" spans="1:39" ht="21" x14ac:dyDescent="0.25">
      <c r="A66" s="389"/>
      <c r="B66" s="199" t="s">
        <v>531</v>
      </c>
      <c r="C66" s="198" t="s">
        <v>397</v>
      </c>
      <c r="D66" s="206">
        <v>0</v>
      </c>
      <c r="E66" s="207">
        <v>0</v>
      </c>
      <c r="F66" s="207">
        <v>0</v>
      </c>
      <c r="G66" s="207">
        <v>0</v>
      </c>
      <c r="H66" s="207">
        <v>0</v>
      </c>
      <c r="I66" s="207">
        <v>0</v>
      </c>
      <c r="J66" s="207">
        <v>0</v>
      </c>
      <c r="K66" s="207">
        <v>0</v>
      </c>
      <c r="L66" s="207">
        <v>0</v>
      </c>
      <c r="M66" s="207">
        <v>0</v>
      </c>
      <c r="N66" s="207">
        <v>0</v>
      </c>
      <c r="O66" s="207">
        <v>0</v>
      </c>
      <c r="P66" s="207">
        <v>0</v>
      </c>
      <c r="Q66" s="207">
        <v>0</v>
      </c>
      <c r="R66" s="207">
        <v>0</v>
      </c>
      <c r="S66" s="207">
        <v>0</v>
      </c>
      <c r="T66" s="222">
        <f>T87</f>
        <v>1.012</v>
      </c>
      <c r="U66" s="207">
        <v>0</v>
      </c>
      <c r="V66" s="207">
        <v>0</v>
      </c>
      <c r="W66" s="207">
        <v>0</v>
      </c>
      <c r="X66" s="207">
        <v>0</v>
      </c>
      <c r="Y66" s="207">
        <v>0</v>
      </c>
      <c r="Z66" s="207">
        <v>0</v>
      </c>
      <c r="AA66" s="207">
        <v>0</v>
      </c>
      <c r="AB66" s="207">
        <v>0</v>
      </c>
      <c r="AC66" s="207">
        <v>0</v>
      </c>
      <c r="AD66" s="207">
        <v>0</v>
      </c>
      <c r="AE66" s="207">
        <v>0</v>
      </c>
      <c r="AF66" s="207">
        <v>0</v>
      </c>
      <c r="AG66" s="207">
        <v>0</v>
      </c>
      <c r="AH66" s="207">
        <v>0</v>
      </c>
      <c r="AI66" s="207">
        <v>0</v>
      </c>
      <c r="AJ66" s="207">
        <v>0</v>
      </c>
      <c r="AK66" s="207">
        <v>0</v>
      </c>
      <c r="AL66" s="207">
        <v>0</v>
      </c>
      <c r="AM66" s="208">
        <v>0</v>
      </c>
    </row>
    <row r="67" spans="1:39" ht="21" x14ac:dyDescent="0.25">
      <c r="A67" s="389"/>
      <c r="B67" s="199" t="s">
        <v>532</v>
      </c>
      <c r="C67" s="198" t="s">
        <v>397</v>
      </c>
      <c r="D67" s="206">
        <v>0</v>
      </c>
      <c r="E67" s="207">
        <v>0</v>
      </c>
      <c r="F67" s="207">
        <v>0</v>
      </c>
      <c r="G67" s="207">
        <v>0</v>
      </c>
      <c r="H67" s="207">
        <v>0</v>
      </c>
      <c r="I67" s="207">
        <v>0</v>
      </c>
      <c r="J67" s="207">
        <v>0</v>
      </c>
      <c r="K67" s="207">
        <v>0</v>
      </c>
      <c r="L67" s="207">
        <v>0</v>
      </c>
      <c r="M67" s="207">
        <v>0</v>
      </c>
      <c r="N67" s="207">
        <v>0</v>
      </c>
      <c r="O67" s="207">
        <v>0</v>
      </c>
      <c r="P67" s="207">
        <v>0</v>
      </c>
      <c r="Q67" s="207">
        <v>0</v>
      </c>
      <c r="R67" s="207">
        <v>0</v>
      </c>
      <c r="S67" s="207">
        <v>0</v>
      </c>
      <c r="T67" s="207">
        <v>0</v>
      </c>
      <c r="U67" s="222">
        <f>U87</f>
        <v>1.286</v>
      </c>
      <c r="V67" s="207">
        <v>0</v>
      </c>
      <c r="W67" s="207">
        <v>0</v>
      </c>
      <c r="X67" s="207">
        <v>0</v>
      </c>
      <c r="Y67" s="207">
        <v>0</v>
      </c>
      <c r="Z67" s="207">
        <v>0</v>
      </c>
      <c r="AA67" s="207">
        <v>0</v>
      </c>
      <c r="AB67" s="207">
        <v>0</v>
      </c>
      <c r="AC67" s="207">
        <v>0</v>
      </c>
      <c r="AD67" s="207">
        <v>0</v>
      </c>
      <c r="AE67" s="207">
        <v>0</v>
      </c>
      <c r="AF67" s="207">
        <v>0</v>
      </c>
      <c r="AG67" s="207">
        <v>0</v>
      </c>
      <c r="AH67" s="207">
        <v>0</v>
      </c>
      <c r="AI67" s="207">
        <v>0</v>
      </c>
      <c r="AJ67" s="207">
        <v>0</v>
      </c>
      <c r="AK67" s="207">
        <v>0</v>
      </c>
      <c r="AL67" s="207">
        <v>0</v>
      </c>
      <c r="AM67" s="208">
        <v>0</v>
      </c>
    </row>
    <row r="68" spans="1:39" ht="21" x14ac:dyDescent="0.25">
      <c r="A68" s="389"/>
      <c r="B68" s="199" t="s">
        <v>533</v>
      </c>
      <c r="C68" s="198" t="s">
        <v>397</v>
      </c>
      <c r="D68" s="206">
        <v>0</v>
      </c>
      <c r="E68" s="207">
        <v>0</v>
      </c>
      <c r="F68" s="207">
        <v>0</v>
      </c>
      <c r="G68" s="207">
        <v>0</v>
      </c>
      <c r="H68" s="207">
        <v>0</v>
      </c>
      <c r="I68" s="207">
        <v>0</v>
      </c>
      <c r="J68" s="207">
        <v>0</v>
      </c>
      <c r="K68" s="207">
        <v>0</v>
      </c>
      <c r="L68" s="207">
        <v>0</v>
      </c>
      <c r="M68" s="207">
        <v>0</v>
      </c>
      <c r="N68" s="207">
        <v>0</v>
      </c>
      <c r="O68" s="207">
        <v>0</v>
      </c>
      <c r="P68" s="207">
        <v>0</v>
      </c>
      <c r="Q68" s="207">
        <v>0</v>
      </c>
      <c r="R68" s="207">
        <v>0</v>
      </c>
      <c r="S68" s="207">
        <v>0</v>
      </c>
      <c r="T68" s="207">
        <v>0</v>
      </c>
      <c r="U68" s="207">
        <v>0</v>
      </c>
      <c r="V68" s="222">
        <f>V87</f>
        <v>1.0620000000000001</v>
      </c>
      <c r="W68" s="207">
        <v>0</v>
      </c>
      <c r="X68" s="207">
        <v>0</v>
      </c>
      <c r="Y68" s="207">
        <v>0</v>
      </c>
      <c r="Z68" s="207">
        <v>0</v>
      </c>
      <c r="AA68" s="207">
        <v>0</v>
      </c>
      <c r="AB68" s="207">
        <v>0</v>
      </c>
      <c r="AC68" s="207">
        <v>0</v>
      </c>
      <c r="AD68" s="207">
        <v>0</v>
      </c>
      <c r="AE68" s="207">
        <v>0</v>
      </c>
      <c r="AF68" s="207">
        <v>0</v>
      </c>
      <c r="AG68" s="207">
        <v>0</v>
      </c>
      <c r="AH68" s="207">
        <v>0</v>
      </c>
      <c r="AI68" s="207">
        <v>0</v>
      </c>
      <c r="AJ68" s="207">
        <v>0</v>
      </c>
      <c r="AK68" s="207">
        <v>0</v>
      </c>
      <c r="AL68" s="207">
        <v>0</v>
      </c>
      <c r="AM68" s="208">
        <v>0</v>
      </c>
    </row>
    <row r="69" spans="1:39" ht="42" x14ac:dyDescent="0.25">
      <c r="A69" s="389"/>
      <c r="B69" s="199" t="s">
        <v>534</v>
      </c>
      <c r="C69" s="198" t="s">
        <v>397</v>
      </c>
      <c r="D69" s="206">
        <v>0</v>
      </c>
      <c r="E69" s="207">
        <v>0</v>
      </c>
      <c r="F69" s="207">
        <v>0</v>
      </c>
      <c r="G69" s="207">
        <v>0</v>
      </c>
      <c r="H69" s="207">
        <v>0</v>
      </c>
      <c r="I69" s="207">
        <v>0</v>
      </c>
      <c r="J69" s="207">
        <v>0</v>
      </c>
      <c r="K69" s="207">
        <v>0</v>
      </c>
      <c r="L69" s="207">
        <v>0</v>
      </c>
      <c r="M69" s="207">
        <v>0</v>
      </c>
      <c r="N69" s="207">
        <v>0</v>
      </c>
      <c r="O69" s="207">
        <v>0</v>
      </c>
      <c r="P69" s="207">
        <v>0</v>
      </c>
      <c r="Q69" s="207">
        <v>0</v>
      </c>
      <c r="R69" s="207">
        <v>0</v>
      </c>
      <c r="S69" s="207">
        <v>0</v>
      </c>
      <c r="T69" s="207">
        <v>0</v>
      </c>
      <c r="U69" s="207">
        <v>0</v>
      </c>
      <c r="V69" s="207">
        <v>0</v>
      </c>
      <c r="W69" s="222">
        <f>W87</f>
        <v>1.046</v>
      </c>
      <c r="X69" s="207">
        <v>0</v>
      </c>
      <c r="Y69" s="207">
        <v>0</v>
      </c>
      <c r="Z69" s="207">
        <v>0</v>
      </c>
      <c r="AA69" s="207">
        <v>0</v>
      </c>
      <c r="AB69" s="207">
        <v>0</v>
      </c>
      <c r="AC69" s="207">
        <v>0</v>
      </c>
      <c r="AD69" s="207">
        <v>0</v>
      </c>
      <c r="AE69" s="207">
        <v>0</v>
      </c>
      <c r="AF69" s="207">
        <v>0</v>
      </c>
      <c r="AG69" s="207">
        <v>0</v>
      </c>
      <c r="AH69" s="207">
        <v>0</v>
      </c>
      <c r="AI69" s="207">
        <v>0</v>
      </c>
      <c r="AJ69" s="207">
        <v>0</v>
      </c>
      <c r="AK69" s="207">
        <v>0</v>
      </c>
      <c r="AL69" s="207">
        <v>0</v>
      </c>
      <c r="AM69" s="208">
        <v>0</v>
      </c>
    </row>
    <row r="70" spans="1:39" ht="31.5" x14ac:dyDescent="0.25">
      <c r="A70" s="389"/>
      <c r="B70" s="199" t="s">
        <v>535</v>
      </c>
      <c r="C70" s="198" t="s">
        <v>397</v>
      </c>
      <c r="D70" s="206">
        <v>0</v>
      </c>
      <c r="E70" s="207">
        <v>0</v>
      </c>
      <c r="F70" s="207">
        <v>0</v>
      </c>
      <c r="G70" s="207">
        <v>0</v>
      </c>
      <c r="H70" s="207">
        <v>0</v>
      </c>
      <c r="I70" s="207">
        <v>0</v>
      </c>
      <c r="J70" s="207">
        <v>0</v>
      </c>
      <c r="K70" s="207">
        <v>0</v>
      </c>
      <c r="L70" s="207">
        <v>0</v>
      </c>
      <c r="M70" s="207">
        <v>0</v>
      </c>
      <c r="N70" s="207">
        <v>0</v>
      </c>
      <c r="O70" s="207">
        <v>0</v>
      </c>
      <c r="P70" s="207">
        <v>0</v>
      </c>
      <c r="Q70" s="207">
        <v>0</v>
      </c>
      <c r="R70" s="207">
        <v>0</v>
      </c>
      <c r="S70" s="207">
        <v>0</v>
      </c>
      <c r="T70" s="207">
        <v>0</v>
      </c>
      <c r="U70" s="207">
        <v>0</v>
      </c>
      <c r="V70" s="207">
        <v>0</v>
      </c>
      <c r="W70" s="207">
        <v>0</v>
      </c>
      <c r="X70" s="222">
        <f>X87</f>
        <v>1.377</v>
      </c>
      <c r="Y70" s="207">
        <v>0</v>
      </c>
      <c r="Z70" s="207">
        <v>0</v>
      </c>
      <c r="AA70" s="207">
        <v>0</v>
      </c>
      <c r="AB70" s="207">
        <v>0</v>
      </c>
      <c r="AC70" s="207">
        <v>0</v>
      </c>
      <c r="AD70" s="207">
        <v>0</v>
      </c>
      <c r="AE70" s="207">
        <v>0</v>
      </c>
      <c r="AF70" s="207">
        <v>0</v>
      </c>
      <c r="AG70" s="207">
        <v>0</v>
      </c>
      <c r="AH70" s="207">
        <v>0</v>
      </c>
      <c r="AI70" s="207">
        <v>0</v>
      </c>
      <c r="AJ70" s="207">
        <v>0</v>
      </c>
      <c r="AK70" s="207">
        <v>0</v>
      </c>
      <c r="AL70" s="207">
        <v>0</v>
      </c>
      <c r="AM70" s="208">
        <v>0</v>
      </c>
    </row>
    <row r="71" spans="1:39" ht="13.5" x14ac:dyDescent="0.25">
      <c r="A71" s="389"/>
      <c r="B71" s="199" t="s">
        <v>536</v>
      </c>
      <c r="C71" s="198" t="s">
        <v>397</v>
      </c>
      <c r="D71" s="206">
        <v>0</v>
      </c>
      <c r="E71" s="207">
        <v>0</v>
      </c>
      <c r="F71" s="207">
        <v>0</v>
      </c>
      <c r="G71" s="207">
        <v>0</v>
      </c>
      <c r="H71" s="207">
        <v>0</v>
      </c>
      <c r="I71" s="207">
        <v>0</v>
      </c>
      <c r="J71" s="207">
        <v>0</v>
      </c>
      <c r="K71" s="207">
        <v>0</v>
      </c>
      <c r="L71" s="207">
        <v>0</v>
      </c>
      <c r="M71" s="207">
        <v>0</v>
      </c>
      <c r="N71" s="207">
        <v>0</v>
      </c>
      <c r="O71" s="207">
        <v>0</v>
      </c>
      <c r="P71" s="207">
        <v>0</v>
      </c>
      <c r="Q71" s="207">
        <v>0</v>
      </c>
      <c r="R71" s="207">
        <v>0</v>
      </c>
      <c r="S71" s="207">
        <v>0</v>
      </c>
      <c r="T71" s="207">
        <v>0</v>
      </c>
      <c r="U71" s="207">
        <v>0</v>
      </c>
      <c r="V71" s="207">
        <v>0</v>
      </c>
      <c r="W71" s="207">
        <v>0</v>
      </c>
      <c r="X71" s="207">
        <v>0</v>
      </c>
      <c r="Y71" s="222">
        <f>Y87</f>
        <v>1.2270000000000001</v>
      </c>
      <c r="Z71" s="207">
        <v>0</v>
      </c>
      <c r="AA71" s="207">
        <v>0</v>
      </c>
      <c r="AB71" s="207">
        <v>0</v>
      </c>
      <c r="AC71" s="207">
        <v>0</v>
      </c>
      <c r="AD71" s="207">
        <v>0</v>
      </c>
      <c r="AE71" s="207">
        <v>0</v>
      </c>
      <c r="AF71" s="207">
        <v>0</v>
      </c>
      <c r="AG71" s="207">
        <v>0</v>
      </c>
      <c r="AH71" s="207">
        <v>0</v>
      </c>
      <c r="AI71" s="207">
        <v>0</v>
      </c>
      <c r="AJ71" s="207">
        <v>0</v>
      </c>
      <c r="AK71" s="207">
        <v>0</v>
      </c>
      <c r="AL71" s="207">
        <v>0</v>
      </c>
      <c r="AM71" s="208">
        <v>0</v>
      </c>
    </row>
    <row r="72" spans="1:39" ht="31.5" x14ac:dyDescent="0.25">
      <c r="A72" s="389"/>
      <c r="B72" s="199" t="s">
        <v>537</v>
      </c>
      <c r="C72" s="198" t="s">
        <v>397</v>
      </c>
      <c r="D72" s="206">
        <v>0</v>
      </c>
      <c r="E72" s="207">
        <v>0</v>
      </c>
      <c r="F72" s="207">
        <v>0</v>
      </c>
      <c r="G72" s="207">
        <v>0</v>
      </c>
      <c r="H72" s="207">
        <v>0</v>
      </c>
      <c r="I72" s="207">
        <v>0</v>
      </c>
      <c r="J72" s="207">
        <v>0</v>
      </c>
      <c r="K72" s="207">
        <v>0</v>
      </c>
      <c r="L72" s="207">
        <v>0</v>
      </c>
      <c r="M72" s="207">
        <v>0</v>
      </c>
      <c r="N72" s="207">
        <v>0</v>
      </c>
      <c r="O72" s="207">
        <v>0</v>
      </c>
      <c r="P72" s="207">
        <v>0</v>
      </c>
      <c r="Q72" s="207">
        <v>0</v>
      </c>
      <c r="R72" s="207">
        <v>0</v>
      </c>
      <c r="S72" s="207">
        <v>0</v>
      </c>
      <c r="T72" s="207">
        <v>0</v>
      </c>
      <c r="U72" s="207">
        <v>0</v>
      </c>
      <c r="V72" s="207">
        <v>0</v>
      </c>
      <c r="W72" s="207">
        <v>0</v>
      </c>
      <c r="X72" s="207">
        <v>0</v>
      </c>
      <c r="Y72" s="207">
        <v>0</v>
      </c>
      <c r="Z72" s="222">
        <f>Z87</f>
        <v>1.083</v>
      </c>
      <c r="AA72" s="207">
        <v>0</v>
      </c>
      <c r="AB72" s="207">
        <v>0</v>
      </c>
      <c r="AC72" s="207">
        <v>0</v>
      </c>
      <c r="AD72" s="207">
        <v>0</v>
      </c>
      <c r="AE72" s="207">
        <v>0</v>
      </c>
      <c r="AF72" s="207">
        <v>0</v>
      </c>
      <c r="AG72" s="207">
        <v>0</v>
      </c>
      <c r="AH72" s="207">
        <v>0</v>
      </c>
      <c r="AI72" s="207">
        <v>0</v>
      </c>
      <c r="AJ72" s="207">
        <v>0</v>
      </c>
      <c r="AK72" s="207">
        <v>0</v>
      </c>
      <c r="AL72" s="207">
        <v>0</v>
      </c>
      <c r="AM72" s="208">
        <v>0</v>
      </c>
    </row>
    <row r="73" spans="1:39" ht="21" x14ac:dyDescent="0.25">
      <c r="A73" s="389"/>
      <c r="B73" s="199" t="s">
        <v>538</v>
      </c>
      <c r="C73" s="198" t="s">
        <v>397</v>
      </c>
      <c r="D73" s="206">
        <v>0</v>
      </c>
      <c r="E73" s="207">
        <v>0</v>
      </c>
      <c r="F73" s="207">
        <v>0</v>
      </c>
      <c r="G73" s="207">
        <v>0</v>
      </c>
      <c r="H73" s="207">
        <v>0</v>
      </c>
      <c r="I73" s="207">
        <v>0</v>
      </c>
      <c r="J73" s="207">
        <v>0</v>
      </c>
      <c r="K73" s="207">
        <v>0</v>
      </c>
      <c r="L73" s="207">
        <v>0</v>
      </c>
      <c r="M73" s="207">
        <v>0</v>
      </c>
      <c r="N73" s="207">
        <v>0</v>
      </c>
      <c r="O73" s="207">
        <v>0</v>
      </c>
      <c r="P73" s="207">
        <v>0</v>
      </c>
      <c r="Q73" s="207">
        <v>0</v>
      </c>
      <c r="R73" s="207">
        <v>0</v>
      </c>
      <c r="S73" s="207">
        <v>0</v>
      </c>
      <c r="T73" s="207">
        <v>0</v>
      </c>
      <c r="U73" s="207">
        <v>0</v>
      </c>
      <c r="V73" s="207">
        <v>0</v>
      </c>
      <c r="W73" s="207">
        <v>0</v>
      </c>
      <c r="X73" s="207">
        <v>0</v>
      </c>
      <c r="Y73" s="207">
        <v>0</v>
      </c>
      <c r="Z73" s="207">
        <v>0</v>
      </c>
      <c r="AA73" s="222">
        <f>AA87</f>
        <v>1.204</v>
      </c>
      <c r="AB73" s="207">
        <v>0</v>
      </c>
      <c r="AC73" s="207">
        <v>0</v>
      </c>
      <c r="AD73" s="207">
        <v>0</v>
      </c>
      <c r="AE73" s="207">
        <v>0</v>
      </c>
      <c r="AF73" s="207">
        <v>0</v>
      </c>
      <c r="AG73" s="207">
        <v>0</v>
      </c>
      <c r="AH73" s="207">
        <v>0</v>
      </c>
      <c r="AI73" s="207">
        <v>0</v>
      </c>
      <c r="AJ73" s="207">
        <v>0</v>
      </c>
      <c r="AK73" s="207">
        <v>0</v>
      </c>
      <c r="AL73" s="207">
        <v>0</v>
      </c>
      <c r="AM73" s="208">
        <v>0</v>
      </c>
    </row>
    <row r="74" spans="1:39" ht="21" x14ac:dyDescent="0.25">
      <c r="A74" s="389"/>
      <c r="B74" s="199" t="s">
        <v>539</v>
      </c>
      <c r="C74" s="198" t="s">
        <v>397</v>
      </c>
      <c r="D74" s="206">
        <v>0</v>
      </c>
      <c r="E74" s="207">
        <v>0</v>
      </c>
      <c r="F74" s="207">
        <v>0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207">
        <v>0</v>
      </c>
      <c r="N74" s="207">
        <v>0</v>
      </c>
      <c r="O74" s="207">
        <v>0</v>
      </c>
      <c r="P74" s="207">
        <v>0</v>
      </c>
      <c r="Q74" s="207">
        <v>0</v>
      </c>
      <c r="R74" s="207">
        <v>0</v>
      </c>
      <c r="S74" s="207">
        <v>0</v>
      </c>
      <c r="T74" s="207">
        <v>0</v>
      </c>
      <c r="U74" s="207">
        <v>0</v>
      </c>
      <c r="V74" s="207">
        <v>0</v>
      </c>
      <c r="W74" s="207">
        <v>0</v>
      </c>
      <c r="X74" s="207">
        <v>0</v>
      </c>
      <c r="Y74" s="207">
        <v>0</v>
      </c>
      <c r="Z74" s="207">
        <v>0</v>
      </c>
      <c r="AA74" s="207">
        <v>0</v>
      </c>
      <c r="AB74" s="222">
        <f>AB87</f>
        <v>1.0069999999999999</v>
      </c>
      <c r="AC74" s="207">
        <v>0</v>
      </c>
      <c r="AD74" s="207">
        <v>0</v>
      </c>
      <c r="AE74" s="207">
        <v>0</v>
      </c>
      <c r="AF74" s="207">
        <v>0</v>
      </c>
      <c r="AG74" s="207">
        <v>0</v>
      </c>
      <c r="AH74" s="207">
        <v>0</v>
      </c>
      <c r="AI74" s="207">
        <v>0</v>
      </c>
      <c r="AJ74" s="207">
        <v>0</v>
      </c>
      <c r="AK74" s="207">
        <v>0</v>
      </c>
      <c r="AL74" s="207">
        <v>0</v>
      </c>
      <c r="AM74" s="208">
        <v>0</v>
      </c>
    </row>
    <row r="75" spans="1:39" ht="31.5" x14ac:dyDescent="0.25">
      <c r="A75" s="389"/>
      <c r="B75" s="199" t="s">
        <v>540</v>
      </c>
      <c r="C75" s="198" t="s">
        <v>397</v>
      </c>
      <c r="D75" s="206">
        <v>0</v>
      </c>
      <c r="E75" s="207">
        <v>0</v>
      </c>
      <c r="F75" s="207">
        <v>0</v>
      </c>
      <c r="G75" s="207">
        <v>0</v>
      </c>
      <c r="H75" s="207">
        <v>0</v>
      </c>
      <c r="I75" s="207">
        <v>0</v>
      </c>
      <c r="J75" s="207">
        <v>0</v>
      </c>
      <c r="K75" s="207">
        <v>0</v>
      </c>
      <c r="L75" s="207">
        <v>0</v>
      </c>
      <c r="M75" s="207">
        <v>0</v>
      </c>
      <c r="N75" s="207">
        <v>0</v>
      </c>
      <c r="O75" s="207">
        <v>0</v>
      </c>
      <c r="P75" s="207">
        <v>0</v>
      </c>
      <c r="Q75" s="207">
        <v>0</v>
      </c>
      <c r="R75" s="207">
        <v>0</v>
      </c>
      <c r="S75" s="207">
        <v>0</v>
      </c>
      <c r="T75" s="207">
        <v>0</v>
      </c>
      <c r="U75" s="207">
        <v>0</v>
      </c>
      <c r="V75" s="207">
        <v>0</v>
      </c>
      <c r="W75" s="207">
        <v>0</v>
      </c>
      <c r="X75" s="207">
        <v>0</v>
      </c>
      <c r="Y75" s="207">
        <v>0</v>
      </c>
      <c r="Z75" s="207">
        <v>0</v>
      </c>
      <c r="AA75" s="207">
        <v>0</v>
      </c>
      <c r="AB75" s="207">
        <v>0</v>
      </c>
      <c r="AC75" s="222">
        <f>AC87</f>
        <v>1.0629999999999999</v>
      </c>
      <c r="AD75" s="207">
        <v>0</v>
      </c>
      <c r="AE75" s="207">
        <v>0</v>
      </c>
      <c r="AF75" s="207">
        <v>0</v>
      </c>
      <c r="AG75" s="207">
        <v>0</v>
      </c>
      <c r="AH75" s="207">
        <v>0</v>
      </c>
      <c r="AI75" s="207">
        <v>0</v>
      </c>
      <c r="AJ75" s="207">
        <v>0</v>
      </c>
      <c r="AK75" s="207">
        <v>0</v>
      </c>
      <c r="AL75" s="207">
        <v>0</v>
      </c>
      <c r="AM75" s="208">
        <v>0</v>
      </c>
    </row>
    <row r="76" spans="1:39" ht="13.5" x14ac:dyDescent="0.25">
      <c r="A76" s="389"/>
      <c r="B76" s="199" t="s">
        <v>541</v>
      </c>
      <c r="C76" s="198" t="s">
        <v>397</v>
      </c>
      <c r="D76" s="206">
        <v>0</v>
      </c>
      <c r="E76" s="207">
        <v>0</v>
      </c>
      <c r="F76" s="207">
        <v>0</v>
      </c>
      <c r="G76" s="207">
        <v>0</v>
      </c>
      <c r="H76" s="207">
        <v>0</v>
      </c>
      <c r="I76" s="207">
        <v>0</v>
      </c>
      <c r="J76" s="207">
        <v>0</v>
      </c>
      <c r="K76" s="207">
        <v>0</v>
      </c>
      <c r="L76" s="207">
        <v>0</v>
      </c>
      <c r="M76" s="207">
        <v>0</v>
      </c>
      <c r="N76" s="207">
        <v>0</v>
      </c>
      <c r="O76" s="207">
        <v>0</v>
      </c>
      <c r="P76" s="207">
        <v>0</v>
      </c>
      <c r="Q76" s="207">
        <v>0</v>
      </c>
      <c r="R76" s="207">
        <v>0</v>
      </c>
      <c r="S76" s="207">
        <v>0</v>
      </c>
      <c r="T76" s="207">
        <v>0</v>
      </c>
      <c r="U76" s="207">
        <v>0</v>
      </c>
      <c r="V76" s="207">
        <v>0</v>
      </c>
      <c r="W76" s="207">
        <v>0</v>
      </c>
      <c r="X76" s="207">
        <v>0</v>
      </c>
      <c r="Y76" s="207">
        <v>0</v>
      </c>
      <c r="Z76" s="207">
        <v>0</v>
      </c>
      <c r="AA76" s="207">
        <v>0</v>
      </c>
      <c r="AB76" s="207">
        <v>0</v>
      </c>
      <c r="AC76" s="207">
        <v>0</v>
      </c>
      <c r="AD76" s="222">
        <f>AD87</f>
        <v>1.093</v>
      </c>
      <c r="AE76" s="207">
        <v>0</v>
      </c>
      <c r="AF76" s="207">
        <v>0</v>
      </c>
      <c r="AG76" s="207">
        <v>0</v>
      </c>
      <c r="AH76" s="207">
        <v>0</v>
      </c>
      <c r="AI76" s="207">
        <v>0</v>
      </c>
      <c r="AJ76" s="207">
        <v>0</v>
      </c>
      <c r="AK76" s="207">
        <v>0</v>
      </c>
      <c r="AL76" s="207">
        <v>0</v>
      </c>
      <c r="AM76" s="208">
        <v>0</v>
      </c>
    </row>
    <row r="77" spans="1:39" ht="21" x14ac:dyDescent="0.25">
      <c r="A77" s="389"/>
      <c r="B77" s="199" t="s">
        <v>542</v>
      </c>
      <c r="C77" s="198" t="s">
        <v>397</v>
      </c>
      <c r="D77" s="206">
        <v>0</v>
      </c>
      <c r="E77" s="207">
        <v>0</v>
      </c>
      <c r="F77" s="207">
        <v>0</v>
      </c>
      <c r="G77" s="207">
        <v>0</v>
      </c>
      <c r="H77" s="207">
        <v>0</v>
      </c>
      <c r="I77" s="207">
        <v>0</v>
      </c>
      <c r="J77" s="207">
        <v>0</v>
      </c>
      <c r="K77" s="207">
        <v>0</v>
      </c>
      <c r="L77" s="207">
        <v>0</v>
      </c>
      <c r="M77" s="207">
        <v>0</v>
      </c>
      <c r="N77" s="207">
        <v>0</v>
      </c>
      <c r="O77" s="207">
        <v>0</v>
      </c>
      <c r="P77" s="207">
        <v>0</v>
      </c>
      <c r="Q77" s="207">
        <v>0</v>
      </c>
      <c r="R77" s="207">
        <v>0</v>
      </c>
      <c r="S77" s="207">
        <v>0</v>
      </c>
      <c r="T77" s="207">
        <v>0</v>
      </c>
      <c r="U77" s="207">
        <v>0</v>
      </c>
      <c r="V77" s="207">
        <v>0</v>
      </c>
      <c r="W77" s="207">
        <v>0</v>
      </c>
      <c r="X77" s="207">
        <v>0</v>
      </c>
      <c r="Y77" s="207">
        <v>0</v>
      </c>
      <c r="Z77" s="207">
        <v>0</v>
      </c>
      <c r="AA77" s="207">
        <v>0</v>
      </c>
      <c r="AB77" s="207">
        <v>0</v>
      </c>
      <c r="AC77" s="207">
        <v>0</v>
      </c>
      <c r="AD77" s="207">
        <v>0</v>
      </c>
      <c r="AE77" s="222">
        <f>AE87</f>
        <v>1.147</v>
      </c>
      <c r="AF77" s="207">
        <v>0</v>
      </c>
      <c r="AG77" s="207">
        <v>0</v>
      </c>
      <c r="AH77" s="207">
        <v>0</v>
      </c>
      <c r="AI77" s="207">
        <v>0</v>
      </c>
      <c r="AJ77" s="207">
        <v>0</v>
      </c>
      <c r="AK77" s="207">
        <v>0</v>
      </c>
      <c r="AL77" s="207">
        <v>0</v>
      </c>
      <c r="AM77" s="208">
        <v>0</v>
      </c>
    </row>
    <row r="78" spans="1:39" ht="21" x14ac:dyDescent="0.25">
      <c r="A78" s="389"/>
      <c r="B78" s="199" t="s">
        <v>543</v>
      </c>
      <c r="C78" s="198" t="s">
        <v>397</v>
      </c>
      <c r="D78" s="206">
        <v>0</v>
      </c>
      <c r="E78" s="207">
        <v>0</v>
      </c>
      <c r="F78" s="207">
        <v>0</v>
      </c>
      <c r="G78" s="207">
        <v>0</v>
      </c>
      <c r="H78" s="207">
        <v>0</v>
      </c>
      <c r="I78" s="207">
        <v>0</v>
      </c>
      <c r="J78" s="207">
        <v>0</v>
      </c>
      <c r="K78" s="207">
        <v>0</v>
      </c>
      <c r="L78" s="207">
        <v>0</v>
      </c>
      <c r="M78" s="207">
        <v>0</v>
      </c>
      <c r="N78" s="207">
        <v>0</v>
      </c>
      <c r="O78" s="207">
        <v>0</v>
      </c>
      <c r="P78" s="207">
        <v>0</v>
      </c>
      <c r="Q78" s="207">
        <v>0</v>
      </c>
      <c r="R78" s="207">
        <v>0</v>
      </c>
      <c r="S78" s="207">
        <v>0</v>
      </c>
      <c r="T78" s="207">
        <v>0</v>
      </c>
      <c r="U78" s="207">
        <v>0</v>
      </c>
      <c r="V78" s="207">
        <v>0</v>
      </c>
      <c r="W78" s="207">
        <v>0</v>
      </c>
      <c r="X78" s="207">
        <v>0</v>
      </c>
      <c r="Y78" s="207">
        <v>0</v>
      </c>
      <c r="Z78" s="207">
        <v>0</v>
      </c>
      <c r="AA78" s="207">
        <v>0</v>
      </c>
      <c r="AB78" s="207">
        <v>0</v>
      </c>
      <c r="AC78" s="207">
        <v>0</v>
      </c>
      <c r="AD78" s="207">
        <v>0</v>
      </c>
      <c r="AE78" s="207">
        <v>0</v>
      </c>
      <c r="AF78" s="222">
        <f>AF87</f>
        <v>1.2729999999999999</v>
      </c>
      <c r="AG78" s="207">
        <v>0</v>
      </c>
      <c r="AH78" s="207">
        <v>0</v>
      </c>
      <c r="AI78" s="207">
        <v>0</v>
      </c>
      <c r="AJ78" s="207">
        <v>0</v>
      </c>
      <c r="AK78" s="207">
        <v>0</v>
      </c>
      <c r="AL78" s="207">
        <v>0</v>
      </c>
      <c r="AM78" s="208">
        <v>0</v>
      </c>
    </row>
    <row r="79" spans="1:39" ht="13.5" x14ac:dyDescent="0.25">
      <c r="A79" s="389"/>
      <c r="B79" s="199" t="s">
        <v>544</v>
      </c>
      <c r="C79" s="198" t="s">
        <v>397</v>
      </c>
      <c r="D79" s="206">
        <v>0</v>
      </c>
      <c r="E79" s="207">
        <v>0</v>
      </c>
      <c r="F79" s="207">
        <v>0</v>
      </c>
      <c r="G79" s="207">
        <v>0</v>
      </c>
      <c r="H79" s="207">
        <v>0</v>
      </c>
      <c r="I79" s="207">
        <v>0</v>
      </c>
      <c r="J79" s="207">
        <v>0</v>
      </c>
      <c r="K79" s="207">
        <v>0</v>
      </c>
      <c r="L79" s="207">
        <v>0</v>
      </c>
      <c r="M79" s="207">
        <v>0</v>
      </c>
      <c r="N79" s="207">
        <v>0</v>
      </c>
      <c r="O79" s="207">
        <v>0</v>
      </c>
      <c r="P79" s="207">
        <v>0</v>
      </c>
      <c r="Q79" s="207">
        <v>0</v>
      </c>
      <c r="R79" s="207">
        <v>0</v>
      </c>
      <c r="S79" s="207">
        <v>0</v>
      </c>
      <c r="T79" s="207">
        <v>0</v>
      </c>
      <c r="U79" s="207">
        <v>0</v>
      </c>
      <c r="V79" s="207">
        <v>0</v>
      </c>
      <c r="W79" s="207">
        <v>0</v>
      </c>
      <c r="X79" s="207">
        <v>0</v>
      </c>
      <c r="Y79" s="207">
        <v>0</v>
      </c>
      <c r="Z79" s="207">
        <v>0</v>
      </c>
      <c r="AA79" s="207">
        <v>0</v>
      </c>
      <c r="AB79" s="207">
        <v>0</v>
      </c>
      <c r="AC79" s="207">
        <v>0</v>
      </c>
      <c r="AD79" s="207">
        <v>0</v>
      </c>
      <c r="AE79" s="207">
        <v>0</v>
      </c>
      <c r="AF79" s="207">
        <v>0</v>
      </c>
      <c r="AG79" s="222">
        <f>AG87</f>
        <v>1.014</v>
      </c>
      <c r="AH79" s="207">
        <v>0</v>
      </c>
      <c r="AI79" s="207">
        <v>0</v>
      </c>
      <c r="AJ79" s="207">
        <v>0</v>
      </c>
      <c r="AK79" s="207">
        <v>0</v>
      </c>
      <c r="AL79" s="207">
        <v>0</v>
      </c>
      <c r="AM79" s="208">
        <v>0</v>
      </c>
    </row>
    <row r="80" spans="1:39" ht="21" x14ac:dyDescent="0.25">
      <c r="A80" s="389"/>
      <c r="B80" s="199" t="s">
        <v>545</v>
      </c>
      <c r="C80" s="198" t="s">
        <v>397</v>
      </c>
      <c r="D80" s="206">
        <v>0</v>
      </c>
      <c r="E80" s="207">
        <v>0</v>
      </c>
      <c r="F80" s="207">
        <v>0</v>
      </c>
      <c r="G80" s="207">
        <v>0</v>
      </c>
      <c r="H80" s="207">
        <v>0</v>
      </c>
      <c r="I80" s="207">
        <v>0</v>
      </c>
      <c r="J80" s="207">
        <v>0</v>
      </c>
      <c r="K80" s="207">
        <v>0</v>
      </c>
      <c r="L80" s="207">
        <v>0</v>
      </c>
      <c r="M80" s="207">
        <v>0</v>
      </c>
      <c r="N80" s="207">
        <v>0</v>
      </c>
      <c r="O80" s="207">
        <v>0</v>
      </c>
      <c r="P80" s="207">
        <v>0</v>
      </c>
      <c r="Q80" s="207">
        <v>0</v>
      </c>
      <c r="R80" s="207">
        <v>0</v>
      </c>
      <c r="S80" s="207">
        <v>0</v>
      </c>
      <c r="T80" s="207">
        <v>0</v>
      </c>
      <c r="U80" s="207">
        <v>0</v>
      </c>
      <c r="V80" s="207">
        <v>0</v>
      </c>
      <c r="W80" s="207">
        <v>0</v>
      </c>
      <c r="X80" s="207">
        <v>0</v>
      </c>
      <c r="Y80" s="207">
        <v>0</v>
      </c>
      <c r="Z80" s="207">
        <v>0</v>
      </c>
      <c r="AA80" s="207">
        <v>0</v>
      </c>
      <c r="AB80" s="207">
        <v>0</v>
      </c>
      <c r="AC80" s="207">
        <v>0</v>
      </c>
      <c r="AD80" s="207">
        <v>0</v>
      </c>
      <c r="AE80" s="207">
        <v>0</v>
      </c>
      <c r="AF80" s="207">
        <v>0</v>
      </c>
      <c r="AG80" s="207">
        <v>0</v>
      </c>
      <c r="AH80" s="222">
        <f>AH87</f>
        <v>1.2729999999999999</v>
      </c>
      <c r="AI80" s="207">
        <v>0</v>
      </c>
      <c r="AJ80" s="207">
        <v>0</v>
      </c>
      <c r="AK80" s="207">
        <v>0</v>
      </c>
      <c r="AL80" s="207">
        <v>0</v>
      </c>
      <c r="AM80" s="208">
        <v>0</v>
      </c>
    </row>
    <row r="81" spans="1:39" ht="31.5" x14ac:dyDescent="0.25">
      <c r="A81" s="389"/>
      <c r="B81" s="199" t="s">
        <v>546</v>
      </c>
      <c r="C81" s="198" t="s">
        <v>397</v>
      </c>
      <c r="D81" s="206">
        <v>0</v>
      </c>
      <c r="E81" s="207">
        <v>0</v>
      </c>
      <c r="F81" s="207">
        <v>0</v>
      </c>
      <c r="G81" s="207">
        <v>0</v>
      </c>
      <c r="H81" s="207">
        <v>0</v>
      </c>
      <c r="I81" s="207">
        <v>0</v>
      </c>
      <c r="J81" s="207">
        <v>0</v>
      </c>
      <c r="K81" s="207">
        <v>0</v>
      </c>
      <c r="L81" s="207">
        <v>0</v>
      </c>
      <c r="M81" s="207">
        <v>0</v>
      </c>
      <c r="N81" s="207">
        <v>0</v>
      </c>
      <c r="O81" s="207">
        <v>0</v>
      </c>
      <c r="P81" s="207">
        <v>0</v>
      </c>
      <c r="Q81" s="207">
        <v>0</v>
      </c>
      <c r="R81" s="207">
        <v>0</v>
      </c>
      <c r="S81" s="207">
        <v>0</v>
      </c>
      <c r="T81" s="207">
        <v>0</v>
      </c>
      <c r="U81" s="207">
        <v>0</v>
      </c>
      <c r="V81" s="207">
        <v>0</v>
      </c>
      <c r="W81" s="207">
        <v>0</v>
      </c>
      <c r="X81" s="207">
        <v>0</v>
      </c>
      <c r="Y81" s="207">
        <v>0</v>
      </c>
      <c r="Z81" s="207">
        <v>0</v>
      </c>
      <c r="AA81" s="207">
        <v>0</v>
      </c>
      <c r="AB81" s="207">
        <v>0</v>
      </c>
      <c r="AC81" s="207">
        <v>0</v>
      </c>
      <c r="AD81" s="207">
        <v>0</v>
      </c>
      <c r="AE81" s="207">
        <v>0</v>
      </c>
      <c r="AF81" s="207">
        <v>0</v>
      </c>
      <c r="AG81" s="207">
        <v>0</v>
      </c>
      <c r="AH81" s="207">
        <v>0</v>
      </c>
      <c r="AI81" s="222">
        <f>AI87</f>
        <v>1.0029999999999999</v>
      </c>
      <c r="AJ81" s="207">
        <v>0</v>
      </c>
      <c r="AK81" s="207">
        <v>0</v>
      </c>
      <c r="AL81" s="207">
        <v>0</v>
      </c>
      <c r="AM81" s="208">
        <v>0</v>
      </c>
    </row>
    <row r="82" spans="1:39" ht="13.5" x14ac:dyDescent="0.25">
      <c r="A82" s="389"/>
      <c r="B82" s="199" t="s">
        <v>547</v>
      </c>
      <c r="C82" s="198" t="s">
        <v>397</v>
      </c>
      <c r="D82" s="206">
        <v>0</v>
      </c>
      <c r="E82" s="207">
        <v>0</v>
      </c>
      <c r="F82" s="207">
        <v>0</v>
      </c>
      <c r="G82" s="207">
        <v>0</v>
      </c>
      <c r="H82" s="207">
        <v>0</v>
      </c>
      <c r="I82" s="207">
        <v>0</v>
      </c>
      <c r="J82" s="207">
        <v>0</v>
      </c>
      <c r="K82" s="207">
        <v>0</v>
      </c>
      <c r="L82" s="207">
        <v>0</v>
      </c>
      <c r="M82" s="207">
        <v>0</v>
      </c>
      <c r="N82" s="207">
        <v>0</v>
      </c>
      <c r="O82" s="207">
        <v>0</v>
      </c>
      <c r="P82" s="207">
        <v>0</v>
      </c>
      <c r="Q82" s="207">
        <v>0</v>
      </c>
      <c r="R82" s="207">
        <v>0</v>
      </c>
      <c r="S82" s="207">
        <v>0</v>
      </c>
      <c r="T82" s="207">
        <v>0</v>
      </c>
      <c r="U82" s="207">
        <v>0</v>
      </c>
      <c r="V82" s="207">
        <v>0</v>
      </c>
      <c r="W82" s="207">
        <v>0</v>
      </c>
      <c r="X82" s="207">
        <v>0</v>
      </c>
      <c r="Y82" s="207">
        <v>0</v>
      </c>
      <c r="Z82" s="207">
        <v>0</v>
      </c>
      <c r="AA82" s="207">
        <v>0</v>
      </c>
      <c r="AB82" s="207">
        <v>0</v>
      </c>
      <c r="AC82" s="207">
        <v>0</v>
      </c>
      <c r="AD82" s="207">
        <v>0</v>
      </c>
      <c r="AE82" s="207">
        <v>0</v>
      </c>
      <c r="AF82" s="207">
        <v>0</v>
      </c>
      <c r="AG82" s="207">
        <v>0</v>
      </c>
      <c r="AH82" s="207">
        <v>0</v>
      </c>
      <c r="AI82" s="207">
        <v>0</v>
      </c>
      <c r="AJ82" s="222">
        <f>AJ87</f>
        <v>1.0049999999999999</v>
      </c>
      <c r="AK82" s="207">
        <v>0</v>
      </c>
      <c r="AL82" s="207">
        <v>0</v>
      </c>
      <c r="AM82" s="208">
        <v>0</v>
      </c>
    </row>
    <row r="83" spans="1:39" ht="21" x14ac:dyDescent="0.25">
      <c r="A83" s="389"/>
      <c r="B83" s="199" t="s">
        <v>548</v>
      </c>
      <c r="C83" s="198" t="s">
        <v>397</v>
      </c>
      <c r="D83" s="206">
        <v>0</v>
      </c>
      <c r="E83" s="207">
        <v>0</v>
      </c>
      <c r="F83" s="207">
        <v>0</v>
      </c>
      <c r="G83" s="207">
        <v>0</v>
      </c>
      <c r="H83" s="207">
        <v>0</v>
      </c>
      <c r="I83" s="207">
        <v>0</v>
      </c>
      <c r="J83" s="207">
        <v>0</v>
      </c>
      <c r="K83" s="207">
        <v>0</v>
      </c>
      <c r="L83" s="207">
        <v>0</v>
      </c>
      <c r="M83" s="207">
        <v>0</v>
      </c>
      <c r="N83" s="207">
        <v>0</v>
      </c>
      <c r="O83" s="207">
        <v>0</v>
      </c>
      <c r="P83" s="207">
        <v>0</v>
      </c>
      <c r="Q83" s="207">
        <v>0</v>
      </c>
      <c r="R83" s="207">
        <v>0</v>
      </c>
      <c r="S83" s="207">
        <v>0</v>
      </c>
      <c r="T83" s="207">
        <v>0</v>
      </c>
      <c r="U83" s="207">
        <v>0</v>
      </c>
      <c r="V83" s="207">
        <v>0</v>
      </c>
      <c r="W83" s="207">
        <v>0</v>
      </c>
      <c r="X83" s="207">
        <v>0</v>
      </c>
      <c r="Y83" s="207">
        <v>0</v>
      </c>
      <c r="Z83" s="207">
        <v>0</v>
      </c>
      <c r="AA83" s="207">
        <v>0</v>
      </c>
      <c r="AB83" s="207">
        <v>0</v>
      </c>
      <c r="AC83" s="207">
        <v>0</v>
      </c>
      <c r="AD83" s="207">
        <v>0</v>
      </c>
      <c r="AE83" s="207">
        <v>0</v>
      </c>
      <c r="AF83" s="207">
        <v>0</v>
      </c>
      <c r="AG83" s="207">
        <v>0</v>
      </c>
      <c r="AH83" s="207">
        <v>0</v>
      </c>
      <c r="AI83" s="207">
        <v>0</v>
      </c>
      <c r="AJ83" s="207">
        <v>0</v>
      </c>
      <c r="AK83" s="222">
        <f>AK87</f>
        <v>1.099</v>
      </c>
      <c r="AL83" s="207">
        <v>0</v>
      </c>
      <c r="AM83" s="208">
        <v>0</v>
      </c>
    </row>
    <row r="84" spans="1:39" ht="31.5" x14ac:dyDescent="0.25">
      <c r="A84" s="389"/>
      <c r="B84" s="199" t="s">
        <v>549</v>
      </c>
      <c r="C84" s="198" t="s">
        <v>397</v>
      </c>
      <c r="D84" s="206">
        <v>0</v>
      </c>
      <c r="E84" s="207">
        <v>0</v>
      </c>
      <c r="F84" s="207">
        <v>0</v>
      </c>
      <c r="G84" s="207">
        <v>0</v>
      </c>
      <c r="H84" s="207">
        <v>0</v>
      </c>
      <c r="I84" s="207">
        <v>0</v>
      </c>
      <c r="J84" s="207">
        <v>0</v>
      </c>
      <c r="K84" s="207">
        <v>0</v>
      </c>
      <c r="L84" s="207">
        <v>0</v>
      </c>
      <c r="M84" s="207">
        <v>0</v>
      </c>
      <c r="N84" s="207">
        <v>0</v>
      </c>
      <c r="O84" s="207">
        <v>0</v>
      </c>
      <c r="P84" s="207">
        <v>0</v>
      </c>
      <c r="Q84" s="207">
        <v>0</v>
      </c>
      <c r="R84" s="207">
        <v>0</v>
      </c>
      <c r="S84" s="207">
        <v>0</v>
      </c>
      <c r="T84" s="207">
        <v>0</v>
      </c>
      <c r="U84" s="207">
        <v>0</v>
      </c>
      <c r="V84" s="207">
        <v>0</v>
      </c>
      <c r="W84" s="207">
        <v>0</v>
      </c>
      <c r="X84" s="207">
        <v>0</v>
      </c>
      <c r="Y84" s="207">
        <v>0</v>
      </c>
      <c r="Z84" s="207">
        <v>0</v>
      </c>
      <c r="AA84" s="207">
        <v>0</v>
      </c>
      <c r="AB84" s="207">
        <v>0</v>
      </c>
      <c r="AC84" s="207">
        <v>0</v>
      </c>
      <c r="AD84" s="207">
        <v>0</v>
      </c>
      <c r="AE84" s="207">
        <v>0</v>
      </c>
      <c r="AF84" s="207">
        <v>0</v>
      </c>
      <c r="AG84" s="207">
        <v>0</v>
      </c>
      <c r="AH84" s="207">
        <v>0</v>
      </c>
      <c r="AI84" s="207">
        <v>0</v>
      </c>
      <c r="AJ84" s="207">
        <v>0</v>
      </c>
      <c r="AK84" s="207">
        <v>0</v>
      </c>
      <c r="AL84" s="222">
        <f>AL87</f>
        <v>1.0660000000000001</v>
      </c>
      <c r="AM84" s="208">
        <v>0</v>
      </c>
    </row>
    <row r="85" spans="1:39" ht="21.75" thickBot="1" x14ac:dyDescent="0.3">
      <c r="A85" s="389"/>
      <c r="B85" s="199" t="s">
        <v>550</v>
      </c>
      <c r="C85" s="198" t="s">
        <v>397</v>
      </c>
      <c r="D85" s="209">
        <v>0</v>
      </c>
      <c r="E85" s="210">
        <v>0</v>
      </c>
      <c r="F85" s="210">
        <v>0</v>
      </c>
      <c r="G85" s="210">
        <v>0</v>
      </c>
      <c r="H85" s="210">
        <v>0</v>
      </c>
      <c r="I85" s="210">
        <v>0</v>
      </c>
      <c r="J85" s="210">
        <v>0</v>
      </c>
      <c r="K85" s="210">
        <v>0</v>
      </c>
      <c r="L85" s="210">
        <v>0</v>
      </c>
      <c r="M85" s="210">
        <v>0</v>
      </c>
      <c r="N85" s="210">
        <v>0</v>
      </c>
      <c r="O85" s="210">
        <v>0</v>
      </c>
      <c r="P85" s="210">
        <v>0</v>
      </c>
      <c r="Q85" s="210">
        <v>0</v>
      </c>
      <c r="R85" s="210">
        <v>0</v>
      </c>
      <c r="S85" s="210">
        <v>0</v>
      </c>
      <c r="T85" s="210">
        <v>0</v>
      </c>
      <c r="U85" s="210">
        <v>0</v>
      </c>
      <c r="V85" s="210">
        <v>0</v>
      </c>
      <c r="W85" s="210">
        <v>0</v>
      </c>
      <c r="X85" s="210">
        <v>0</v>
      </c>
      <c r="Y85" s="210">
        <v>0</v>
      </c>
      <c r="Z85" s="210">
        <v>0</v>
      </c>
      <c r="AA85" s="210">
        <v>0</v>
      </c>
      <c r="AB85" s="210">
        <v>0</v>
      </c>
      <c r="AC85" s="210">
        <v>0</v>
      </c>
      <c r="AD85" s="210">
        <v>0</v>
      </c>
      <c r="AE85" s="210">
        <v>0</v>
      </c>
      <c r="AF85" s="210">
        <v>0</v>
      </c>
      <c r="AG85" s="210">
        <v>0</v>
      </c>
      <c r="AH85" s="210">
        <v>0</v>
      </c>
      <c r="AI85" s="210">
        <v>0</v>
      </c>
      <c r="AJ85" s="210">
        <v>0</v>
      </c>
      <c r="AK85" s="210">
        <v>0</v>
      </c>
      <c r="AL85" s="210">
        <v>0</v>
      </c>
      <c r="AM85" s="223">
        <f>AM87</f>
        <v>1</v>
      </c>
    </row>
    <row r="86" spans="1:39" ht="13.5" x14ac:dyDescent="0.25">
      <c r="B86" s="211" t="s">
        <v>451</v>
      </c>
      <c r="C86" s="202" t="s">
        <v>556</v>
      </c>
      <c r="D86" s="200">
        <f>SUM(D50:D85)</f>
        <v>1.224</v>
      </c>
      <c r="E86" s="200">
        <f t="shared" ref="E86:AM86" si="1">SUM(E50:E85)</f>
        <v>1.002</v>
      </c>
      <c r="F86" s="200">
        <f t="shared" si="1"/>
        <v>1.012</v>
      </c>
      <c r="G86" s="200">
        <f t="shared" si="1"/>
        <v>1.036</v>
      </c>
      <c r="H86" s="200">
        <f t="shared" si="1"/>
        <v>1.0569999999999999</v>
      </c>
      <c r="I86" s="200">
        <f t="shared" si="1"/>
        <v>1.034</v>
      </c>
      <c r="J86" s="200">
        <f t="shared" si="1"/>
        <v>1.1599999999999999</v>
      </c>
      <c r="K86" s="200">
        <f t="shared" si="1"/>
        <v>1.077</v>
      </c>
      <c r="L86" s="200">
        <f t="shared" si="1"/>
        <v>1.034</v>
      </c>
      <c r="M86" s="200">
        <f t="shared" si="1"/>
        <v>1.0189999999999999</v>
      </c>
      <c r="N86" s="200">
        <f t="shared" si="1"/>
        <v>1.0569999999999999</v>
      </c>
      <c r="O86" s="200">
        <f t="shared" si="1"/>
        <v>1.0669999999999999</v>
      </c>
      <c r="P86" s="200">
        <f t="shared" si="1"/>
        <v>1.028</v>
      </c>
      <c r="Q86" s="200">
        <f t="shared" si="1"/>
        <v>1.131</v>
      </c>
      <c r="R86" s="200">
        <f t="shared" si="1"/>
        <v>1.073</v>
      </c>
      <c r="S86" s="200">
        <f t="shared" si="1"/>
        <v>1.0249999999999999</v>
      </c>
      <c r="T86" s="200">
        <f t="shared" si="1"/>
        <v>1.012</v>
      </c>
      <c r="U86" s="200">
        <f t="shared" si="1"/>
        <v>1.286</v>
      </c>
      <c r="V86" s="200">
        <f t="shared" si="1"/>
        <v>1.0620000000000001</v>
      </c>
      <c r="W86" s="200">
        <f t="shared" si="1"/>
        <v>1.046</v>
      </c>
      <c r="X86" s="200">
        <f t="shared" si="1"/>
        <v>1.377</v>
      </c>
      <c r="Y86" s="200">
        <f t="shared" si="1"/>
        <v>1.2270000000000001</v>
      </c>
      <c r="Z86" s="200">
        <f t="shared" si="1"/>
        <v>1.083</v>
      </c>
      <c r="AA86" s="200">
        <f t="shared" si="1"/>
        <v>1.204</v>
      </c>
      <c r="AB86" s="200">
        <f t="shared" si="1"/>
        <v>1.0069999999999999</v>
      </c>
      <c r="AC86" s="200">
        <f t="shared" si="1"/>
        <v>1.0629999999999999</v>
      </c>
      <c r="AD86" s="200">
        <f t="shared" si="1"/>
        <v>1.093</v>
      </c>
      <c r="AE86" s="200">
        <f t="shared" si="1"/>
        <v>1.147</v>
      </c>
      <c r="AF86" s="200">
        <f t="shared" si="1"/>
        <v>1.2729999999999999</v>
      </c>
      <c r="AG86" s="200">
        <f t="shared" si="1"/>
        <v>1.014</v>
      </c>
      <c r="AH86" s="200">
        <f t="shared" si="1"/>
        <v>1.2729999999999999</v>
      </c>
      <c r="AI86" s="200">
        <f t="shared" si="1"/>
        <v>1.0029999999999999</v>
      </c>
      <c r="AJ86" s="200">
        <f t="shared" si="1"/>
        <v>1.0049999999999999</v>
      </c>
      <c r="AK86" s="200">
        <f t="shared" si="1"/>
        <v>1.099</v>
      </c>
      <c r="AL86" s="200">
        <f t="shared" si="1"/>
        <v>1.0660000000000001</v>
      </c>
      <c r="AM86" s="200">
        <f t="shared" si="1"/>
        <v>1</v>
      </c>
    </row>
    <row r="87" spans="1:39" ht="13.5" x14ac:dyDescent="0.25">
      <c r="B87" s="201" t="s">
        <v>513</v>
      </c>
      <c r="C87" s="202" t="s">
        <v>556</v>
      </c>
      <c r="D87" s="203">
        <f>D46</f>
        <v>1.224</v>
      </c>
      <c r="E87" s="203">
        <f t="shared" ref="E87:AM87" si="2">E46</f>
        <v>1.002</v>
      </c>
      <c r="F87" s="203">
        <f t="shared" si="2"/>
        <v>1.012</v>
      </c>
      <c r="G87" s="203">
        <f t="shared" si="2"/>
        <v>1.036</v>
      </c>
      <c r="H87" s="203">
        <f t="shared" si="2"/>
        <v>1.0569999999999999</v>
      </c>
      <c r="I87" s="203">
        <f t="shared" si="2"/>
        <v>1.034</v>
      </c>
      <c r="J87" s="203">
        <f t="shared" si="2"/>
        <v>1.1599999999999999</v>
      </c>
      <c r="K87" s="203">
        <f t="shared" si="2"/>
        <v>1.077</v>
      </c>
      <c r="L87" s="203">
        <f t="shared" si="2"/>
        <v>1.034</v>
      </c>
      <c r="M87" s="203">
        <f t="shared" si="2"/>
        <v>1.0189999999999999</v>
      </c>
      <c r="N87" s="203">
        <f t="shared" si="2"/>
        <v>1.0569999999999999</v>
      </c>
      <c r="O87" s="203">
        <f t="shared" si="2"/>
        <v>1.0669999999999999</v>
      </c>
      <c r="P87" s="203">
        <f t="shared" si="2"/>
        <v>1.028</v>
      </c>
      <c r="Q87" s="203">
        <f t="shared" si="2"/>
        <v>1.131</v>
      </c>
      <c r="R87" s="203">
        <f t="shared" si="2"/>
        <v>1.073</v>
      </c>
      <c r="S87" s="203">
        <f t="shared" si="2"/>
        <v>1.0249999999999999</v>
      </c>
      <c r="T87" s="203">
        <f t="shared" si="2"/>
        <v>1.012</v>
      </c>
      <c r="U87" s="203">
        <f t="shared" si="2"/>
        <v>1.286</v>
      </c>
      <c r="V87" s="203">
        <f t="shared" si="2"/>
        <v>1.0620000000000001</v>
      </c>
      <c r="W87" s="203">
        <f t="shared" si="2"/>
        <v>1.046</v>
      </c>
      <c r="X87" s="203">
        <f t="shared" si="2"/>
        <v>1.377</v>
      </c>
      <c r="Y87" s="203">
        <f t="shared" si="2"/>
        <v>1.2270000000000001</v>
      </c>
      <c r="Z87" s="203">
        <f t="shared" si="2"/>
        <v>1.083</v>
      </c>
      <c r="AA87" s="203">
        <f t="shared" si="2"/>
        <v>1.204</v>
      </c>
      <c r="AB87" s="203">
        <f t="shared" si="2"/>
        <v>1.0069999999999999</v>
      </c>
      <c r="AC87" s="203">
        <f t="shared" si="2"/>
        <v>1.0629999999999999</v>
      </c>
      <c r="AD87" s="203">
        <f t="shared" si="2"/>
        <v>1.093</v>
      </c>
      <c r="AE87" s="203">
        <f t="shared" si="2"/>
        <v>1.147</v>
      </c>
      <c r="AF87" s="203">
        <f t="shared" si="2"/>
        <v>1.2729999999999999</v>
      </c>
      <c r="AG87" s="203">
        <f t="shared" si="2"/>
        <v>1.014</v>
      </c>
      <c r="AH87" s="203">
        <f t="shared" si="2"/>
        <v>1.2729999999999999</v>
      </c>
      <c r="AI87" s="203">
        <f t="shared" si="2"/>
        <v>1.0029999999999999</v>
      </c>
      <c r="AJ87" s="203">
        <f t="shared" si="2"/>
        <v>1.0049999999999999</v>
      </c>
      <c r="AK87" s="203">
        <f t="shared" si="2"/>
        <v>1.099</v>
      </c>
      <c r="AL87" s="203">
        <f t="shared" si="2"/>
        <v>1.0660000000000001</v>
      </c>
      <c r="AM87" s="203">
        <f t="shared" si="2"/>
        <v>1</v>
      </c>
    </row>
    <row r="89" spans="1:39" ht="126" x14ac:dyDescent="0.2">
      <c r="B89" s="387" t="s">
        <v>440</v>
      </c>
      <c r="C89" s="388"/>
      <c r="D89" s="196" t="s">
        <v>399</v>
      </c>
      <c r="E89" s="196" t="s">
        <v>400</v>
      </c>
      <c r="F89" s="196" t="s">
        <v>401</v>
      </c>
      <c r="G89" s="196" t="s">
        <v>402</v>
      </c>
      <c r="H89" s="196" t="s">
        <v>403</v>
      </c>
      <c r="I89" s="196" t="s">
        <v>404</v>
      </c>
      <c r="J89" s="196" t="s">
        <v>405</v>
      </c>
      <c r="K89" s="196" t="s">
        <v>406</v>
      </c>
      <c r="L89" s="196" t="s">
        <v>407</v>
      </c>
      <c r="M89" s="196" t="s">
        <v>408</v>
      </c>
      <c r="N89" s="196" t="s">
        <v>409</v>
      </c>
      <c r="O89" s="196" t="s">
        <v>410</v>
      </c>
      <c r="P89" s="196" t="s">
        <v>411</v>
      </c>
      <c r="Q89" s="196" t="s">
        <v>412</v>
      </c>
      <c r="R89" s="196" t="s">
        <v>413</v>
      </c>
      <c r="S89" s="196" t="s">
        <v>414</v>
      </c>
      <c r="T89" s="196" t="s">
        <v>415</v>
      </c>
      <c r="U89" s="196" t="s">
        <v>416</v>
      </c>
      <c r="V89" s="196" t="s">
        <v>417</v>
      </c>
      <c r="W89" s="196" t="s">
        <v>418</v>
      </c>
      <c r="X89" s="196" t="s">
        <v>419</v>
      </c>
      <c r="Y89" s="196" t="s">
        <v>420</v>
      </c>
      <c r="Z89" s="196" t="s">
        <v>421</v>
      </c>
      <c r="AA89" s="196" t="s">
        <v>422</v>
      </c>
      <c r="AB89" s="196" t="s">
        <v>441</v>
      </c>
      <c r="AC89" s="196" t="s">
        <v>424</v>
      </c>
      <c r="AD89" s="196" t="s">
        <v>425</v>
      </c>
      <c r="AE89" s="196" t="s">
        <v>426</v>
      </c>
      <c r="AF89" s="196" t="s">
        <v>427</v>
      </c>
      <c r="AG89" s="196" t="s">
        <v>428</v>
      </c>
      <c r="AH89" s="196" t="s">
        <v>429</v>
      </c>
      <c r="AI89" s="196" t="s">
        <v>430</v>
      </c>
      <c r="AJ89" s="196" t="s">
        <v>431</v>
      </c>
      <c r="AK89" s="196" t="s">
        <v>432</v>
      </c>
      <c r="AL89" s="196" t="s">
        <v>433</v>
      </c>
      <c r="AM89" s="196" t="s">
        <v>434</v>
      </c>
    </row>
    <row r="90" spans="1:39" ht="14.25" thickBot="1" x14ac:dyDescent="0.3">
      <c r="A90" s="389" t="s">
        <v>551</v>
      </c>
      <c r="B90" s="197" t="s">
        <v>453</v>
      </c>
      <c r="C90" s="215" t="s">
        <v>555</v>
      </c>
      <c r="D90" s="198" t="s">
        <v>397</v>
      </c>
      <c r="E90" s="198" t="s">
        <v>397</v>
      </c>
      <c r="F90" s="198" t="s">
        <v>397</v>
      </c>
      <c r="G90" s="198" t="s">
        <v>397</v>
      </c>
      <c r="H90" s="198" t="s">
        <v>397</v>
      </c>
      <c r="I90" s="198" t="s">
        <v>397</v>
      </c>
      <c r="J90" s="198" t="s">
        <v>397</v>
      </c>
      <c r="K90" s="198" t="s">
        <v>397</v>
      </c>
      <c r="L90" s="198" t="s">
        <v>397</v>
      </c>
      <c r="M90" s="198" t="s">
        <v>397</v>
      </c>
      <c r="N90" s="198" t="s">
        <v>397</v>
      </c>
      <c r="O90" s="198" t="s">
        <v>397</v>
      </c>
      <c r="P90" s="198" t="s">
        <v>397</v>
      </c>
      <c r="Q90" s="198" t="s">
        <v>397</v>
      </c>
      <c r="R90" s="198" t="s">
        <v>397</v>
      </c>
      <c r="S90" s="198" t="s">
        <v>397</v>
      </c>
      <c r="T90" s="198" t="s">
        <v>397</v>
      </c>
      <c r="U90" s="198" t="s">
        <v>397</v>
      </c>
      <c r="V90" s="198" t="s">
        <v>397</v>
      </c>
      <c r="W90" s="198" t="s">
        <v>397</v>
      </c>
      <c r="X90" s="198" t="s">
        <v>397</v>
      </c>
      <c r="Y90" s="198" t="s">
        <v>397</v>
      </c>
      <c r="Z90" s="198" t="s">
        <v>397</v>
      </c>
      <c r="AA90" s="198" t="s">
        <v>397</v>
      </c>
      <c r="AB90" s="198" t="s">
        <v>397</v>
      </c>
      <c r="AC90" s="198" t="s">
        <v>397</v>
      </c>
      <c r="AD90" s="198" t="s">
        <v>397</v>
      </c>
      <c r="AE90" s="198" t="s">
        <v>397</v>
      </c>
      <c r="AF90" s="198" t="s">
        <v>397</v>
      </c>
      <c r="AG90" s="198" t="s">
        <v>397</v>
      </c>
      <c r="AH90" s="198" t="s">
        <v>397</v>
      </c>
      <c r="AI90" s="198" t="s">
        <v>397</v>
      </c>
      <c r="AJ90" s="198" t="s">
        <v>397</v>
      </c>
      <c r="AK90" s="198" t="s">
        <v>397</v>
      </c>
      <c r="AL90" s="198" t="s">
        <v>397</v>
      </c>
      <c r="AM90" s="198" t="s">
        <v>397</v>
      </c>
    </row>
    <row r="91" spans="1:39" ht="21" x14ac:dyDescent="0.25">
      <c r="A91" s="389"/>
      <c r="B91" s="199" t="s">
        <v>515</v>
      </c>
      <c r="C91" s="198" t="s">
        <v>397</v>
      </c>
      <c r="D91" s="221">
        <v>0</v>
      </c>
      <c r="E91" s="204">
        <v>6.0000000000000001E-3</v>
      </c>
      <c r="F91" s="204">
        <v>6.0000000000000001E-3</v>
      </c>
      <c r="G91" s="204">
        <v>6.0000000000000001E-3</v>
      </c>
      <c r="H91" s="204">
        <v>0.32200000000000001</v>
      </c>
      <c r="I91" s="204">
        <v>5.0000000000000001E-3</v>
      </c>
      <c r="J91" s="204">
        <v>0.315</v>
      </c>
      <c r="K91" s="204">
        <v>0.129</v>
      </c>
      <c r="L91" s="204">
        <v>2E-3</v>
      </c>
      <c r="M91" s="204">
        <v>2.1999999999999999E-2</v>
      </c>
      <c r="N91" s="204">
        <v>1.7999999999999999E-2</v>
      </c>
      <c r="O91" s="204">
        <v>1.2E-2</v>
      </c>
      <c r="P91" s="204">
        <v>1.4E-2</v>
      </c>
      <c r="Q91" s="204">
        <v>8.9999999999999993E-3</v>
      </c>
      <c r="R91" s="204">
        <v>7.0000000000000001E-3</v>
      </c>
      <c r="S91" s="204">
        <v>6.0000000000000001E-3</v>
      </c>
      <c r="T91" s="204">
        <v>8.0000000000000002E-3</v>
      </c>
      <c r="U91" s="204">
        <v>5.0000000000000001E-3</v>
      </c>
      <c r="V91" s="204">
        <v>6.0000000000000001E-3</v>
      </c>
      <c r="W91" s="204">
        <v>3.2000000000000001E-2</v>
      </c>
      <c r="X91" s="204">
        <v>1.2E-2</v>
      </c>
      <c r="Y91" s="204">
        <v>0.02</v>
      </c>
      <c r="Z91" s="204">
        <v>1.4E-2</v>
      </c>
      <c r="AA91" s="204">
        <v>6.0000000000000001E-3</v>
      </c>
      <c r="AB91" s="204">
        <v>6.8000000000000005E-2</v>
      </c>
      <c r="AC91" s="204">
        <v>1.0999999999999999E-2</v>
      </c>
      <c r="AD91" s="204">
        <v>5.0000000000000001E-3</v>
      </c>
      <c r="AE91" s="204">
        <v>6.0000000000000001E-3</v>
      </c>
      <c r="AF91" s="204">
        <v>4.0000000000000001E-3</v>
      </c>
      <c r="AG91" s="204">
        <v>8.9999999999999993E-3</v>
      </c>
      <c r="AH91" s="204">
        <v>1.4E-2</v>
      </c>
      <c r="AI91" s="204">
        <v>8.9999999999999993E-3</v>
      </c>
      <c r="AJ91" s="204">
        <v>7.0000000000000001E-3</v>
      </c>
      <c r="AK91" s="204">
        <v>6.0000000000000001E-3</v>
      </c>
      <c r="AL91" s="204">
        <v>0.01</v>
      </c>
      <c r="AM91" s="205">
        <v>0</v>
      </c>
    </row>
    <row r="92" spans="1:39" ht="31.5" x14ac:dyDescent="0.25">
      <c r="A92" s="389"/>
      <c r="B92" s="199" t="s">
        <v>516</v>
      </c>
      <c r="C92" s="198" t="s">
        <v>397</v>
      </c>
      <c r="D92" s="206">
        <v>0</v>
      </c>
      <c r="E92" s="222">
        <v>0</v>
      </c>
      <c r="F92" s="207">
        <v>0</v>
      </c>
      <c r="G92" s="207">
        <v>0</v>
      </c>
      <c r="H92" s="207">
        <v>0</v>
      </c>
      <c r="I92" s="207">
        <v>0</v>
      </c>
      <c r="J92" s="207">
        <v>0</v>
      </c>
      <c r="K92" s="207">
        <v>0</v>
      </c>
      <c r="L92" s="207">
        <v>1E-3</v>
      </c>
      <c r="M92" s="207">
        <v>1E-3</v>
      </c>
      <c r="N92" s="207">
        <v>0</v>
      </c>
      <c r="O92" s="207">
        <v>1E-3</v>
      </c>
      <c r="P92" s="207">
        <v>4.0000000000000001E-3</v>
      </c>
      <c r="Q92" s="207">
        <v>0</v>
      </c>
      <c r="R92" s="207">
        <v>0</v>
      </c>
      <c r="S92" s="207">
        <v>0</v>
      </c>
      <c r="T92" s="207">
        <v>0</v>
      </c>
      <c r="U92" s="207">
        <v>0</v>
      </c>
      <c r="V92" s="207">
        <v>0</v>
      </c>
      <c r="W92" s="207">
        <v>0</v>
      </c>
      <c r="X92" s="207">
        <v>4.0000000000000001E-3</v>
      </c>
      <c r="Y92" s="207">
        <v>0</v>
      </c>
      <c r="Z92" s="207">
        <v>0</v>
      </c>
      <c r="AA92" s="207">
        <v>0</v>
      </c>
      <c r="AB92" s="207">
        <v>0</v>
      </c>
      <c r="AC92" s="207">
        <v>0</v>
      </c>
      <c r="AD92" s="207">
        <v>0</v>
      </c>
      <c r="AE92" s="207">
        <v>0</v>
      </c>
      <c r="AF92" s="207">
        <v>0</v>
      </c>
      <c r="AG92" s="207">
        <v>0</v>
      </c>
      <c r="AH92" s="207">
        <v>0</v>
      </c>
      <c r="AI92" s="207">
        <v>0</v>
      </c>
      <c r="AJ92" s="207">
        <v>0</v>
      </c>
      <c r="AK92" s="207">
        <v>0</v>
      </c>
      <c r="AL92" s="207">
        <v>0</v>
      </c>
      <c r="AM92" s="208">
        <v>0</v>
      </c>
    </row>
    <row r="93" spans="1:39" ht="31.5" x14ac:dyDescent="0.25">
      <c r="A93" s="389"/>
      <c r="B93" s="199" t="s">
        <v>517</v>
      </c>
      <c r="C93" s="198" t="s">
        <v>397</v>
      </c>
      <c r="D93" s="206">
        <v>1E-3</v>
      </c>
      <c r="E93" s="207">
        <v>0</v>
      </c>
      <c r="F93" s="222">
        <v>0</v>
      </c>
      <c r="G93" s="207">
        <v>2E-3</v>
      </c>
      <c r="H93" s="207">
        <v>1E-3</v>
      </c>
      <c r="I93" s="207">
        <v>0</v>
      </c>
      <c r="J93" s="207">
        <v>0</v>
      </c>
      <c r="K93" s="207">
        <v>1E-3</v>
      </c>
      <c r="L93" s="207">
        <v>0</v>
      </c>
      <c r="M93" s="207">
        <v>6.0000000000000001E-3</v>
      </c>
      <c r="N93" s="207">
        <v>0</v>
      </c>
      <c r="O93" s="207">
        <v>2.5999999999999999E-2</v>
      </c>
      <c r="P93" s="207">
        <v>1.7000000000000001E-2</v>
      </c>
      <c r="Q93" s="207">
        <v>1E-3</v>
      </c>
      <c r="R93" s="207">
        <v>0</v>
      </c>
      <c r="S93" s="207">
        <v>0</v>
      </c>
      <c r="T93" s="207">
        <v>1E-3</v>
      </c>
      <c r="U93" s="207">
        <v>0</v>
      </c>
      <c r="V93" s="207">
        <v>0</v>
      </c>
      <c r="W93" s="207">
        <v>0</v>
      </c>
      <c r="X93" s="207">
        <v>1E-3</v>
      </c>
      <c r="Y93" s="207">
        <v>6.0000000000000001E-3</v>
      </c>
      <c r="Z93" s="207">
        <v>0</v>
      </c>
      <c r="AA93" s="207">
        <v>1E-3</v>
      </c>
      <c r="AB93" s="207">
        <v>0</v>
      </c>
      <c r="AC93" s="207">
        <v>0</v>
      </c>
      <c r="AD93" s="207">
        <v>0</v>
      </c>
      <c r="AE93" s="207">
        <v>0</v>
      </c>
      <c r="AF93" s="207">
        <v>0</v>
      </c>
      <c r="AG93" s="207">
        <v>1E-3</v>
      </c>
      <c r="AH93" s="207">
        <v>1E-3</v>
      </c>
      <c r="AI93" s="207">
        <v>0</v>
      </c>
      <c r="AJ93" s="207">
        <v>0</v>
      </c>
      <c r="AK93" s="207">
        <v>0</v>
      </c>
      <c r="AL93" s="207">
        <v>0</v>
      </c>
      <c r="AM93" s="208">
        <v>0</v>
      </c>
    </row>
    <row r="94" spans="1:39" ht="21" x14ac:dyDescent="0.25">
      <c r="A94" s="389"/>
      <c r="B94" s="199" t="s">
        <v>518</v>
      </c>
      <c r="C94" s="198" t="s">
        <v>397</v>
      </c>
      <c r="D94" s="206">
        <v>5.0000000000000001E-3</v>
      </c>
      <c r="E94" s="207">
        <v>3.5000000000000003E-2</v>
      </c>
      <c r="F94" s="207">
        <v>2.1999999999999999E-2</v>
      </c>
      <c r="G94" s="222">
        <v>0</v>
      </c>
      <c r="H94" s="207">
        <v>2E-3</v>
      </c>
      <c r="I94" s="207">
        <v>0</v>
      </c>
      <c r="J94" s="207">
        <v>2E-3</v>
      </c>
      <c r="K94" s="207">
        <v>2E-3</v>
      </c>
      <c r="L94" s="207">
        <v>1E-3</v>
      </c>
      <c r="M94" s="207">
        <v>1E-3</v>
      </c>
      <c r="N94" s="207">
        <v>1E-3</v>
      </c>
      <c r="O94" s="207">
        <v>2E-3</v>
      </c>
      <c r="P94" s="207">
        <v>1E-3</v>
      </c>
      <c r="Q94" s="207">
        <v>0</v>
      </c>
      <c r="R94" s="207">
        <v>0</v>
      </c>
      <c r="S94" s="207">
        <v>0</v>
      </c>
      <c r="T94" s="207">
        <v>1E-3</v>
      </c>
      <c r="U94" s="207">
        <v>0</v>
      </c>
      <c r="V94" s="207">
        <v>0</v>
      </c>
      <c r="W94" s="207">
        <v>0</v>
      </c>
      <c r="X94" s="207">
        <v>4.0000000000000001E-3</v>
      </c>
      <c r="Y94" s="207">
        <v>3.0000000000000001E-3</v>
      </c>
      <c r="Z94" s="207">
        <v>0</v>
      </c>
      <c r="AA94" s="207">
        <v>0</v>
      </c>
      <c r="AB94" s="207">
        <v>1E-3</v>
      </c>
      <c r="AC94" s="207">
        <v>0</v>
      </c>
      <c r="AD94" s="207">
        <v>0</v>
      </c>
      <c r="AE94" s="207">
        <v>0</v>
      </c>
      <c r="AF94" s="207">
        <v>0</v>
      </c>
      <c r="AG94" s="207">
        <v>1E-3</v>
      </c>
      <c r="AH94" s="207">
        <v>0</v>
      </c>
      <c r="AI94" s="207">
        <v>1E-3</v>
      </c>
      <c r="AJ94" s="207">
        <v>0</v>
      </c>
      <c r="AK94" s="207">
        <v>0</v>
      </c>
      <c r="AL94" s="207">
        <v>0</v>
      </c>
      <c r="AM94" s="208">
        <v>0</v>
      </c>
    </row>
    <row r="95" spans="1:39" ht="21" x14ac:dyDescent="0.25">
      <c r="A95" s="389"/>
      <c r="B95" s="199" t="s">
        <v>519</v>
      </c>
      <c r="C95" s="198" t="s">
        <v>397</v>
      </c>
      <c r="D95" s="206">
        <v>2.7E-2</v>
      </c>
      <c r="E95" s="207">
        <v>2E-3</v>
      </c>
      <c r="F95" s="207">
        <v>2E-3</v>
      </c>
      <c r="G95" s="207">
        <v>2E-3</v>
      </c>
      <c r="H95" s="222">
        <v>0</v>
      </c>
      <c r="I95" s="207">
        <v>4.0000000000000001E-3</v>
      </c>
      <c r="J95" s="207">
        <v>0.01</v>
      </c>
      <c r="K95" s="207">
        <v>7.0000000000000001E-3</v>
      </c>
      <c r="L95" s="207">
        <v>1E-3</v>
      </c>
      <c r="M95" s="207">
        <v>7.0000000000000001E-3</v>
      </c>
      <c r="N95" s="207">
        <v>4.0000000000000001E-3</v>
      </c>
      <c r="O95" s="207">
        <v>3.0000000000000001E-3</v>
      </c>
      <c r="P95" s="207">
        <v>3.0000000000000001E-3</v>
      </c>
      <c r="Q95" s="207">
        <v>3.0000000000000001E-3</v>
      </c>
      <c r="R95" s="207">
        <v>3.0000000000000001E-3</v>
      </c>
      <c r="S95" s="207">
        <v>3.0000000000000001E-3</v>
      </c>
      <c r="T95" s="207">
        <v>3.0000000000000001E-3</v>
      </c>
      <c r="U95" s="207">
        <v>2E-3</v>
      </c>
      <c r="V95" s="207">
        <v>3.0000000000000001E-3</v>
      </c>
      <c r="W95" s="207">
        <v>4.0000000000000001E-3</v>
      </c>
      <c r="X95" s="207">
        <v>3.0000000000000001E-3</v>
      </c>
      <c r="Y95" s="207">
        <v>3.0000000000000001E-3</v>
      </c>
      <c r="Z95" s="207">
        <v>5.0000000000000001E-3</v>
      </c>
      <c r="AA95" s="207">
        <v>2E-3</v>
      </c>
      <c r="AB95" s="207">
        <v>8.3000000000000004E-2</v>
      </c>
      <c r="AC95" s="207">
        <v>4.0000000000000001E-3</v>
      </c>
      <c r="AD95" s="207">
        <v>2E-3</v>
      </c>
      <c r="AE95" s="207">
        <v>3.0000000000000001E-3</v>
      </c>
      <c r="AF95" s="207">
        <v>2E-3</v>
      </c>
      <c r="AG95" s="207">
        <v>2E-3</v>
      </c>
      <c r="AH95" s="207">
        <v>6.0000000000000001E-3</v>
      </c>
      <c r="AI95" s="207">
        <v>4.0000000000000001E-3</v>
      </c>
      <c r="AJ95" s="207">
        <v>4.0000000000000001E-3</v>
      </c>
      <c r="AK95" s="207">
        <v>5.0000000000000001E-3</v>
      </c>
      <c r="AL95" s="207">
        <v>1.2999999999999999E-2</v>
      </c>
      <c r="AM95" s="208">
        <v>0</v>
      </c>
    </row>
    <row r="96" spans="1:39" ht="31.5" x14ac:dyDescent="0.25">
      <c r="A96" s="389"/>
      <c r="B96" s="199" t="s">
        <v>520</v>
      </c>
      <c r="C96" s="198" t="s">
        <v>397</v>
      </c>
      <c r="D96" s="206">
        <v>1E-3</v>
      </c>
      <c r="E96" s="207">
        <v>1E-3</v>
      </c>
      <c r="F96" s="207">
        <v>0</v>
      </c>
      <c r="G96" s="207">
        <v>1E-3</v>
      </c>
      <c r="H96" s="207">
        <v>1E-3</v>
      </c>
      <c r="I96" s="222">
        <v>0</v>
      </c>
      <c r="J96" s="207">
        <v>0</v>
      </c>
      <c r="K96" s="207">
        <v>2E-3</v>
      </c>
      <c r="L96" s="207">
        <v>0</v>
      </c>
      <c r="M96" s="207">
        <v>2E-3</v>
      </c>
      <c r="N96" s="207">
        <v>2E-3</v>
      </c>
      <c r="O96" s="207">
        <v>1E-3</v>
      </c>
      <c r="P96" s="207">
        <v>2E-3</v>
      </c>
      <c r="Q96" s="207">
        <v>1E-3</v>
      </c>
      <c r="R96" s="207">
        <v>1E-3</v>
      </c>
      <c r="S96" s="207">
        <v>1E-3</v>
      </c>
      <c r="T96" s="207">
        <v>1E-3</v>
      </c>
      <c r="U96" s="207">
        <v>0</v>
      </c>
      <c r="V96" s="207">
        <v>2E-3</v>
      </c>
      <c r="W96" s="207">
        <v>6.0000000000000001E-3</v>
      </c>
      <c r="X96" s="207">
        <v>1E-3</v>
      </c>
      <c r="Y96" s="207">
        <v>1E-3</v>
      </c>
      <c r="Z96" s="207">
        <v>1E-3</v>
      </c>
      <c r="AA96" s="207">
        <v>1E-3</v>
      </c>
      <c r="AB96" s="207">
        <v>1E-3</v>
      </c>
      <c r="AC96" s="207">
        <v>1E-3</v>
      </c>
      <c r="AD96" s="207">
        <v>0</v>
      </c>
      <c r="AE96" s="207">
        <v>0</v>
      </c>
      <c r="AF96" s="207">
        <v>0</v>
      </c>
      <c r="AG96" s="207">
        <v>0</v>
      </c>
      <c r="AH96" s="207">
        <v>1E-3</v>
      </c>
      <c r="AI96" s="207">
        <v>1E-3</v>
      </c>
      <c r="AJ96" s="207">
        <v>0</v>
      </c>
      <c r="AK96" s="207">
        <v>1E-3</v>
      </c>
      <c r="AL96" s="207">
        <v>1E-3</v>
      </c>
      <c r="AM96" s="208">
        <v>0</v>
      </c>
    </row>
    <row r="97" spans="1:39" ht="31.5" x14ac:dyDescent="0.25">
      <c r="A97" s="389"/>
      <c r="B97" s="199" t="s">
        <v>521</v>
      </c>
      <c r="C97" s="198" t="s">
        <v>397</v>
      </c>
      <c r="D97" s="206">
        <v>0.01</v>
      </c>
      <c r="E97" s="207">
        <v>3.0000000000000001E-3</v>
      </c>
      <c r="F97" s="207">
        <v>4.0000000000000001E-3</v>
      </c>
      <c r="G97" s="207">
        <v>4.0000000000000001E-3</v>
      </c>
      <c r="H97" s="207">
        <v>6.0000000000000001E-3</v>
      </c>
      <c r="I97" s="207">
        <v>2E-3</v>
      </c>
      <c r="J97" s="222">
        <v>0</v>
      </c>
      <c r="K97" s="207">
        <v>2.9000000000000001E-2</v>
      </c>
      <c r="L97" s="207">
        <v>1E-3</v>
      </c>
      <c r="M97" s="207">
        <v>7.0000000000000001E-3</v>
      </c>
      <c r="N97" s="207">
        <v>8.9999999999999993E-3</v>
      </c>
      <c r="O97" s="207">
        <v>1.4E-2</v>
      </c>
      <c r="P97" s="207">
        <v>7.0000000000000001E-3</v>
      </c>
      <c r="Q97" s="207">
        <v>0.01</v>
      </c>
      <c r="R97" s="207">
        <v>5.0000000000000001E-3</v>
      </c>
      <c r="S97" s="207">
        <v>6.0000000000000001E-3</v>
      </c>
      <c r="T97" s="207">
        <v>8.0000000000000002E-3</v>
      </c>
      <c r="U97" s="207">
        <v>6.0000000000000001E-3</v>
      </c>
      <c r="V97" s="207">
        <v>6.0000000000000001E-3</v>
      </c>
      <c r="W97" s="207">
        <v>5.8999999999999997E-2</v>
      </c>
      <c r="X97" s="207">
        <v>6.0000000000000001E-3</v>
      </c>
      <c r="Y97" s="207">
        <v>4.1000000000000002E-2</v>
      </c>
      <c r="Z97" s="207">
        <v>6.0000000000000001E-3</v>
      </c>
      <c r="AA97" s="207">
        <v>5.0000000000000001E-3</v>
      </c>
      <c r="AB97" s="207">
        <v>5.0000000000000001E-3</v>
      </c>
      <c r="AC97" s="207">
        <v>4.0000000000000001E-3</v>
      </c>
      <c r="AD97" s="207">
        <v>4.0000000000000001E-3</v>
      </c>
      <c r="AE97" s="207">
        <v>3.0000000000000001E-3</v>
      </c>
      <c r="AF97" s="207">
        <v>2E-3</v>
      </c>
      <c r="AG97" s="207">
        <v>1.4E-2</v>
      </c>
      <c r="AH97" s="207">
        <v>8.0000000000000002E-3</v>
      </c>
      <c r="AI97" s="207">
        <v>5.0000000000000001E-3</v>
      </c>
      <c r="AJ97" s="207">
        <v>4.0000000000000001E-3</v>
      </c>
      <c r="AK97" s="207">
        <v>3.0000000000000001E-3</v>
      </c>
      <c r="AL97" s="207">
        <v>5.0000000000000001E-3</v>
      </c>
      <c r="AM97" s="208">
        <v>0</v>
      </c>
    </row>
    <row r="98" spans="1:39" ht="21" x14ac:dyDescent="0.25">
      <c r="A98" s="389"/>
      <c r="B98" s="199" t="s">
        <v>522</v>
      </c>
      <c r="C98" s="198" t="s">
        <v>397</v>
      </c>
      <c r="D98" s="206">
        <v>2E-3</v>
      </c>
      <c r="E98" s="207">
        <v>2E-3</v>
      </c>
      <c r="F98" s="207">
        <v>3.0000000000000001E-3</v>
      </c>
      <c r="G98" s="207">
        <v>1E-3</v>
      </c>
      <c r="H98" s="207">
        <v>7.0000000000000001E-3</v>
      </c>
      <c r="I98" s="207">
        <v>2E-3</v>
      </c>
      <c r="J98" s="207">
        <v>4.0000000000000001E-3</v>
      </c>
      <c r="K98" s="222">
        <v>0</v>
      </c>
      <c r="L98" s="207">
        <v>1E-3</v>
      </c>
      <c r="M98" s="207">
        <v>5.0000000000000001E-3</v>
      </c>
      <c r="N98" s="207">
        <v>6.0000000000000001E-3</v>
      </c>
      <c r="O98" s="207">
        <v>6.0000000000000001E-3</v>
      </c>
      <c r="P98" s="207">
        <v>3.0000000000000001E-3</v>
      </c>
      <c r="Q98" s="207">
        <v>3.0000000000000001E-3</v>
      </c>
      <c r="R98" s="207">
        <v>4.0000000000000001E-3</v>
      </c>
      <c r="S98" s="207">
        <v>3.0000000000000001E-3</v>
      </c>
      <c r="T98" s="207">
        <v>4.0000000000000001E-3</v>
      </c>
      <c r="U98" s="207">
        <v>2E-3</v>
      </c>
      <c r="V98" s="207">
        <v>2E-3</v>
      </c>
      <c r="W98" s="207">
        <v>4.0000000000000001E-3</v>
      </c>
      <c r="X98" s="207">
        <v>4.0000000000000001E-3</v>
      </c>
      <c r="Y98" s="207">
        <v>3.0000000000000001E-3</v>
      </c>
      <c r="Z98" s="207">
        <v>5.0000000000000001E-3</v>
      </c>
      <c r="AA98" s="207">
        <v>2E-3</v>
      </c>
      <c r="AB98" s="207">
        <v>4.0000000000000001E-3</v>
      </c>
      <c r="AC98" s="207">
        <v>4.3999999999999997E-2</v>
      </c>
      <c r="AD98" s="207">
        <v>4.0000000000000001E-3</v>
      </c>
      <c r="AE98" s="207">
        <v>7.0000000000000001E-3</v>
      </c>
      <c r="AF98" s="207">
        <v>5.0000000000000001E-3</v>
      </c>
      <c r="AG98" s="207">
        <v>3.0000000000000001E-3</v>
      </c>
      <c r="AH98" s="207">
        <v>8.9999999999999993E-3</v>
      </c>
      <c r="AI98" s="207">
        <v>4.0000000000000001E-3</v>
      </c>
      <c r="AJ98" s="207">
        <v>6.0000000000000001E-3</v>
      </c>
      <c r="AK98" s="207">
        <v>3.0000000000000001E-3</v>
      </c>
      <c r="AL98" s="207">
        <v>4.0000000000000001E-3</v>
      </c>
      <c r="AM98" s="208">
        <v>0</v>
      </c>
    </row>
    <row r="99" spans="1:39" ht="21" x14ac:dyDescent="0.25">
      <c r="A99" s="389"/>
      <c r="B99" s="199" t="s">
        <v>523</v>
      </c>
      <c r="C99" s="198" t="s">
        <v>397</v>
      </c>
      <c r="D99" s="206">
        <v>1.9E-2</v>
      </c>
      <c r="E99" s="207">
        <v>1.4E-2</v>
      </c>
      <c r="F99" s="207">
        <v>2.7E-2</v>
      </c>
      <c r="G99" s="207">
        <v>1.2999999999999999E-2</v>
      </c>
      <c r="H99" s="207">
        <v>1.0999999999999999E-2</v>
      </c>
      <c r="I99" s="207">
        <v>4.0000000000000001E-3</v>
      </c>
      <c r="J99" s="207">
        <v>0.01</v>
      </c>
      <c r="K99" s="207">
        <v>1.2999999999999999E-2</v>
      </c>
      <c r="L99" s="222">
        <v>0</v>
      </c>
      <c r="M99" s="207">
        <v>3.6999999999999998E-2</v>
      </c>
      <c r="N99" s="207">
        <v>1.0999999999999999E-2</v>
      </c>
      <c r="O99" s="207">
        <v>2.5000000000000001E-2</v>
      </c>
      <c r="P99" s="207">
        <v>2.1999999999999999E-2</v>
      </c>
      <c r="Q99" s="207">
        <v>8.0000000000000002E-3</v>
      </c>
      <c r="R99" s="207">
        <v>6.0000000000000001E-3</v>
      </c>
      <c r="S99" s="207">
        <v>6.0000000000000001E-3</v>
      </c>
      <c r="T99" s="207">
        <v>8.0000000000000002E-3</v>
      </c>
      <c r="U99" s="207">
        <v>5.0000000000000001E-3</v>
      </c>
      <c r="V99" s="207">
        <v>6.0000000000000001E-3</v>
      </c>
      <c r="W99" s="207">
        <v>8.0000000000000002E-3</v>
      </c>
      <c r="X99" s="207">
        <v>2.8000000000000001E-2</v>
      </c>
      <c r="Y99" s="207">
        <v>1.0999999999999999E-2</v>
      </c>
      <c r="Z99" s="207">
        <v>1.0999999999999999E-2</v>
      </c>
      <c r="AA99" s="207">
        <v>3.9E-2</v>
      </c>
      <c r="AB99" s="207">
        <v>7.0000000000000001E-3</v>
      </c>
      <c r="AC99" s="207">
        <v>8.0000000000000002E-3</v>
      </c>
      <c r="AD99" s="207">
        <v>6.0000000000000001E-3</v>
      </c>
      <c r="AE99" s="207">
        <v>6.0000000000000001E-3</v>
      </c>
      <c r="AF99" s="207">
        <v>5.0000000000000001E-3</v>
      </c>
      <c r="AG99" s="207">
        <v>6.0000000000000001E-3</v>
      </c>
      <c r="AH99" s="207">
        <v>0.01</v>
      </c>
      <c r="AI99" s="207">
        <v>8.0000000000000002E-3</v>
      </c>
      <c r="AJ99" s="207">
        <v>6.0000000000000001E-3</v>
      </c>
      <c r="AK99" s="207">
        <v>5.0000000000000001E-3</v>
      </c>
      <c r="AL99" s="207">
        <v>6.0000000000000001E-3</v>
      </c>
      <c r="AM99" s="208">
        <v>0</v>
      </c>
    </row>
    <row r="100" spans="1:39" ht="21" x14ac:dyDescent="0.25">
      <c r="A100" s="389"/>
      <c r="B100" s="199" t="s">
        <v>524</v>
      </c>
      <c r="C100" s="198" t="s">
        <v>397</v>
      </c>
      <c r="D100" s="206">
        <v>4.0000000000000001E-3</v>
      </c>
      <c r="E100" s="207">
        <v>2E-3</v>
      </c>
      <c r="F100" s="207">
        <v>2E-3</v>
      </c>
      <c r="G100" s="207">
        <v>1E-3</v>
      </c>
      <c r="H100" s="207">
        <v>2E-3</v>
      </c>
      <c r="I100" s="207">
        <v>2E-3</v>
      </c>
      <c r="J100" s="207">
        <v>3.0000000000000001E-3</v>
      </c>
      <c r="K100" s="207">
        <v>5.0000000000000001E-3</v>
      </c>
      <c r="L100" s="207">
        <v>3.0000000000000001E-3</v>
      </c>
      <c r="M100" s="222">
        <v>0</v>
      </c>
      <c r="N100" s="207">
        <v>1.6E-2</v>
      </c>
      <c r="O100" s="207">
        <v>4.0000000000000001E-3</v>
      </c>
      <c r="P100" s="207">
        <v>3.0000000000000001E-3</v>
      </c>
      <c r="Q100" s="207">
        <v>2E-3</v>
      </c>
      <c r="R100" s="207">
        <v>2E-3</v>
      </c>
      <c r="S100" s="207">
        <v>2E-3</v>
      </c>
      <c r="T100" s="207">
        <v>2E-3</v>
      </c>
      <c r="U100" s="207">
        <v>2E-3</v>
      </c>
      <c r="V100" s="207">
        <v>1E-3</v>
      </c>
      <c r="W100" s="207">
        <v>2E-3</v>
      </c>
      <c r="X100" s="207">
        <v>2E-3</v>
      </c>
      <c r="Y100" s="207">
        <v>2E-3</v>
      </c>
      <c r="Z100" s="207">
        <v>1E-3</v>
      </c>
      <c r="AA100" s="207">
        <v>2E-3</v>
      </c>
      <c r="AB100" s="207">
        <v>2E-3</v>
      </c>
      <c r="AC100" s="207">
        <v>2E-3</v>
      </c>
      <c r="AD100" s="207">
        <v>1E-3</v>
      </c>
      <c r="AE100" s="207">
        <v>1E-3</v>
      </c>
      <c r="AF100" s="207">
        <v>0</v>
      </c>
      <c r="AG100" s="207">
        <v>1E-3</v>
      </c>
      <c r="AH100" s="207">
        <v>2E-3</v>
      </c>
      <c r="AI100" s="207">
        <v>1E-3</v>
      </c>
      <c r="AJ100" s="207">
        <v>1E-3</v>
      </c>
      <c r="AK100" s="207">
        <v>2E-3</v>
      </c>
      <c r="AL100" s="207">
        <v>1E-3</v>
      </c>
      <c r="AM100" s="208">
        <v>0</v>
      </c>
    </row>
    <row r="101" spans="1:39" ht="21" x14ac:dyDescent="0.25">
      <c r="A101" s="389"/>
      <c r="B101" s="199" t="s">
        <v>525</v>
      </c>
      <c r="C101" s="198" t="s">
        <v>397</v>
      </c>
      <c r="D101" s="206">
        <v>4.0000000000000001E-3</v>
      </c>
      <c r="E101" s="207">
        <v>4.0000000000000001E-3</v>
      </c>
      <c r="F101" s="207">
        <v>5.0000000000000001E-3</v>
      </c>
      <c r="G101" s="207">
        <v>4.0000000000000001E-3</v>
      </c>
      <c r="H101" s="207">
        <v>8.9999999999999993E-3</v>
      </c>
      <c r="I101" s="207">
        <v>4.0000000000000001E-3</v>
      </c>
      <c r="J101" s="207">
        <v>5.0000000000000001E-3</v>
      </c>
      <c r="K101" s="207">
        <v>1.2E-2</v>
      </c>
      <c r="L101" s="207">
        <v>1E-3</v>
      </c>
      <c r="M101" s="207">
        <v>1.0999999999999999E-2</v>
      </c>
      <c r="N101" s="222">
        <v>0</v>
      </c>
      <c r="O101" s="207">
        <v>0.01</v>
      </c>
      <c r="P101" s="207">
        <v>6.0000000000000001E-3</v>
      </c>
      <c r="Q101" s="207">
        <v>8.9999999999999993E-3</v>
      </c>
      <c r="R101" s="207">
        <v>1.2E-2</v>
      </c>
      <c r="S101" s="207">
        <v>1.6E-2</v>
      </c>
      <c r="T101" s="207">
        <v>1.4999999999999999E-2</v>
      </c>
      <c r="U101" s="207">
        <v>1.4E-2</v>
      </c>
      <c r="V101" s="207">
        <v>0.01</v>
      </c>
      <c r="W101" s="207">
        <v>1.0999999999999999E-2</v>
      </c>
      <c r="X101" s="207">
        <v>4.0000000000000001E-3</v>
      </c>
      <c r="Y101" s="207">
        <v>1.2E-2</v>
      </c>
      <c r="Z101" s="207">
        <v>6.0000000000000001E-3</v>
      </c>
      <c r="AA101" s="207">
        <v>6.0000000000000001E-3</v>
      </c>
      <c r="AB101" s="207">
        <v>4.0000000000000001E-3</v>
      </c>
      <c r="AC101" s="207">
        <v>5.0000000000000001E-3</v>
      </c>
      <c r="AD101" s="207">
        <v>2E-3</v>
      </c>
      <c r="AE101" s="207">
        <v>2E-3</v>
      </c>
      <c r="AF101" s="207">
        <v>2E-3</v>
      </c>
      <c r="AG101" s="207">
        <v>4.0000000000000001E-3</v>
      </c>
      <c r="AH101" s="207">
        <v>5.0000000000000001E-3</v>
      </c>
      <c r="AI101" s="207">
        <v>3.0000000000000001E-3</v>
      </c>
      <c r="AJ101" s="207">
        <v>2E-3</v>
      </c>
      <c r="AK101" s="207">
        <v>2E-3</v>
      </c>
      <c r="AL101" s="207">
        <v>2E-3</v>
      </c>
      <c r="AM101" s="208">
        <v>0</v>
      </c>
    </row>
    <row r="102" spans="1:39" ht="21" x14ac:dyDescent="0.25">
      <c r="A102" s="389"/>
      <c r="B102" s="199" t="s">
        <v>526</v>
      </c>
      <c r="C102" s="198" t="s">
        <v>397</v>
      </c>
      <c r="D102" s="206">
        <v>3.0000000000000001E-3</v>
      </c>
      <c r="E102" s="207">
        <v>2E-3</v>
      </c>
      <c r="F102" s="207">
        <v>0.01</v>
      </c>
      <c r="G102" s="207">
        <v>3.0000000000000001E-3</v>
      </c>
      <c r="H102" s="207">
        <v>4.0000000000000001E-3</v>
      </c>
      <c r="I102" s="207">
        <v>2E-3</v>
      </c>
      <c r="J102" s="207">
        <v>4.0000000000000001E-3</v>
      </c>
      <c r="K102" s="207">
        <v>3.0000000000000001E-3</v>
      </c>
      <c r="L102" s="207">
        <v>1E-3</v>
      </c>
      <c r="M102" s="207">
        <v>6.0000000000000001E-3</v>
      </c>
      <c r="N102" s="207">
        <v>5.0000000000000001E-3</v>
      </c>
      <c r="O102" s="222">
        <v>0</v>
      </c>
      <c r="P102" s="207">
        <v>1.2E-2</v>
      </c>
      <c r="Q102" s="207">
        <v>6.0000000000000001E-3</v>
      </c>
      <c r="R102" s="207">
        <v>7.0000000000000001E-3</v>
      </c>
      <c r="S102" s="207">
        <v>5.0000000000000001E-3</v>
      </c>
      <c r="T102" s="207">
        <v>5.0000000000000001E-3</v>
      </c>
      <c r="U102" s="207">
        <v>4.0000000000000001E-3</v>
      </c>
      <c r="V102" s="207">
        <v>2E-3</v>
      </c>
      <c r="W102" s="207">
        <v>5.0000000000000001E-3</v>
      </c>
      <c r="X102" s="207">
        <v>4.0000000000000001E-3</v>
      </c>
      <c r="Y102" s="207">
        <v>3.7999999999999999E-2</v>
      </c>
      <c r="Z102" s="207">
        <v>3.0000000000000001E-3</v>
      </c>
      <c r="AA102" s="207">
        <v>3.0000000000000001E-3</v>
      </c>
      <c r="AB102" s="207">
        <v>3.0000000000000001E-3</v>
      </c>
      <c r="AC102" s="207">
        <v>2E-3</v>
      </c>
      <c r="AD102" s="207">
        <v>2E-3</v>
      </c>
      <c r="AE102" s="207">
        <v>2E-3</v>
      </c>
      <c r="AF102" s="207">
        <v>1E-3</v>
      </c>
      <c r="AG102" s="207">
        <v>7.0000000000000001E-3</v>
      </c>
      <c r="AH102" s="207">
        <v>4.0000000000000001E-3</v>
      </c>
      <c r="AI102" s="207">
        <v>3.0000000000000001E-3</v>
      </c>
      <c r="AJ102" s="207">
        <v>3.0000000000000001E-3</v>
      </c>
      <c r="AK102" s="207">
        <v>2E-3</v>
      </c>
      <c r="AL102" s="207">
        <v>2E-3</v>
      </c>
      <c r="AM102" s="208">
        <v>0</v>
      </c>
    </row>
    <row r="103" spans="1:39" ht="21" x14ac:dyDescent="0.25">
      <c r="A103" s="389"/>
      <c r="B103" s="199" t="s">
        <v>527</v>
      </c>
      <c r="C103" s="198" t="s">
        <v>397</v>
      </c>
      <c r="D103" s="206">
        <v>1E-3</v>
      </c>
      <c r="E103" s="207">
        <v>2E-3</v>
      </c>
      <c r="F103" s="207">
        <v>2E-3</v>
      </c>
      <c r="G103" s="207">
        <v>3.0000000000000001E-3</v>
      </c>
      <c r="H103" s="207">
        <v>1E-3</v>
      </c>
      <c r="I103" s="207">
        <v>0</v>
      </c>
      <c r="J103" s="207">
        <v>1E-3</v>
      </c>
      <c r="K103" s="207">
        <v>2E-3</v>
      </c>
      <c r="L103" s="207">
        <v>1E-3</v>
      </c>
      <c r="M103" s="207">
        <v>2E-3</v>
      </c>
      <c r="N103" s="207">
        <v>2E-3</v>
      </c>
      <c r="O103" s="207">
        <v>4.0000000000000001E-3</v>
      </c>
      <c r="P103" s="222">
        <v>0</v>
      </c>
      <c r="Q103" s="207">
        <v>2.5000000000000001E-2</v>
      </c>
      <c r="R103" s="207">
        <v>3.0000000000000001E-3</v>
      </c>
      <c r="S103" s="207">
        <v>0.01</v>
      </c>
      <c r="T103" s="207">
        <v>1.6E-2</v>
      </c>
      <c r="U103" s="207">
        <v>6.0000000000000001E-3</v>
      </c>
      <c r="V103" s="207">
        <v>6.0000000000000001E-3</v>
      </c>
      <c r="W103" s="207">
        <v>6.0000000000000001E-3</v>
      </c>
      <c r="X103" s="207">
        <v>3.0000000000000001E-3</v>
      </c>
      <c r="Y103" s="207">
        <v>7.0000000000000001E-3</v>
      </c>
      <c r="Z103" s="207">
        <v>1E-3</v>
      </c>
      <c r="AA103" s="207">
        <v>2E-3</v>
      </c>
      <c r="AB103" s="207">
        <v>1E-3</v>
      </c>
      <c r="AC103" s="207">
        <v>1E-3</v>
      </c>
      <c r="AD103" s="207">
        <v>1E-3</v>
      </c>
      <c r="AE103" s="207">
        <v>1E-3</v>
      </c>
      <c r="AF103" s="207">
        <v>0</v>
      </c>
      <c r="AG103" s="207">
        <v>2E-3</v>
      </c>
      <c r="AH103" s="207">
        <v>1E-3</v>
      </c>
      <c r="AI103" s="207">
        <v>1E-3</v>
      </c>
      <c r="AJ103" s="207">
        <v>1E-3</v>
      </c>
      <c r="AK103" s="207">
        <v>1E-3</v>
      </c>
      <c r="AL103" s="207">
        <v>1E-3</v>
      </c>
      <c r="AM103" s="208">
        <v>0</v>
      </c>
    </row>
    <row r="104" spans="1:39" ht="31.5" x14ac:dyDescent="0.25">
      <c r="A104" s="389"/>
      <c r="B104" s="199" t="s">
        <v>528</v>
      </c>
      <c r="C104" s="198" t="s">
        <v>397</v>
      </c>
      <c r="D104" s="206">
        <v>1.0999999999999999E-2</v>
      </c>
      <c r="E104" s="207">
        <v>2.1000000000000001E-2</v>
      </c>
      <c r="F104" s="207">
        <v>1.4E-2</v>
      </c>
      <c r="G104" s="207">
        <v>1.4E-2</v>
      </c>
      <c r="H104" s="207">
        <v>1.6E-2</v>
      </c>
      <c r="I104" s="207">
        <v>5.0000000000000001E-3</v>
      </c>
      <c r="J104" s="207">
        <v>1.7999999999999999E-2</v>
      </c>
      <c r="K104" s="207">
        <v>1.4E-2</v>
      </c>
      <c r="L104" s="207">
        <v>6.0000000000000001E-3</v>
      </c>
      <c r="M104" s="207">
        <v>1.4E-2</v>
      </c>
      <c r="N104" s="207">
        <v>2.3E-2</v>
      </c>
      <c r="O104" s="207">
        <v>2.4E-2</v>
      </c>
      <c r="P104" s="207">
        <v>4.5999999999999999E-2</v>
      </c>
      <c r="Q104" s="222">
        <v>0</v>
      </c>
      <c r="R104" s="207">
        <v>2.5999999999999999E-2</v>
      </c>
      <c r="S104" s="207">
        <v>4.2000000000000003E-2</v>
      </c>
      <c r="T104" s="207">
        <v>9.9000000000000005E-2</v>
      </c>
      <c r="U104" s="207">
        <v>3.6999999999999998E-2</v>
      </c>
      <c r="V104" s="207">
        <v>2.9000000000000001E-2</v>
      </c>
      <c r="W104" s="207">
        <v>4.7E-2</v>
      </c>
      <c r="X104" s="207">
        <v>1.6E-2</v>
      </c>
      <c r="Y104" s="207">
        <v>0.05</v>
      </c>
      <c r="Z104" s="207">
        <v>0.01</v>
      </c>
      <c r="AA104" s="207">
        <v>0.01</v>
      </c>
      <c r="AB104" s="207">
        <v>8.0000000000000002E-3</v>
      </c>
      <c r="AC104" s="207">
        <v>5.0000000000000001E-3</v>
      </c>
      <c r="AD104" s="207">
        <v>5.0000000000000001E-3</v>
      </c>
      <c r="AE104" s="207">
        <v>7.0000000000000001E-3</v>
      </c>
      <c r="AF104" s="207">
        <v>3.0000000000000001E-3</v>
      </c>
      <c r="AG104" s="207">
        <v>1.4E-2</v>
      </c>
      <c r="AH104" s="207">
        <v>1.2E-2</v>
      </c>
      <c r="AI104" s="207">
        <v>0.01</v>
      </c>
      <c r="AJ104" s="207">
        <v>6.0000000000000001E-3</v>
      </c>
      <c r="AK104" s="207">
        <v>4.0000000000000001E-3</v>
      </c>
      <c r="AL104" s="207">
        <v>4.0000000000000001E-3</v>
      </c>
      <c r="AM104" s="208">
        <v>0</v>
      </c>
    </row>
    <row r="105" spans="1:39" ht="21" x14ac:dyDescent="0.25">
      <c r="A105" s="389"/>
      <c r="B105" s="199" t="s">
        <v>529</v>
      </c>
      <c r="C105" s="198" t="s">
        <v>397</v>
      </c>
      <c r="D105" s="206">
        <v>1E-3</v>
      </c>
      <c r="E105" s="207">
        <v>1E-3</v>
      </c>
      <c r="F105" s="207">
        <v>1E-3</v>
      </c>
      <c r="G105" s="207">
        <v>1E-3</v>
      </c>
      <c r="H105" s="207">
        <v>1E-3</v>
      </c>
      <c r="I105" s="207">
        <v>1E-3</v>
      </c>
      <c r="J105" s="207">
        <v>1E-3</v>
      </c>
      <c r="K105" s="207">
        <v>2E-3</v>
      </c>
      <c r="L105" s="207">
        <v>0</v>
      </c>
      <c r="M105" s="207">
        <v>1E-3</v>
      </c>
      <c r="N105" s="207">
        <v>2E-3</v>
      </c>
      <c r="O105" s="207">
        <v>1E-3</v>
      </c>
      <c r="P105" s="207">
        <v>2E-3</v>
      </c>
      <c r="Q105" s="207">
        <v>2E-3</v>
      </c>
      <c r="R105" s="222">
        <v>0</v>
      </c>
      <c r="S105" s="207">
        <v>0.01</v>
      </c>
      <c r="T105" s="207">
        <v>7.0000000000000001E-3</v>
      </c>
      <c r="U105" s="207">
        <v>3.0000000000000001E-3</v>
      </c>
      <c r="V105" s="207">
        <v>4.0000000000000001E-3</v>
      </c>
      <c r="W105" s="207">
        <v>5.0000000000000001E-3</v>
      </c>
      <c r="X105" s="207">
        <v>2E-3</v>
      </c>
      <c r="Y105" s="207">
        <v>2E-3</v>
      </c>
      <c r="Z105" s="207">
        <v>2E-3</v>
      </c>
      <c r="AA105" s="207">
        <v>2E-3</v>
      </c>
      <c r="AB105" s="207">
        <v>1E-3</v>
      </c>
      <c r="AC105" s="207">
        <v>4.0000000000000001E-3</v>
      </c>
      <c r="AD105" s="207">
        <v>1.2E-2</v>
      </c>
      <c r="AE105" s="207">
        <v>0.01</v>
      </c>
      <c r="AF105" s="207">
        <v>2E-3</v>
      </c>
      <c r="AG105" s="207">
        <v>1E-3</v>
      </c>
      <c r="AH105" s="207">
        <v>4.0000000000000001E-3</v>
      </c>
      <c r="AI105" s="207">
        <v>2E-3</v>
      </c>
      <c r="AJ105" s="207">
        <v>2E-3</v>
      </c>
      <c r="AK105" s="207">
        <v>3.0000000000000001E-3</v>
      </c>
      <c r="AL105" s="207">
        <v>2E-3</v>
      </c>
      <c r="AM105" s="208">
        <v>0</v>
      </c>
    </row>
    <row r="106" spans="1:39" ht="13.5" x14ac:dyDescent="0.25">
      <c r="A106" s="389"/>
      <c r="B106" s="199" t="s">
        <v>530</v>
      </c>
      <c r="C106" s="198" t="s">
        <v>397</v>
      </c>
      <c r="D106" s="206">
        <v>2E-3</v>
      </c>
      <c r="E106" s="207">
        <v>2E-3</v>
      </c>
      <c r="F106" s="207">
        <v>2E-3</v>
      </c>
      <c r="G106" s="207">
        <v>1E-3</v>
      </c>
      <c r="H106" s="207">
        <v>2E-3</v>
      </c>
      <c r="I106" s="207">
        <v>1E-3</v>
      </c>
      <c r="J106" s="207">
        <v>2E-3</v>
      </c>
      <c r="K106" s="207">
        <v>2E-3</v>
      </c>
      <c r="L106" s="207">
        <v>1E-3</v>
      </c>
      <c r="M106" s="207">
        <v>2E-3</v>
      </c>
      <c r="N106" s="207">
        <v>3.0000000000000001E-3</v>
      </c>
      <c r="O106" s="207">
        <v>3.0000000000000001E-3</v>
      </c>
      <c r="P106" s="207">
        <v>4.0000000000000001E-3</v>
      </c>
      <c r="Q106" s="207">
        <v>5.0000000000000001E-3</v>
      </c>
      <c r="R106" s="207">
        <v>1.0999999999999999E-2</v>
      </c>
      <c r="S106" s="222">
        <v>0</v>
      </c>
      <c r="T106" s="207">
        <v>0.01</v>
      </c>
      <c r="U106" s="207">
        <v>5.0000000000000001E-3</v>
      </c>
      <c r="V106" s="207">
        <v>5.0000000000000001E-3</v>
      </c>
      <c r="W106" s="207">
        <v>6.0000000000000001E-3</v>
      </c>
      <c r="X106" s="207">
        <v>5.0000000000000001E-3</v>
      </c>
      <c r="Y106" s="207">
        <v>6.0000000000000001E-3</v>
      </c>
      <c r="Z106" s="207">
        <v>2E-3</v>
      </c>
      <c r="AA106" s="207">
        <v>2E-3</v>
      </c>
      <c r="AB106" s="207">
        <v>2E-3</v>
      </c>
      <c r="AC106" s="207">
        <v>2E-3</v>
      </c>
      <c r="AD106" s="207">
        <v>3.0000000000000001E-3</v>
      </c>
      <c r="AE106" s="207">
        <v>3.0000000000000001E-3</v>
      </c>
      <c r="AF106" s="207">
        <v>1E-3</v>
      </c>
      <c r="AG106" s="207">
        <v>3.0000000000000001E-3</v>
      </c>
      <c r="AH106" s="207">
        <v>3.0000000000000001E-3</v>
      </c>
      <c r="AI106" s="207">
        <v>2E-3</v>
      </c>
      <c r="AJ106" s="207">
        <v>2E-3</v>
      </c>
      <c r="AK106" s="207">
        <v>2E-3</v>
      </c>
      <c r="AL106" s="207">
        <v>2E-3</v>
      </c>
      <c r="AM106" s="208">
        <v>0</v>
      </c>
    </row>
    <row r="107" spans="1:39" ht="21" x14ac:dyDescent="0.25">
      <c r="A107" s="389"/>
      <c r="B107" s="199" t="s">
        <v>531</v>
      </c>
      <c r="C107" s="198" t="s">
        <v>397</v>
      </c>
      <c r="D107" s="206">
        <v>3.0000000000000001E-3</v>
      </c>
      <c r="E107" s="207">
        <v>2E-3</v>
      </c>
      <c r="F107" s="207">
        <v>2E-3</v>
      </c>
      <c r="G107" s="207">
        <v>1E-3</v>
      </c>
      <c r="H107" s="207">
        <v>2E-3</v>
      </c>
      <c r="I107" s="207">
        <v>1E-3</v>
      </c>
      <c r="J107" s="207">
        <v>5.0000000000000001E-3</v>
      </c>
      <c r="K107" s="207">
        <v>4.0000000000000001E-3</v>
      </c>
      <c r="L107" s="207">
        <v>1E-3</v>
      </c>
      <c r="M107" s="207">
        <v>2E-3</v>
      </c>
      <c r="N107" s="207">
        <v>3.0000000000000001E-3</v>
      </c>
      <c r="O107" s="207">
        <v>3.0000000000000001E-3</v>
      </c>
      <c r="P107" s="207">
        <v>5.0000000000000001E-3</v>
      </c>
      <c r="Q107" s="207">
        <v>8.0000000000000002E-3</v>
      </c>
      <c r="R107" s="207">
        <v>3.0000000000000001E-3</v>
      </c>
      <c r="S107" s="207">
        <v>4.0000000000000001E-3</v>
      </c>
      <c r="T107" s="222">
        <v>0</v>
      </c>
      <c r="U107" s="207">
        <v>4.0000000000000001E-3</v>
      </c>
      <c r="V107" s="207">
        <v>4.0000000000000001E-3</v>
      </c>
      <c r="W107" s="207">
        <v>5.0000000000000001E-3</v>
      </c>
      <c r="X107" s="207">
        <v>3.0000000000000001E-3</v>
      </c>
      <c r="Y107" s="207">
        <v>4.0000000000000001E-3</v>
      </c>
      <c r="Z107" s="207">
        <v>2E-3</v>
      </c>
      <c r="AA107" s="207">
        <v>2E-3</v>
      </c>
      <c r="AB107" s="207">
        <v>1E-3</v>
      </c>
      <c r="AC107" s="207">
        <v>2E-3</v>
      </c>
      <c r="AD107" s="207">
        <v>1E-3</v>
      </c>
      <c r="AE107" s="207">
        <v>1E-3</v>
      </c>
      <c r="AF107" s="207">
        <v>1E-3</v>
      </c>
      <c r="AG107" s="207">
        <v>2E-3</v>
      </c>
      <c r="AH107" s="207">
        <v>2E-3</v>
      </c>
      <c r="AI107" s="207">
        <v>2E-3</v>
      </c>
      <c r="AJ107" s="207">
        <v>1E-3</v>
      </c>
      <c r="AK107" s="207">
        <v>1E-3</v>
      </c>
      <c r="AL107" s="207">
        <v>1E-3</v>
      </c>
      <c r="AM107" s="208">
        <v>0</v>
      </c>
    </row>
    <row r="108" spans="1:39" ht="21" x14ac:dyDescent="0.25">
      <c r="A108" s="389"/>
      <c r="B108" s="199" t="s">
        <v>532</v>
      </c>
      <c r="C108" s="198" t="s">
        <v>397</v>
      </c>
      <c r="D108" s="206">
        <v>7.0000000000000001E-3</v>
      </c>
      <c r="E108" s="207">
        <v>3.0000000000000001E-3</v>
      </c>
      <c r="F108" s="207">
        <v>4.0000000000000001E-3</v>
      </c>
      <c r="G108" s="207">
        <v>3.0000000000000001E-3</v>
      </c>
      <c r="H108" s="207">
        <v>6.0000000000000001E-3</v>
      </c>
      <c r="I108" s="207">
        <v>3.0000000000000001E-3</v>
      </c>
      <c r="J108" s="207">
        <v>5.0000000000000001E-3</v>
      </c>
      <c r="K108" s="207">
        <v>6.0000000000000001E-3</v>
      </c>
      <c r="L108" s="207">
        <v>2E-3</v>
      </c>
      <c r="M108" s="207">
        <v>5.0000000000000001E-3</v>
      </c>
      <c r="N108" s="207">
        <v>1.0999999999999999E-2</v>
      </c>
      <c r="O108" s="207">
        <v>1.0999999999999999E-2</v>
      </c>
      <c r="P108" s="207">
        <v>7.0000000000000001E-3</v>
      </c>
      <c r="Q108" s="207">
        <v>1.0999999999999999E-2</v>
      </c>
      <c r="R108" s="207">
        <v>5.0000000000000001E-3</v>
      </c>
      <c r="S108" s="207">
        <v>1.7000000000000001E-2</v>
      </c>
      <c r="T108" s="207">
        <v>3.2000000000000001E-2</v>
      </c>
      <c r="U108" s="222">
        <v>0</v>
      </c>
      <c r="V108" s="207">
        <v>2.4E-2</v>
      </c>
      <c r="W108" s="207">
        <v>1.4999999999999999E-2</v>
      </c>
      <c r="X108" s="207">
        <v>7.0000000000000001E-3</v>
      </c>
      <c r="Y108" s="207">
        <v>7.0000000000000001E-3</v>
      </c>
      <c r="Z108" s="207">
        <v>0.02</v>
      </c>
      <c r="AA108" s="207">
        <v>2.8000000000000001E-2</v>
      </c>
      <c r="AB108" s="207">
        <v>4.0000000000000001E-3</v>
      </c>
      <c r="AC108" s="207">
        <v>5.0000000000000001E-3</v>
      </c>
      <c r="AD108" s="207">
        <v>3.0000000000000001E-3</v>
      </c>
      <c r="AE108" s="207">
        <v>4.0000000000000001E-3</v>
      </c>
      <c r="AF108" s="207">
        <v>4.0000000000000001E-3</v>
      </c>
      <c r="AG108" s="207">
        <v>4.0000000000000001E-3</v>
      </c>
      <c r="AH108" s="207">
        <v>1.0999999999999999E-2</v>
      </c>
      <c r="AI108" s="207">
        <v>6.0000000000000001E-3</v>
      </c>
      <c r="AJ108" s="207">
        <v>3.0000000000000001E-3</v>
      </c>
      <c r="AK108" s="207">
        <v>3.0000000000000001E-3</v>
      </c>
      <c r="AL108" s="207">
        <v>3.0000000000000001E-3</v>
      </c>
      <c r="AM108" s="208">
        <v>0</v>
      </c>
    </row>
    <row r="109" spans="1:39" ht="21" x14ac:dyDescent="0.25">
      <c r="A109" s="389"/>
      <c r="B109" s="199" t="s">
        <v>533</v>
      </c>
      <c r="C109" s="198" t="s">
        <v>397</v>
      </c>
      <c r="D109" s="206">
        <v>0</v>
      </c>
      <c r="E109" s="207">
        <v>0</v>
      </c>
      <c r="F109" s="207">
        <v>0</v>
      </c>
      <c r="G109" s="207">
        <v>0</v>
      </c>
      <c r="H109" s="207">
        <v>0</v>
      </c>
      <c r="I109" s="207">
        <v>0</v>
      </c>
      <c r="J109" s="207">
        <v>0</v>
      </c>
      <c r="K109" s="207">
        <v>0</v>
      </c>
      <c r="L109" s="207">
        <v>0</v>
      </c>
      <c r="M109" s="207">
        <v>0</v>
      </c>
      <c r="N109" s="207">
        <v>0</v>
      </c>
      <c r="O109" s="207">
        <v>0</v>
      </c>
      <c r="P109" s="207">
        <v>1E-3</v>
      </c>
      <c r="Q109" s="207">
        <v>0</v>
      </c>
      <c r="R109" s="207">
        <v>0</v>
      </c>
      <c r="S109" s="207">
        <v>0</v>
      </c>
      <c r="T109" s="207">
        <v>1E-3</v>
      </c>
      <c r="U109" s="207">
        <v>0</v>
      </c>
      <c r="V109" s="222">
        <v>0</v>
      </c>
      <c r="W109" s="207">
        <v>1E-3</v>
      </c>
      <c r="X109" s="207">
        <v>0</v>
      </c>
      <c r="Y109" s="207">
        <v>0</v>
      </c>
      <c r="Z109" s="207">
        <v>0</v>
      </c>
      <c r="AA109" s="207">
        <v>1E-3</v>
      </c>
      <c r="AB109" s="207">
        <v>0</v>
      </c>
      <c r="AC109" s="207">
        <v>0</v>
      </c>
      <c r="AD109" s="207">
        <v>0</v>
      </c>
      <c r="AE109" s="207">
        <v>0</v>
      </c>
      <c r="AF109" s="207">
        <v>0</v>
      </c>
      <c r="AG109" s="207">
        <v>0</v>
      </c>
      <c r="AH109" s="207">
        <v>0</v>
      </c>
      <c r="AI109" s="207">
        <v>2E-3</v>
      </c>
      <c r="AJ109" s="207">
        <v>0</v>
      </c>
      <c r="AK109" s="207">
        <v>0</v>
      </c>
      <c r="AL109" s="207">
        <v>0</v>
      </c>
      <c r="AM109" s="208">
        <v>0</v>
      </c>
    </row>
    <row r="110" spans="1:39" ht="42" x14ac:dyDescent="0.25">
      <c r="A110" s="389"/>
      <c r="B110" s="199" t="s">
        <v>534</v>
      </c>
      <c r="C110" s="198" t="s">
        <v>397</v>
      </c>
      <c r="D110" s="206">
        <v>1.4999999999999999E-2</v>
      </c>
      <c r="E110" s="207">
        <v>1.6E-2</v>
      </c>
      <c r="F110" s="207">
        <v>1.4E-2</v>
      </c>
      <c r="G110" s="207">
        <v>1.2E-2</v>
      </c>
      <c r="H110" s="207">
        <v>1.2E-2</v>
      </c>
      <c r="I110" s="207">
        <v>5.0000000000000001E-3</v>
      </c>
      <c r="J110" s="207">
        <v>1.7000000000000001E-2</v>
      </c>
      <c r="K110" s="207">
        <v>1.7999999999999999E-2</v>
      </c>
      <c r="L110" s="207">
        <v>6.0000000000000001E-3</v>
      </c>
      <c r="M110" s="207">
        <v>1.2E-2</v>
      </c>
      <c r="N110" s="207">
        <v>1.0999999999999999E-2</v>
      </c>
      <c r="O110" s="207">
        <v>1.9E-2</v>
      </c>
      <c r="P110" s="207">
        <v>3.2000000000000001E-2</v>
      </c>
      <c r="Q110" s="207">
        <v>1.4999999999999999E-2</v>
      </c>
      <c r="R110" s="207">
        <v>1.2999999999999999E-2</v>
      </c>
      <c r="S110" s="207">
        <v>1.4E-2</v>
      </c>
      <c r="T110" s="207">
        <v>2.4E-2</v>
      </c>
      <c r="U110" s="207">
        <v>8.9999999999999993E-3</v>
      </c>
      <c r="V110" s="207">
        <v>3.3000000000000002E-2</v>
      </c>
      <c r="W110" s="222">
        <v>0</v>
      </c>
      <c r="X110" s="207">
        <v>0.02</v>
      </c>
      <c r="Y110" s="207">
        <v>1.2999999999999999E-2</v>
      </c>
      <c r="Z110" s="207">
        <v>8.0000000000000002E-3</v>
      </c>
      <c r="AA110" s="207">
        <v>1.4E-2</v>
      </c>
      <c r="AB110" s="207">
        <v>8.0000000000000002E-3</v>
      </c>
      <c r="AC110" s="207">
        <v>1.2E-2</v>
      </c>
      <c r="AD110" s="207">
        <v>1.4E-2</v>
      </c>
      <c r="AE110" s="207">
        <v>8.9999999999999993E-3</v>
      </c>
      <c r="AF110" s="207">
        <v>5.0000000000000001E-3</v>
      </c>
      <c r="AG110" s="207">
        <v>1.4999999999999999E-2</v>
      </c>
      <c r="AH110" s="207">
        <v>1.0999999999999999E-2</v>
      </c>
      <c r="AI110" s="207">
        <v>8.9999999999999993E-3</v>
      </c>
      <c r="AJ110" s="207">
        <v>6.0000000000000001E-3</v>
      </c>
      <c r="AK110" s="207">
        <v>0.01</v>
      </c>
      <c r="AL110" s="207">
        <v>6.0000000000000001E-3</v>
      </c>
      <c r="AM110" s="208">
        <v>0</v>
      </c>
    </row>
    <row r="111" spans="1:39" ht="31.5" x14ac:dyDescent="0.25">
      <c r="A111" s="389"/>
      <c r="B111" s="199" t="s">
        <v>535</v>
      </c>
      <c r="C111" s="198" t="s">
        <v>397</v>
      </c>
      <c r="D111" s="206">
        <v>4.8000000000000001E-2</v>
      </c>
      <c r="E111" s="207">
        <v>9.1999999999999998E-2</v>
      </c>
      <c r="F111" s="207">
        <v>0.114</v>
      </c>
      <c r="G111" s="207">
        <v>4.2000000000000003E-2</v>
      </c>
      <c r="H111" s="207">
        <v>5.5E-2</v>
      </c>
      <c r="I111" s="207">
        <v>0.03</v>
      </c>
      <c r="J111" s="207">
        <v>4.8000000000000001E-2</v>
      </c>
      <c r="K111" s="207">
        <v>0.126</v>
      </c>
      <c r="L111" s="207">
        <v>3.6999999999999998E-2</v>
      </c>
      <c r="M111" s="207">
        <v>0.111</v>
      </c>
      <c r="N111" s="207">
        <v>7.9000000000000001E-2</v>
      </c>
      <c r="O111" s="207">
        <v>0.14199999999999999</v>
      </c>
      <c r="P111" s="207">
        <v>0.17199999999999999</v>
      </c>
      <c r="Q111" s="207">
        <v>0.06</v>
      </c>
      <c r="R111" s="207">
        <v>3.7999999999999999E-2</v>
      </c>
      <c r="S111" s="207">
        <v>0.04</v>
      </c>
      <c r="T111" s="207">
        <v>5.6000000000000001E-2</v>
      </c>
      <c r="U111" s="207">
        <v>2.8000000000000001E-2</v>
      </c>
      <c r="V111" s="207">
        <v>2.8000000000000001E-2</v>
      </c>
      <c r="W111" s="207">
        <v>4.2000000000000003E-2</v>
      </c>
      <c r="X111" s="222">
        <v>0</v>
      </c>
      <c r="Y111" s="207">
        <v>3.4000000000000002E-2</v>
      </c>
      <c r="Z111" s="207">
        <v>4.8000000000000001E-2</v>
      </c>
      <c r="AA111" s="207">
        <v>5.0999999999999997E-2</v>
      </c>
      <c r="AB111" s="207">
        <v>6.3E-2</v>
      </c>
      <c r="AC111" s="207">
        <v>5.1999999999999998E-2</v>
      </c>
      <c r="AD111" s="207">
        <v>4.2000000000000003E-2</v>
      </c>
      <c r="AE111" s="207">
        <v>3.5000000000000003E-2</v>
      </c>
      <c r="AF111" s="207">
        <v>2.7E-2</v>
      </c>
      <c r="AG111" s="207">
        <v>7.1999999999999995E-2</v>
      </c>
      <c r="AH111" s="207">
        <v>5.1999999999999998E-2</v>
      </c>
      <c r="AI111" s="207">
        <v>4.9000000000000002E-2</v>
      </c>
      <c r="AJ111" s="207">
        <v>7.0999999999999994E-2</v>
      </c>
      <c r="AK111" s="207">
        <v>4.4999999999999998E-2</v>
      </c>
      <c r="AL111" s="207">
        <v>4.8000000000000001E-2</v>
      </c>
      <c r="AM111" s="208">
        <v>0</v>
      </c>
    </row>
    <row r="112" spans="1:39" ht="13.5" x14ac:dyDescent="0.25">
      <c r="A112" s="389"/>
      <c r="B112" s="199" t="s">
        <v>536</v>
      </c>
      <c r="C112" s="198" t="s">
        <v>397</v>
      </c>
      <c r="D112" s="206">
        <v>3.2000000000000001E-2</v>
      </c>
      <c r="E112" s="207">
        <v>2.8000000000000001E-2</v>
      </c>
      <c r="F112" s="207">
        <v>4.3999999999999997E-2</v>
      </c>
      <c r="G112" s="207">
        <v>3.1E-2</v>
      </c>
      <c r="H112" s="207">
        <v>2.5000000000000001E-2</v>
      </c>
      <c r="I112" s="207">
        <v>1.2E-2</v>
      </c>
      <c r="J112" s="207">
        <v>2.5999999999999999E-2</v>
      </c>
      <c r="K112" s="207">
        <v>3.5999999999999997E-2</v>
      </c>
      <c r="L112" s="207">
        <v>1.4E-2</v>
      </c>
      <c r="M112" s="207">
        <v>3.2000000000000001E-2</v>
      </c>
      <c r="N112" s="207">
        <v>2.5999999999999999E-2</v>
      </c>
      <c r="O112" s="207">
        <v>5.3999999999999999E-2</v>
      </c>
      <c r="P112" s="207">
        <v>3.5999999999999997E-2</v>
      </c>
      <c r="Q112" s="207">
        <v>0.03</v>
      </c>
      <c r="R112" s="207">
        <v>2.3E-2</v>
      </c>
      <c r="S112" s="207">
        <v>2.1999999999999999E-2</v>
      </c>
      <c r="T112" s="207">
        <v>0.03</v>
      </c>
      <c r="U112" s="207">
        <v>1.4E-2</v>
      </c>
      <c r="V112" s="207">
        <v>1.6E-2</v>
      </c>
      <c r="W112" s="207">
        <v>4.2000000000000003E-2</v>
      </c>
      <c r="X112" s="207">
        <v>8.2000000000000003E-2</v>
      </c>
      <c r="Y112" s="222">
        <v>0</v>
      </c>
      <c r="Z112" s="207">
        <v>4.1000000000000002E-2</v>
      </c>
      <c r="AA112" s="207">
        <v>5.2999999999999999E-2</v>
      </c>
      <c r="AB112" s="207">
        <v>3.2000000000000001E-2</v>
      </c>
      <c r="AC112" s="207">
        <v>3.1E-2</v>
      </c>
      <c r="AD112" s="207">
        <v>5.1999999999999998E-2</v>
      </c>
      <c r="AE112" s="207">
        <v>3.1E-2</v>
      </c>
      <c r="AF112" s="207">
        <v>2.8000000000000001E-2</v>
      </c>
      <c r="AG112" s="207">
        <v>0.17299999999999999</v>
      </c>
      <c r="AH112" s="207">
        <v>6.7000000000000004E-2</v>
      </c>
      <c r="AI112" s="207">
        <v>6.9000000000000006E-2</v>
      </c>
      <c r="AJ112" s="207">
        <v>4.5999999999999999E-2</v>
      </c>
      <c r="AK112" s="207">
        <v>2.7E-2</v>
      </c>
      <c r="AL112" s="207">
        <v>3.3000000000000002E-2</v>
      </c>
      <c r="AM112" s="208">
        <v>0</v>
      </c>
    </row>
    <row r="113" spans="1:39" ht="31.5" x14ac:dyDescent="0.25">
      <c r="A113" s="389"/>
      <c r="B113" s="199" t="s">
        <v>537</v>
      </c>
      <c r="C113" s="198" t="s">
        <v>397</v>
      </c>
      <c r="D113" s="206">
        <v>6.8000000000000005E-2</v>
      </c>
      <c r="E113" s="207">
        <v>3.3000000000000002E-2</v>
      </c>
      <c r="F113" s="207">
        <v>0.04</v>
      </c>
      <c r="G113" s="207">
        <v>3.2000000000000001E-2</v>
      </c>
      <c r="H113" s="207">
        <v>0.126</v>
      </c>
      <c r="I113" s="207">
        <v>0.113</v>
      </c>
      <c r="J113" s="207">
        <v>7.9000000000000001E-2</v>
      </c>
      <c r="K113" s="207">
        <v>8.6999999999999994E-2</v>
      </c>
      <c r="L113" s="207">
        <v>3.3000000000000002E-2</v>
      </c>
      <c r="M113" s="207">
        <v>8.3000000000000004E-2</v>
      </c>
      <c r="N113" s="207">
        <v>7.9000000000000001E-2</v>
      </c>
      <c r="O113" s="207">
        <v>8.2000000000000003E-2</v>
      </c>
      <c r="P113" s="207">
        <v>7.0999999999999994E-2</v>
      </c>
      <c r="Q113" s="207">
        <v>6.9000000000000006E-2</v>
      </c>
      <c r="R113" s="207">
        <v>0.104</v>
      </c>
      <c r="S113" s="207">
        <v>7.8E-2</v>
      </c>
      <c r="T113" s="207">
        <v>8.1000000000000003E-2</v>
      </c>
      <c r="U113" s="207">
        <v>6.0999999999999999E-2</v>
      </c>
      <c r="V113" s="207">
        <v>8.2000000000000003E-2</v>
      </c>
      <c r="W113" s="207">
        <v>8.7999999999999995E-2</v>
      </c>
      <c r="X113" s="207">
        <v>6.2E-2</v>
      </c>
      <c r="Y113" s="207">
        <v>6.9000000000000006E-2</v>
      </c>
      <c r="Z113" s="222">
        <v>0</v>
      </c>
      <c r="AA113" s="207">
        <v>4.5999999999999999E-2</v>
      </c>
      <c r="AB113" s="207">
        <v>9.1999999999999998E-2</v>
      </c>
      <c r="AC113" s="207">
        <v>6.6000000000000003E-2</v>
      </c>
      <c r="AD113" s="207">
        <v>4.3999999999999997E-2</v>
      </c>
      <c r="AE113" s="207">
        <v>4.9000000000000002E-2</v>
      </c>
      <c r="AF113" s="207">
        <v>2.7E-2</v>
      </c>
      <c r="AG113" s="207">
        <v>3.5999999999999997E-2</v>
      </c>
      <c r="AH113" s="207">
        <v>7.2999999999999995E-2</v>
      </c>
      <c r="AI113" s="207">
        <v>3.5000000000000003E-2</v>
      </c>
      <c r="AJ113" s="207">
        <v>2.9000000000000001E-2</v>
      </c>
      <c r="AK113" s="207">
        <v>0.04</v>
      </c>
      <c r="AL113" s="207">
        <v>3.7999999999999999E-2</v>
      </c>
      <c r="AM113" s="208">
        <v>0</v>
      </c>
    </row>
    <row r="114" spans="1:39" ht="21" x14ac:dyDescent="0.25">
      <c r="A114" s="389"/>
      <c r="B114" s="199" t="s">
        <v>538</v>
      </c>
      <c r="C114" s="198" t="s">
        <v>397</v>
      </c>
      <c r="D114" s="206">
        <v>3.4000000000000002E-2</v>
      </c>
      <c r="E114" s="207">
        <v>4.4999999999999998E-2</v>
      </c>
      <c r="F114" s="207">
        <v>8.5999999999999993E-2</v>
      </c>
      <c r="G114" s="207">
        <v>0.05</v>
      </c>
      <c r="H114" s="207">
        <v>5.3999999999999999E-2</v>
      </c>
      <c r="I114" s="207">
        <v>3.1E-2</v>
      </c>
      <c r="J114" s="207">
        <v>4.7E-2</v>
      </c>
      <c r="K114" s="207">
        <v>7.4999999999999997E-2</v>
      </c>
      <c r="L114" s="207">
        <v>3.3000000000000002E-2</v>
      </c>
      <c r="M114" s="207">
        <v>6.0999999999999999E-2</v>
      </c>
      <c r="N114" s="207">
        <v>0.05</v>
      </c>
      <c r="O114" s="207">
        <v>9.1999999999999998E-2</v>
      </c>
      <c r="P114" s="207">
        <v>6.4000000000000001E-2</v>
      </c>
      <c r="Q114" s="207">
        <v>4.3999999999999997E-2</v>
      </c>
      <c r="R114" s="207">
        <v>4.1000000000000002E-2</v>
      </c>
      <c r="S114" s="207">
        <v>3.9E-2</v>
      </c>
      <c r="T114" s="207">
        <v>4.9000000000000002E-2</v>
      </c>
      <c r="U114" s="207">
        <v>3.2000000000000001E-2</v>
      </c>
      <c r="V114" s="207">
        <v>0.03</v>
      </c>
      <c r="W114" s="207">
        <v>4.2999999999999997E-2</v>
      </c>
      <c r="X114" s="207">
        <v>5.1999999999999998E-2</v>
      </c>
      <c r="Y114" s="207">
        <v>0.04</v>
      </c>
      <c r="Z114" s="207">
        <v>8.3000000000000004E-2</v>
      </c>
      <c r="AA114" s="222">
        <v>0</v>
      </c>
      <c r="AB114" s="207">
        <v>3.1E-2</v>
      </c>
      <c r="AC114" s="207">
        <v>6.6000000000000003E-2</v>
      </c>
      <c r="AD114" s="207">
        <v>3.9E-2</v>
      </c>
      <c r="AE114" s="207">
        <v>3.5999999999999997E-2</v>
      </c>
      <c r="AF114" s="207">
        <v>2.8000000000000001E-2</v>
      </c>
      <c r="AG114" s="207">
        <v>2.1999999999999999E-2</v>
      </c>
      <c r="AH114" s="207">
        <v>5.6000000000000001E-2</v>
      </c>
      <c r="AI114" s="207">
        <v>0.03</v>
      </c>
      <c r="AJ114" s="207">
        <v>2.7E-2</v>
      </c>
      <c r="AK114" s="207">
        <v>0.02</v>
      </c>
      <c r="AL114" s="207">
        <v>2.5999999999999999E-2</v>
      </c>
      <c r="AM114" s="208">
        <v>0</v>
      </c>
    </row>
    <row r="115" spans="1:39" ht="21" x14ac:dyDescent="0.25">
      <c r="A115" s="389"/>
      <c r="B115" s="199" t="s">
        <v>539</v>
      </c>
      <c r="C115" s="198" t="s">
        <v>397</v>
      </c>
      <c r="D115" s="206">
        <v>5.0000000000000001E-3</v>
      </c>
      <c r="E115" s="207">
        <v>2E-3</v>
      </c>
      <c r="F115" s="207">
        <v>3.0000000000000001E-3</v>
      </c>
      <c r="G115" s="207">
        <v>3.0000000000000001E-3</v>
      </c>
      <c r="H115" s="207">
        <v>5.0000000000000001E-3</v>
      </c>
      <c r="I115" s="207">
        <v>2E-3</v>
      </c>
      <c r="J115" s="207">
        <v>7.0000000000000001E-3</v>
      </c>
      <c r="K115" s="207">
        <v>6.0000000000000001E-3</v>
      </c>
      <c r="L115" s="207">
        <v>1E-3</v>
      </c>
      <c r="M115" s="207">
        <v>4.0000000000000001E-3</v>
      </c>
      <c r="N115" s="207">
        <v>3.0000000000000001E-3</v>
      </c>
      <c r="O115" s="207">
        <v>4.0000000000000001E-3</v>
      </c>
      <c r="P115" s="207">
        <v>4.0000000000000001E-3</v>
      </c>
      <c r="Q115" s="207">
        <v>3.0000000000000001E-3</v>
      </c>
      <c r="R115" s="207">
        <v>3.0000000000000001E-3</v>
      </c>
      <c r="S115" s="207">
        <v>3.0000000000000001E-3</v>
      </c>
      <c r="T115" s="207">
        <v>4.0000000000000001E-3</v>
      </c>
      <c r="U115" s="207">
        <v>2E-3</v>
      </c>
      <c r="V115" s="207">
        <v>3.0000000000000001E-3</v>
      </c>
      <c r="W115" s="207">
        <v>4.0000000000000001E-3</v>
      </c>
      <c r="X115" s="207">
        <v>5.0000000000000001E-3</v>
      </c>
      <c r="Y115" s="207">
        <v>4.0000000000000001E-3</v>
      </c>
      <c r="Z115" s="207">
        <v>6.0000000000000001E-3</v>
      </c>
      <c r="AA115" s="207">
        <v>5.0000000000000001E-3</v>
      </c>
      <c r="AB115" s="222">
        <v>0</v>
      </c>
      <c r="AC115" s="207">
        <v>7.0000000000000001E-3</v>
      </c>
      <c r="AD115" s="207">
        <v>4.0000000000000001E-3</v>
      </c>
      <c r="AE115" s="207">
        <v>8.0000000000000002E-3</v>
      </c>
      <c r="AF115" s="207">
        <v>6.0000000000000001E-3</v>
      </c>
      <c r="AG115" s="207">
        <v>6.0000000000000001E-3</v>
      </c>
      <c r="AH115" s="207">
        <v>1.2999999999999999E-2</v>
      </c>
      <c r="AI115" s="207">
        <v>5.0000000000000001E-3</v>
      </c>
      <c r="AJ115" s="207">
        <v>6.0000000000000001E-3</v>
      </c>
      <c r="AK115" s="207">
        <v>8.0000000000000002E-3</v>
      </c>
      <c r="AL115" s="207">
        <v>6.0000000000000001E-3</v>
      </c>
      <c r="AM115" s="208">
        <v>0</v>
      </c>
    </row>
    <row r="116" spans="1:39" ht="31.5" x14ac:dyDescent="0.25">
      <c r="A116" s="389"/>
      <c r="B116" s="199" t="s">
        <v>540</v>
      </c>
      <c r="C116" s="198" t="s">
        <v>397</v>
      </c>
      <c r="D116" s="206">
        <v>1E-3</v>
      </c>
      <c r="E116" s="207">
        <v>1E-3</v>
      </c>
      <c r="F116" s="207">
        <v>1E-3</v>
      </c>
      <c r="G116" s="207">
        <v>1E-3</v>
      </c>
      <c r="H116" s="207">
        <v>3.0000000000000001E-3</v>
      </c>
      <c r="I116" s="207">
        <v>1E-3</v>
      </c>
      <c r="J116" s="207">
        <v>1E-3</v>
      </c>
      <c r="K116" s="207">
        <v>3.0000000000000001E-3</v>
      </c>
      <c r="L116" s="207">
        <v>1E-3</v>
      </c>
      <c r="M116" s="207">
        <v>2E-3</v>
      </c>
      <c r="N116" s="207">
        <v>2E-3</v>
      </c>
      <c r="O116" s="207">
        <v>2E-3</v>
      </c>
      <c r="P116" s="207">
        <v>2E-3</v>
      </c>
      <c r="Q116" s="207">
        <v>2E-3</v>
      </c>
      <c r="R116" s="207">
        <v>2E-3</v>
      </c>
      <c r="S116" s="207">
        <v>2E-3</v>
      </c>
      <c r="T116" s="207">
        <v>2E-3</v>
      </c>
      <c r="U116" s="207">
        <v>1E-3</v>
      </c>
      <c r="V116" s="207">
        <v>2E-3</v>
      </c>
      <c r="W116" s="207">
        <v>2E-3</v>
      </c>
      <c r="X116" s="207">
        <v>2E-3</v>
      </c>
      <c r="Y116" s="207">
        <v>2E-3</v>
      </c>
      <c r="Z116" s="207">
        <v>4.0000000000000001E-3</v>
      </c>
      <c r="AA116" s="207">
        <v>2E-3</v>
      </c>
      <c r="AB116" s="207">
        <v>2E-3</v>
      </c>
      <c r="AC116" s="222">
        <v>0</v>
      </c>
      <c r="AD116" s="207">
        <v>8.9999999999999993E-3</v>
      </c>
      <c r="AE116" s="207">
        <v>7.0000000000000001E-3</v>
      </c>
      <c r="AF116" s="207">
        <v>4.0000000000000001E-3</v>
      </c>
      <c r="AG116" s="207">
        <v>2E-3</v>
      </c>
      <c r="AH116" s="207">
        <v>1.2999999999999999E-2</v>
      </c>
      <c r="AI116" s="207">
        <v>3.0000000000000001E-3</v>
      </c>
      <c r="AJ116" s="207">
        <v>4.0000000000000001E-3</v>
      </c>
      <c r="AK116" s="207">
        <v>2E-3</v>
      </c>
      <c r="AL116" s="207">
        <v>5.0000000000000001E-3</v>
      </c>
      <c r="AM116" s="208">
        <v>0</v>
      </c>
    </row>
    <row r="117" spans="1:39" ht="13.5" x14ac:dyDescent="0.25">
      <c r="A117" s="389"/>
      <c r="B117" s="199" t="s">
        <v>541</v>
      </c>
      <c r="C117" s="198" t="s">
        <v>397</v>
      </c>
      <c r="D117" s="206">
        <v>3.0000000000000001E-3</v>
      </c>
      <c r="E117" s="207">
        <v>2E-3</v>
      </c>
      <c r="F117" s="207">
        <v>4.0000000000000001E-3</v>
      </c>
      <c r="G117" s="207">
        <v>2E-3</v>
      </c>
      <c r="H117" s="207">
        <v>3.0000000000000001E-3</v>
      </c>
      <c r="I117" s="207">
        <v>2E-3</v>
      </c>
      <c r="J117" s="207">
        <v>2E-3</v>
      </c>
      <c r="K117" s="207">
        <v>4.0000000000000001E-3</v>
      </c>
      <c r="L117" s="207">
        <v>1E-3</v>
      </c>
      <c r="M117" s="207">
        <v>3.0000000000000001E-3</v>
      </c>
      <c r="N117" s="207">
        <v>3.0000000000000001E-3</v>
      </c>
      <c r="O117" s="207">
        <v>4.0000000000000001E-3</v>
      </c>
      <c r="P117" s="207">
        <v>3.0000000000000001E-3</v>
      </c>
      <c r="Q117" s="207">
        <v>3.0000000000000001E-3</v>
      </c>
      <c r="R117" s="207">
        <v>4.0000000000000001E-3</v>
      </c>
      <c r="S117" s="207">
        <v>3.0000000000000001E-3</v>
      </c>
      <c r="T117" s="207">
        <v>4.0000000000000001E-3</v>
      </c>
      <c r="U117" s="207">
        <v>2E-3</v>
      </c>
      <c r="V117" s="207">
        <v>3.0000000000000001E-3</v>
      </c>
      <c r="W117" s="207">
        <v>4.0000000000000001E-3</v>
      </c>
      <c r="X117" s="207">
        <v>5.0000000000000001E-3</v>
      </c>
      <c r="Y117" s="207">
        <v>3.0000000000000001E-3</v>
      </c>
      <c r="Z117" s="207">
        <v>6.0000000000000001E-3</v>
      </c>
      <c r="AA117" s="207">
        <v>7.0000000000000001E-3</v>
      </c>
      <c r="AB117" s="207">
        <v>4.0000000000000001E-3</v>
      </c>
      <c r="AC117" s="207">
        <v>1.9E-2</v>
      </c>
      <c r="AD117" s="222">
        <v>0</v>
      </c>
      <c r="AE117" s="207">
        <v>1.7000000000000001E-2</v>
      </c>
      <c r="AF117" s="207">
        <v>1.0999999999999999E-2</v>
      </c>
      <c r="AG117" s="207">
        <v>4.0000000000000001E-3</v>
      </c>
      <c r="AH117" s="207">
        <v>1.2999999999999999E-2</v>
      </c>
      <c r="AI117" s="207">
        <v>6.0000000000000001E-3</v>
      </c>
      <c r="AJ117" s="207">
        <v>4.0000000000000001E-3</v>
      </c>
      <c r="AK117" s="207">
        <v>4.0000000000000001E-3</v>
      </c>
      <c r="AL117" s="207">
        <v>5.0000000000000001E-3</v>
      </c>
      <c r="AM117" s="208">
        <v>0</v>
      </c>
    </row>
    <row r="118" spans="1:39" ht="21" x14ac:dyDescent="0.25">
      <c r="A118" s="389"/>
      <c r="B118" s="199" t="s">
        <v>542</v>
      </c>
      <c r="C118" s="198" t="s">
        <v>397</v>
      </c>
      <c r="D118" s="206">
        <v>6.0000000000000001E-3</v>
      </c>
      <c r="E118" s="207">
        <v>5.0000000000000001E-3</v>
      </c>
      <c r="F118" s="207">
        <v>5.0000000000000001E-3</v>
      </c>
      <c r="G118" s="207">
        <v>5.0000000000000001E-3</v>
      </c>
      <c r="H118" s="207">
        <v>0.01</v>
      </c>
      <c r="I118" s="207">
        <v>4.0000000000000001E-3</v>
      </c>
      <c r="J118" s="207">
        <v>8.0000000000000002E-3</v>
      </c>
      <c r="K118" s="207">
        <v>1.2999999999999999E-2</v>
      </c>
      <c r="L118" s="207">
        <v>2E-3</v>
      </c>
      <c r="M118" s="207">
        <v>0.01</v>
      </c>
      <c r="N118" s="207">
        <v>8.9999999999999993E-3</v>
      </c>
      <c r="O118" s="207">
        <v>1.0999999999999999E-2</v>
      </c>
      <c r="P118" s="207">
        <v>0.01</v>
      </c>
      <c r="Q118" s="207">
        <v>8.9999999999999993E-3</v>
      </c>
      <c r="R118" s="207">
        <v>1.4999999999999999E-2</v>
      </c>
      <c r="S118" s="207">
        <v>8.9999999999999993E-3</v>
      </c>
      <c r="T118" s="207">
        <v>1.0999999999999999E-2</v>
      </c>
      <c r="U118" s="207">
        <v>6.0000000000000001E-3</v>
      </c>
      <c r="V118" s="207">
        <v>8.0000000000000002E-3</v>
      </c>
      <c r="W118" s="207">
        <v>1.0999999999999999E-2</v>
      </c>
      <c r="X118" s="207">
        <v>1.4E-2</v>
      </c>
      <c r="Y118" s="207">
        <v>8.9999999999999993E-3</v>
      </c>
      <c r="Z118" s="207">
        <v>1.6E-2</v>
      </c>
      <c r="AA118" s="207">
        <v>1.4E-2</v>
      </c>
      <c r="AB118" s="207">
        <v>0.01</v>
      </c>
      <c r="AC118" s="207">
        <v>4.4999999999999998E-2</v>
      </c>
      <c r="AD118" s="207">
        <v>0.04</v>
      </c>
      <c r="AE118" s="222">
        <v>0</v>
      </c>
      <c r="AF118" s="207">
        <v>3.6999999999999998E-2</v>
      </c>
      <c r="AG118" s="207">
        <v>1.2E-2</v>
      </c>
      <c r="AH118" s="207">
        <v>3.6999999999999998E-2</v>
      </c>
      <c r="AI118" s="207">
        <v>1.7000000000000001E-2</v>
      </c>
      <c r="AJ118" s="207">
        <v>1.2E-2</v>
      </c>
      <c r="AK118" s="207">
        <v>0.01</v>
      </c>
      <c r="AL118" s="207">
        <v>1.2999999999999999E-2</v>
      </c>
      <c r="AM118" s="208">
        <v>0</v>
      </c>
    </row>
    <row r="119" spans="1:39" ht="21" x14ac:dyDescent="0.25">
      <c r="A119" s="389"/>
      <c r="B119" s="199" t="s">
        <v>543</v>
      </c>
      <c r="C119" s="198" t="s">
        <v>397</v>
      </c>
      <c r="D119" s="206">
        <v>2.7E-2</v>
      </c>
      <c r="E119" s="207">
        <v>2.1999999999999999E-2</v>
      </c>
      <c r="F119" s="207">
        <v>1.9E-2</v>
      </c>
      <c r="G119" s="207">
        <v>1.7000000000000001E-2</v>
      </c>
      <c r="H119" s="207">
        <v>2.5000000000000001E-2</v>
      </c>
      <c r="I119" s="207">
        <v>1.0999999999999999E-2</v>
      </c>
      <c r="J119" s="207">
        <v>0.02</v>
      </c>
      <c r="K119" s="207">
        <v>2.7E-2</v>
      </c>
      <c r="L119" s="207">
        <v>0.01</v>
      </c>
      <c r="M119" s="207">
        <v>2.4E-2</v>
      </c>
      <c r="N119" s="207">
        <v>2.4E-2</v>
      </c>
      <c r="O119" s="207">
        <v>3.2000000000000001E-2</v>
      </c>
      <c r="P119" s="207">
        <v>4.2000000000000003E-2</v>
      </c>
      <c r="Q119" s="207">
        <v>2.3E-2</v>
      </c>
      <c r="R119" s="207">
        <v>1.9E-2</v>
      </c>
      <c r="S119" s="207">
        <v>1.7000000000000001E-2</v>
      </c>
      <c r="T119" s="207">
        <v>2.3E-2</v>
      </c>
      <c r="U119" s="207">
        <v>1.4E-2</v>
      </c>
      <c r="V119" s="207">
        <v>2.1999999999999999E-2</v>
      </c>
      <c r="W119" s="207">
        <v>2.1000000000000001E-2</v>
      </c>
      <c r="X119" s="207">
        <v>3.3000000000000002E-2</v>
      </c>
      <c r="Y119" s="207">
        <v>2.3E-2</v>
      </c>
      <c r="Z119" s="207">
        <v>3.6999999999999998E-2</v>
      </c>
      <c r="AA119" s="207">
        <v>3.1E-2</v>
      </c>
      <c r="AB119" s="207">
        <v>2.4E-2</v>
      </c>
      <c r="AC119" s="207">
        <v>2.9000000000000001E-2</v>
      </c>
      <c r="AD119" s="207">
        <v>2.5999999999999999E-2</v>
      </c>
      <c r="AE119" s="207">
        <v>3.4000000000000002E-2</v>
      </c>
      <c r="AF119" s="222">
        <v>0</v>
      </c>
      <c r="AG119" s="207">
        <v>7.9000000000000001E-2</v>
      </c>
      <c r="AH119" s="207">
        <v>4.3999999999999997E-2</v>
      </c>
      <c r="AI119" s="207">
        <v>2.5999999999999999E-2</v>
      </c>
      <c r="AJ119" s="207">
        <v>1.9E-2</v>
      </c>
      <c r="AK119" s="207">
        <v>1.7000000000000001E-2</v>
      </c>
      <c r="AL119" s="207">
        <v>1.7999999999999999E-2</v>
      </c>
      <c r="AM119" s="208">
        <v>0</v>
      </c>
    </row>
    <row r="120" spans="1:39" ht="13.5" x14ac:dyDescent="0.25">
      <c r="A120" s="389"/>
      <c r="B120" s="199" t="s">
        <v>544</v>
      </c>
      <c r="C120" s="198" t="s">
        <v>397</v>
      </c>
      <c r="D120" s="206">
        <v>4.0000000000000001E-3</v>
      </c>
      <c r="E120" s="207">
        <v>5.0000000000000001E-3</v>
      </c>
      <c r="F120" s="207">
        <v>5.0000000000000001E-3</v>
      </c>
      <c r="G120" s="207">
        <v>3.0000000000000001E-3</v>
      </c>
      <c r="H120" s="207">
        <v>6.0000000000000001E-3</v>
      </c>
      <c r="I120" s="207">
        <v>4.0000000000000001E-3</v>
      </c>
      <c r="J120" s="207">
        <v>5.0000000000000001E-3</v>
      </c>
      <c r="K120" s="207">
        <v>8.0000000000000002E-3</v>
      </c>
      <c r="L120" s="207">
        <v>3.0000000000000001E-3</v>
      </c>
      <c r="M120" s="207">
        <v>6.0000000000000001E-3</v>
      </c>
      <c r="N120" s="207">
        <v>6.0000000000000001E-3</v>
      </c>
      <c r="O120" s="207">
        <v>8.0000000000000002E-3</v>
      </c>
      <c r="P120" s="207">
        <v>6.0000000000000001E-3</v>
      </c>
      <c r="Q120" s="207">
        <v>6.0000000000000001E-3</v>
      </c>
      <c r="R120" s="207">
        <v>6.0000000000000001E-3</v>
      </c>
      <c r="S120" s="207">
        <v>5.0000000000000001E-3</v>
      </c>
      <c r="T120" s="207">
        <v>6.0000000000000001E-3</v>
      </c>
      <c r="U120" s="207">
        <v>4.0000000000000001E-3</v>
      </c>
      <c r="V120" s="207">
        <v>5.0000000000000001E-3</v>
      </c>
      <c r="W120" s="207">
        <v>7.0000000000000001E-3</v>
      </c>
      <c r="X120" s="207">
        <v>0.01</v>
      </c>
      <c r="Y120" s="207">
        <v>7.0000000000000001E-3</v>
      </c>
      <c r="Z120" s="207">
        <v>1.7999999999999999E-2</v>
      </c>
      <c r="AA120" s="207">
        <v>8.9999999999999993E-3</v>
      </c>
      <c r="AB120" s="207">
        <v>1.2999999999999999E-2</v>
      </c>
      <c r="AC120" s="207">
        <v>1.2999999999999999E-2</v>
      </c>
      <c r="AD120" s="207">
        <v>1.2E-2</v>
      </c>
      <c r="AE120" s="207">
        <v>1.2999999999999999E-2</v>
      </c>
      <c r="AF120" s="207">
        <v>0.01</v>
      </c>
      <c r="AG120" s="222">
        <v>0</v>
      </c>
      <c r="AH120" s="207">
        <v>1.7000000000000001E-2</v>
      </c>
      <c r="AI120" s="207">
        <v>8.0000000000000002E-3</v>
      </c>
      <c r="AJ120" s="207">
        <v>0.01</v>
      </c>
      <c r="AK120" s="207">
        <v>7.0000000000000001E-3</v>
      </c>
      <c r="AL120" s="207">
        <v>0.01</v>
      </c>
      <c r="AM120" s="208">
        <v>0</v>
      </c>
    </row>
    <row r="121" spans="1:39" ht="21" x14ac:dyDescent="0.25">
      <c r="A121" s="389"/>
      <c r="B121" s="199" t="s">
        <v>545</v>
      </c>
      <c r="C121" s="198" t="s">
        <v>397</v>
      </c>
      <c r="D121" s="206">
        <v>0.05</v>
      </c>
      <c r="E121" s="207">
        <v>7.4999999999999997E-2</v>
      </c>
      <c r="F121" s="207">
        <v>6.6000000000000003E-2</v>
      </c>
      <c r="G121" s="207">
        <v>5.8000000000000003E-2</v>
      </c>
      <c r="H121" s="207">
        <v>7.9000000000000001E-2</v>
      </c>
      <c r="I121" s="207">
        <v>3.5999999999999997E-2</v>
      </c>
      <c r="J121" s="207">
        <v>0.05</v>
      </c>
      <c r="K121" s="207">
        <v>8.7999999999999995E-2</v>
      </c>
      <c r="L121" s="207">
        <v>2.7E-2</v>
      </c>
      <c r="M121" s="207">
        <v>8.6999999999999994E-2</v>
      </c>
      <c r="N121" s="207">
        <v>6.8000000000000005E-2</v>
      </c>
      <c r="O121" s="207">
        <v>8.7999999999999995E-2</v>
      </c>
      <c r="P121" s="207">
        <v>7.1999999999999995E-2</v>
      </c>
      <c r="Q121" s="207">
        <v>6.7000000000000004E-2</v>
      </c>
      <c r="R121" s="207">
        <v>0.08</v>
      </c>
      <c r="S121" s="207">
        <v>6.0999999999999999E-2</v>
      </c>
      <c r="T121" s="207">
        <v>7.9000000000000001E-2</v>
      </c>
      <c r="U121" s="207">
        <v>4.2999999999999997E-2</v>
      </c>
      <c r="V121" s="207">
        <v>5.8000000000000003E-2</v>
      </c>
      <c r="W121" s="207">
        <v>7.8E-2</v>
      </c>
      <c r="X121" s="207">
        <v>9.6000000000000002E-2</v>
      </c>
      <c r="Y121" s="207">
        <v>9.7000000000000003E-2</v>
      </c>
      <c r="Z121" s="207">
        <v>0.11899999999999999</v>
      </c>
      <c r="AA121" s="207">
        <v>8.3000000000000004E-2</v>
      </c>
      <c r="AB121" s="207">
        <v>7.9000000000000001E-2</v>
      </c>
      <c r="AC121" s="207">
        <v>0.17399999999999999</v>
      </c>
      <c r="AD121" s="207">
        <v>0.125</v>
      </c>
      <c r="AE121" s="207">
        <v>0.16800000000000001</v>
      </c>
      <c r="AF121" s="207">
        <v>0.113</v>
      </c>
      <c r="AG121" s="207">
        <v>9.4E-2</v>
      </c>
      <c r="AH121" s="222">
        <v>0</v>
      </c>
      <c r="AI121" s="207">
        <v>7.9000000000000001E-2</v>
      </c>
      <c r="AJ121" s="207">
        <v>6.8000000000000005E-2</v>
      </c>
      <c r="AK121" s="207">
        <v>5.3999999999999999E-2</v>
      </c>
      <c r="AL121" s="207">
        <v>0.08</v>
      </c>
      <c r="AM121" s="208">
        <v>0</v>
      </c>
    </row>
    <row r="122" spans="1:39" ht="31.5" x14ac:dyDescent="0.25">
      <c r="A122" s="389"/>
      <c r="B122" s="199" t="s">
        <v>546</v>
      </c>
      <c r="C122" s="198" t="s">
        <v>397</v>
      </c>
      <c r="D122" s="206">
        <v>3.0000000000000001E-3</v>
      </c>
      <c r="E122" s="207">
        <v>1E-3</v>
      </c>
      <c r="F122" s="207">
        <v>1E-3</v>
      </c>
      <c r="G122" s="207">
        <v>1E-3</v>
      </c>
      <c r="H122" s="207">
        <v>5.0000000000000001E-3</v>
      </c>
      <c r="I122" s="207">
        <v>1E-3</v>
      </c>
      <c r="J122" s="207">
        <v>3.0000000000000001E-3</v>
      </c>
      <c r="K122" s="207">
        <v>3.0000000000000001E-3</v>
      </c>
      <c r="L122" s="207">
        <v>1E-3</v>
      </c>
      <c r="M122" s="207">
        <v>2E-3</v>
      </c>
      <c r="N122" s="207">
        <v>2E-3</v>
      </c>
      <c r="O122" s="207">
        <v>3.0000000000000001E-3</v>
      </c>
      <c r="P122" s="207">
        <v>3.0000000000000001E-3</v>
      </c>
      <c r="Q122" s="207">
        <v>2E-3</v>
      </c>
      <c r="R122" s="207">
        <v>2E-3</v>
      </c>
      <c r="S122" s="207">
        <v>1E-3</v>
      </c>
      <c r="T122" s="207">
        <v>2E-3</v>
      </c>
      <c r="U122" s="207">
        <v>1E-3</v>
      </c>
      <c r="V122" s="207">
        <v>2E-3</v>
      </c>
      <c r="W122" s="207">
        <v>2E-3</v>
      </c>
      <c r="X122" s="207">
        <v>4.0000000000000001E-3</v>
      </c>
      <c r="Y122" s="207">
        <v>2E-3</v>
      </c>
      <c r="Z122" s="207">
        <v>3.0000000000000001E-3</v>
      </c>
      <c r="AA122" s="207">
        <v>2E-3</v>
      </c>
      <c r="AB122" s="207">
        <v>3.0000000000000001E-3</v>
      </c>
      <c r="AC122" s="207">
        <v>3.0000000000000001E-3</v>
      </c>
      <c r="AD122" s="207">
        <v>2E-3</v>
      </c>
      <c r="AE122" s="207">
        <v>2E-3</v>
      </c>
      <c r="AF122" s="207">
        <v>6.0000000000000001E-3</v>
      </c>
      <c r="AG122" s="207">
        <v>3.0000000000000001E-3</v>
      </c>
      <c r="AH122" s="207">
        <v>4.0000000000000001E-3</v>
      </c>
      <c r="AI122" s="222">
        <v>0</v>
      </c>
      <c r="AJ122" s="207">
        <v>2E-3</v>
      </c>
      <c r="AK122" s="207">
        <v>2E-3</v>
      </c>
      <c r="AL122" s="207">
        <v>2E-3</v>
      </c>
      <c r="AM122" s="208">
        <v>0</v>
      </c>
    </row>
    <row r="123" spans="1:39" ht="13.5" x14ac:dyDescent="0.25">
      <c r="A123" s="389"/>
      <c r="B123" s="199" t="s">
        <v>547</v>
      </c>
      <c r="C123" s="198" t="s">
        <v>397</v>
      </c>
      <c r="D123" s="206">
        <v>1E-3</v>
      </c>
      <c r="E123" s="207">
        <v>0</v>
      </c>
      <c r="F123" s="207">
        <v>0</v>
      </c>
      <c r="G123" s="207">
        <v>0</v>
      </c>
      <c r="H123" s="207">
        <v>1E-3</v>
      </c>
      <c r="I123" s="207">
        <v>0</v>
      </c>
      <c r="J123" s="207">
        <v>1E-3</v>
      </c>
      <c r="K123" s="207">
        <v>1E-3</v>
      </c>
      <c r="L123" s="207">
        <v>0</v>
      </c>
      <c r="M123" s="207">
        <v>1E-3</v>
      </c>
      <c r="N123" s="207">
        <v>1E-3</v>
      </c>
      <c r="O123" s="207">
        <v>1E-3</v>
      </c>
      <c r="P123" s="207">
        <v>1E-3</v>
      </c>
      <c r="Q123" s="207">
        <v>1E-3</v>
      </c>
      <c r="R123" s="207">
        <v>1E-3</v>
      </c>
      <c r="S123" s="207">
        <v>1E-3</v>
      </c>
      <c r="T123" s="207">
        <v>1E-3</v>
      </c>
      <c r="U123" s="207">
        <v>1E-3</v>
      </c>
      <c r="V123" s="207">
        <v>1E-3</v>
      </c>
      <c r="W123" s="207">
        <v>1E-3</v>
      </c>
      <c r="X123" s="207">
        <v>1E-3</v>
      </c>
      <c r="Y123" s="207">
        <v>1E-3</v>
      </c>
      <c r="Z123" s="207">
        <v>1E-3</v>
      </c>
      <c r="AA123" s="207">
        <v>1E-3</v>
      </c>
      <c r="AB123" s="207">
        <v>1E-3</v>
      </c>
      <c r="AC123" s="207">
        <v>2E-3</v>
      </c>
      <c r="AD123" s="207">
        <v>1E-3</v>
      </c>
      <c r="AE123" s="207">
        <v>2E-3</v>
      </c>
      <c r="AF123" s="207">
        <v>2E-3</v>
      </c>
      <c r="AG123" s="207">
        <v>1E-3</v>
      </c>
      <c r="AH123" s="207">
        <v>3.0000000000000001E-3</v>
      </c>
      <c r="AI123" s="207">
        <v>2E-3</v>
      </c>
      <c r="AJ123" s="222">
        <v>0</v>
      </c>
      <c r="AK123" s="207">
        <v>2E-3</v>
      </c>
      <c r="AL123" s="207">
        <v>1E-3</v>
      </c>
      <c r="AM123" s="208">
        <v>0</v>
      </c>
    </row>
    <row r="124" spans="1:39" ht="21" x14ac:dyDescent="0.25">
      <c r="A124" s="389"/>
      <c r="B124" s="199" t="s">
        <v>548</v>
      </c>
      <c r="C124" s="198" t="s">
        <v>397</v>
      </c>
      <c r="D124" s="206">
        <v>3.0000000000000001E-3</v>
      </c>
      <c r="E124" s="207">
        <v>6.0000000000000001E-3</v>
      </c>
      <c r="F124" s="207">
        <v>5.0000000000000001E-3</v>
      </c>
      <c r="G124" s="207">
        <v>2E-3</v>
      </c>
      <c r="H124" s="207">
        <v>2.5999999999999999E-2</v>
      </c>
      <c r="I124" s="207">
        <v>4.0000000000000001E-3</v>
      </c>
      <c r="J124" s="207">
        <v>3.0000000000000001E-3</v>
      </c>
      <c r="K124" s="207">
        <v>4.0000000000000001E-3</v>
      </c>
      <c r="L124" s="207">
        <v>1E-3</v>
      </c>
      <c r="M124" s="207">
        <v>3.0000000000000001E-3</v>
      </c>
      <c r="N124" s="207">
        <v>3.0000000000000001E-3</v>
      </c>
      <c r="O124" s="207">
        <v>4.0000000000000001E-3</v>
      </c>
      <c r="P124" s="207">
        <v>1.2E-2</v>
      </c>
      <c r="Q124" s="207">
        <v>3.0000000000000001E-3</v>
      </c>
      <c r="R124" s="207">
        <v>3.0000000000000001E-3</v>
      </c>
      <c r="S124" s="207">
        <v>2E-3</v>
      </c>
      <c r="T124" s="207">
        <v>3.0000000000000001E-3</v>
      </c>
      <c r="U124" s="207">
        <v>2E-3</v>
      </c>
      <c r="V124" s="207">
        <v>8.0000000000000002E-3</v>
      </c>
      <c r="W124" s="207">
        <v>3.0000000000000001E-3</v>
      </c>
      <c r="X124" s="207">
        <v>3.0000000000000001E-3</v>
      </c>
      <c r="Y124" s="207">
        <v>2E-3</v>
      </c>
      <c r="Z124" s="207">
        <v>1.7999999999999999E-2</v>
      </c>
      <c r="AA124" s="207">
        <v>2.1000000000000001E-2</v>
      </c>
      <c r="AB124" s="207">
        <v>2.1999999999999999E-2</v>
      </c>
      <c r="AC124" s="207">
        <v>4.0000000000000001E-3</v>
      </c>
      <c r="AD124" s="207">
        <v>2E-3</v>
      </c>
      <c r="AE124" s="207">
        <v>3.0000000000000001E-3</v>
      </c>
      <c r="AF124" s="207">
        <v>2E-3</v>
      </c>
      <c r="AG124" s="207">
        <v>2E-3</v>
      </c>
      <c r="AH124" s="207">
        <v>4.0000000000000001E-3</v>
      </c>
      <c r="AI124" s="207">
        <v>2.1000000000000001E-2</v>
      </c>
      <c r="AJ124" s="207">
        <v>4.0000000000000001E-3</v>
      </c>
      <c r="AK124" s="222">
        <v>0</v>
      </c>
      <c r="AL124" s="207">
        <v>4.2000000000000003E-2</v>
      </c>
      <c r="AM124" s="208">
        <v>0</v>
      </c>
    </row>
    <row r="125" spans="1:39" ht="31.5" x14ac:dyDescent="0.25">
      <c r="A125" s="389"/>
      <c r="B125" s="199" t="s">
        <v>549</v>
      </c>
      <c r="C125" s="198" t="s">
        <v>397</v>
      </c>
      <c r="D125" s="206">
        <v>4.0000000000000001E-3</v>
      </c>
      <c r="E125" s="207">
        <v>4.0000000000000001E-3</v>
      </c>
      <c r="F125" s="207">
        <v>6.0000000000000001E-3</v>
      </c>
      <c r="G125" s="207">
        <v>5.0000000000000001E-3</v>
      </c>
      <c r="H125" s="207">
        <v>7.0000000000000001E-3</v>
      </c>
      <c r="I125" s="207">
        <v>3.0000000000000001E-3</v>
      </c>
      <c r="J125" s="207">
        <v>6.0000000000000001E-3</v>
      </c>
      <c r="K125" s="207">
        <v>6.0000000000000001E-3</v>
      </c>
      <c r="L125" s="207">
        <v>2E-3</v>
      </c>
      <c r="M125" s="207">
        <v>4.0000000000000001E-3</v>
      </c>
      <c r="N125" s="207">
        <v>3.0000000000000001E-3</v>
      </c>
      <c r="O125" s="207">
        <v>4.0000000000000001E-3</v>
      </c>
      <c r="P125" s="207">
        <v>1.2E-2</v>
      </c>
      <c r="Q125" s="207">
        <v>3.0000000000000001E-3</v>
      </c>
      <c r="R125" s="207">
        <v>3.0000000000000001E-3</v>
      </c>
      <c r="S125" s="207">
        <v>2E-3</v>
      </c>
      <c r="T125" s="207">
        <v>4.0000000000000001E-3</v>
      </c>
      <c r="U125" s="207">
        <v>2E-3</v>
      </c>
      <c r="V125" s="207">
        <v>5.0000000000000001E-3</v>
      </c>
      <c r="W125" s="207">
        <v>5.0000000000000001E-3</v>
      </c>
      <c r="X125" s="207">
        <v>5.0000000000000001E-3</v>
      </c>
      <c r="Y125" s="207">
        <v>4.0000000000000001E-3</v>
      </c>
      <c r="Z125" s="207">
        <v>0.01</v>
      </c>
      <c r="AA125" s="207">
        <v>6.0000000000000001E-3</v>
      </c>
      <c r="AB125" s="207">
        <v>1.6E-2</v>
      </c>
      <c r="AC125" s="207">
        <v>0.03</v>
      </c>
      <c r="AD125" s="207">
        <v>8.0000000000000002E-3</v>
      </c>
      <c r="AE125" s="207">
        <v>1.0999999999999999E-2</v>
      </c>
      <c r="AF125" s="207">
        <v>5.0000000000000001E-3</v>
      </c>
      <c r="AG125" s="207">
        <v>5.0000000000000001E-3</v>
      </c>
      <c r="AH125" s="207">
        <v>1.4E-2</v>
      </c>
      <c r="AI125" s="207">
        <v>0.01</v>
      </c>
      <c r="AJ125" s="207">
        <v>0.01</v>
      </c>
      <c r="AK125" s="207">
        <v>1.4E-2</v>
      </c>
      <c r="AL125" s="222">
        <v>0</v>
      </c>
      <c r="AM125" s="208">
        <v>0</v>
      </c>
    </row>
    <row r="126" spans="1:39" ht="21.75" thickBot="1" x14ac:dyDescent="0.3">
      <c r="A126" s="389"/>
      <c r="B126" s="199" t="s">
        <v>550</v>
      </c>
      <c r="C126" s="198" t="s">
        <v>397</v>
      </c>
      <c r="D126" s="209">
        <v>0</v>
      </c>
      <c r="E126" s="210">
        <v>0</v>
      </c>
      <c r="F126" s="210">
        <v>0</v>
      </c>
      <c r="G126" s="210">
        <v>0</v>
      </c>
      <c r="H126" s="210">
        <v>0</v>
      </c>
      <c r="I126" s="210">
        <v>0</v>
      </c>
      <c r="J126" s="210">
        <v>0</v>
      </c>
      <c r="K126" s="210">
        <v>0</v>
      </c>
      <c r="L126" s="210">
        <v>0</v>
      </c>
      <c r="M126" s="210">
        <v>0</v>
      </c>
      <c r="N126" s="210">
        <v>0</v>
      </c>
      <c r="O126" s="210">
        <v>0</v>
      </c>
      <c r="P126" s="210">
        <v>0</v>
      </c>
      <c r="Q126" s="210">
        <v>0</v>
      </c>
      <c r="R126" s="210">
        <v>0</v>
      </c>
      <c r="S126" s="210">
        <v>0</v>
      </c>
      <c r="T126" s="210">
        <v>0</v>
      </c>
      <c r="U126" s="210">
        <v>0</v>
      </c>
      <c r="V126" s="210">
        <v>0</v>
      </c>
      <c r="W126" s="210">
        <v>0</v>
      </c>
      <c r="X126" s="210">
        <v>0</v>
      </c>
      <c r="Y126" s="210">
        <v>0</v>
      </c>
      <c r="Z126" s="210">
        <v>0</v>
      </c>
      <c r="AA126" s="210">
        <v>0</v>
      </c>
      <c r="AB126" s="210">
        <v>0</v>
      </c>
      <c r="AC126" s="210">
        <v>0</v>
      </c>
      <c r="AD126" s="210">
        <v>0</v>
      </c>
      <c r="AE126" s="210">
        <v>0</v>
      </c>
      <c r="AF126" s="210">
        <v>0</v>
      </c>
      <c r="AG126" s="210">
        <v>0</v>
      </c>
      <c r="AH126" s="210">
        <v>0</v>
      </c>
      <c r="AI126" s="210">
        <v>0</v>
      </c>
      <c r="AJ126" s="210">
        <v>0</v>
      </c>
      <c r="AK126" s="210">
        <v>0</v>
      </c>
      <c r="AL126" s="210">
        <v>0</v>
      </c>
      <c r="AM126" s="223">
        <v>0</v>
      </c>
    </row>
    <row r="127" spans="1:39" ht="13.5" x14ac:dyDescent="0.25">
      <c r="B127" s="211" t="s">
        <v>451</v>
      </c>
      <c r="C127" s="202" t="s">
        <v>556</v>
      </c>
      <c r="D127" s="200">
        <f>SUM(D91:D126)</f>
        <v>0.40500000000000008</v>
      </c>
      <c r="E127" s="200">
        <f t="shared" ref="E127:AM127" si="3">SUM(E91:E126)</f>
        <v>0.43900000000000006</v>
      </c>
      <c r="F127" s="200">
        <f t="shared" si="3"/>
        <v>0.51900000000000013</v>
      </c>
      <c r="G127" s="200">
        <f t="shared" si="3"/>
        <v>0.32400000000000007</v>
      </c>
      <c r="H127" s="200">
        <f t="shared" si="3"/>
        <v>0.83500000000000019</v>
      </c>
      <c r="I127" s="200">
        <f t="shared" si="3"/>
        <v>0.29499999999999998</v>
      </c>
      <c r="J127" s="200">
        <f t="shared" si="3"/>
        <v>0.70800000000000018</v>
      </c>
      <c r="K127" s="200">
        <f t="shared" si="3"/>
        <v>0.73799999999999999</v>
      </c>
      <c r="L127" s="200">
        <f t="shared" si="3"/>
        <v>0.19500000000000003</v>
      </c>
      <c r="M127" s="200">
        <f t="shared" si="3"/>
        <v>0.57600000000000007</v>
      </c>
      <c r="N127" s="200">
        <f t="shared" si="3"/>
        <v>0.48500000000000004</v>
      </c>
      <c r="O127" s="200">
        <f t="shared" si="3"/>
        <v>0.70000000000000007</v>
      </c>
      <c r="P127" s="200">
        <f t="shared" si="3"/>
        <v>0.70100000000000007</v>
      </c>
      <c r="Q127" s="200">
        <f t="shared" si="3"/>
        <v>0.44300000000000006</v>
      </c>
      <c r="R127" s="200">
        <f t="shared" si="3"/>
        <v>0.45200000000000007</v>
      </c>
      <c r="S127" s="200">
        <f t="shared" si="3"/>
        <v>0.43000000000000005</v>
      </c>
      <c r="T127" s="200">
        <f t="shared" si="3"/>
        <v>0.60000000000000009</v>
      </c>
      <c r="U127" s="200">
        <f t="shared" si="3"/>
        <v>0.317</v>
      </c>
      <c r="V127" s="200">
        <f t="shared" si="3"/>
        <v>0.41600000000000009</v>
      </c>
      <c r="W127" s="200">
        <f t="shared" si="3"/>
        <v>0.56900000000000006</v>
      </c>
      <c r="X127" s="200">
        <f t="shared" si="3"/>
        <v>0.503</v>
      </c>
      <c r="Y127" s="200">
        <f t="shared" si="3"/>
        <v>0.52600000000000002</v>
      </c>
      <c r="Z127" s="200">
        <f t="shared" si="3"/>
        <v>0.50700000000000001</v>
      </c>
      <c r="AA127" s="200">
        <f t="shared" si="3"/>
        <v>0.45900000000000002</v>
      </c>
      <c r="AB127" s="200">
        <f t="shared" si="3"/>
        <v>0.59500000000000008</v>
      </c>
      <c r="AC127" s="200">
        <f t="shared" si="3"/>
        <v>0.65300000000000014</v>
      </c>
      <c r="AD127" s="200">
        <f t="shared" si="3"/>
        <v>0.47100000000000003</v>
      </c>
      <c r="AE127" s="200">
        <f t="shared" si="3"/>
        <v>0.48100000000000009</v>
      </c>
      <c r="AF127" s="200">
        <f t="shared" si="3"/>
        <v>0.34300000000000003</v>
      </c>
      <c r="AG127" s="200">
        <f t="shared" si="3"/>
        <v>0.6</v>
      </c>
      <c r="AH127" s="200">
        <f t="shared" si="3"/>
        <v>0.51400000000000001</v>
      </c>
      <c r="AI127" s="200">
        <f t="shared" si="3"/>
        <v>0.43300000000000011</v>
      </c>
      <c r="AJ127" s="200">
        <f t="shared" si="3"/>
        <v>0.36600000000000005</v>
      </c>
      <c r="AK127" s="200">
        <f t="shared" si="3"/>
        <v>0.30500000000000005</v>
      </c>
      <c r="AL127" s="200">
        <f t="shared" si="3"/>
        <v>0.39000000000000007</v>
      </c>
      <c r="AM127" s="200">
        <f t="shared" si="3"/>
        <v>0</v>
      </c>
    </row>
    <row r="128" spans="1:39" ht="13.5" x14ac:dyDescent="0.25">
      <c r="B128" s="201" t="s">
        <v>513</v>
      </c>
      <c r="C128" s="202" t="s">
        <v>556</v>
      </c>
      <c r="D128" s="203">
        <v>0</v>
      </c>
      <c r="E128" s="203">
        <f t="shared" ref="E128:AM128" si="4">E46</f>
        <v>1.002</v>
      </c>
      <c r="F128" s="203">
        <f t="shared" si="4"/>
        <v>1.012</v>
      </c>
      <c r="G128" s="203">
        <f t="shared" si="4"/>
        <v>1.036</v>
      </c>
      <c r="H128" s="203">
        <f t="shared" si="4"/>
        <v>1.0569999999999999</v>
      </c>
      <c r="I128" s="203">
        <f t="shared" si="4"/>
        <v>1.034</v>
      </c>
      <c r="J128" s="203">
        <f t="shared" si="4"/>
        <v>1.1599999999999999</v>
      </c>
      <c r="K128" s="203">
        <f t="shared" si="4"/>
        <v>1.077</v>
      </c>
      <c r="L128" s="203">
        <f t="shared" si="4"/>
        <v>1.034</v>
      </c>
      <c r="M128" s="203">
        <f t="shared" si="4"/>
        <v>1.0189999999999999</v>
      </c>
      <c r="N128" s="203">
        <f t="shared" si="4"/>
        <v>1.0569999999999999</v>
      </c>
      <c r="O128" s="203">
        <f t="shared" si="4"/>
        <v>1.0669999999999999</v>
      </c>
      <c r="P128" s="203">
        <f t="shared" si="4"/>
        <v>1.028</v>
      </c>
      <c r="Q128" s="203">
        <f t="shared" si="4"/>
        <v>1.131</v>
      </c>
      <c r="R128" s="203">
        <f t="shared" si="4"/>
        <v>1.073</v>
      </c>
      <c r="S128" s="203">
        <f t="shared" si="4"/>
        <v>1.0249999999999999</v>
      </c>
      <c r="T128" s="203">
        <f t="shared" si="4"/>
        <v>1.012</v>
      </c>
      <c r="U128" s="203">
        <f t="shared" si="4"/>
        <v>1.286</v>
      </c>
      <c r="V128" s="203">
        <f t="shared" si="4"/>
        <v>1.0620000000000001</v>
      </c>
      <c r="W128" s="203">
        <f t="shared" si="4"/>
        <v>1.046</v>
      </c>
      <c r="X128" s="203">
        <f t="shared" si="4"/>
        <v>1.377</v>
      </c>
      <c r="Y128" s="203">
        <f t="shared" si="4"/>
        <v>1.2270000000000001</v>
      </c>
      <c r="Z128" s="203">
        <f t="shared" si="4"/>
        <v>1.083</v>
      </c>
      <c r="AA128" s="203">
        <f t="shared" si="4"/>
        <v>1.204</v>
      </c>
      <c r="AB128" s="203">
        <f t="shared" si="4"/>
        <v>1.0069999999999999</v>
      </c>
      <c r="AC128" s="203">
        <f t="shared" si="4"/>
        <v>1.0629999999999999</v>
      </c>
      <c r="AD128" s="203">
        <f t="shared" si="4"/>
        <v>1.093</v>
      </c>
      <c r="AE128" s="203">
        <f t="shared" si="4"/>
        <v>1.147</v>
      </c>
      <c r="AF128" s="203">
        <f t="shared" si="4"/>
        <v>1.2729999999999999</v>
      </c>
      <c r="AG128" s="203">
        <f t="shared" si="4"/>
        <v>1.014</v>
      </c>
      <c r="AH128" s="203">
        <f t="shared" si="4"/>
        <v>1.2729999999999999</v>
      </c>
      <c r="AI128" s="203">
        <f t="shared" si="4"/>
        <v>1.0029999999999999</v>
      </c>
      <c r="AJ128" s="203">
        <f t="shared" si="4"/>
        <v>1.0049999999999999</v>
      </c>
      <c r="AK128" s="203">
        <f t="shared" si="4"/>
        <v>1.099</v>
      </c>
      <c r="AL128" s="203">
        <f t="shared" si="4"/>
        <v>1.0660000000000001</v>
      </c>
      <c r="AM128" s="203">
        <f t="shared" si="4"/>
        <v>1</v>
      </c>
    </row>
    <row r="131" spans="1:41" ht="126" x14ac:dyDescent="0.2">
      <c r="B131" s="390" t="s">
        <v>552</v>
      </c>
      <c r="C131" s="375"/>
      <c r="D131" s="212" t="s">
        <v>399</v>
      </c>
      <c r="E131" s="212" t="s">
        <v>400</v>
      </c>
      <c r="F131" s="212" t="s">
        <v>401</v>
      </c>
      <c r="G131" s="212" t="s">
        <v>402</v>
      </c>
      <c r="H131" s="212" t="s">
        <v>403</v>
      </c>
      <c r="I131" s="212" t="s">
        <v>404</v>
      </c>
      <c r="J131" s="212" t="s">
        <v>405</v>
      </c>
      <c r="K131" s="212" t="s">
        <v>406</v>
      </c>
      <c r="L131" s="212" t="s">
        <v>407</v>
      </c>
      <c r="M131" s="212" t="s">
        <v>408</v>
      </c>
      <c r="N131" s="212" t="s">
        <v>409</v>
      </c>
      <c r="O131" s="212" t="s">
        <v>410</v>
      </c>
      <c r="P131" s="212" t="s">
        <v>411</v>
      </c>
      <c r="Q131" s="212" t="s">
        <v>412</v>
      </c>
      <c r="R131" s="212" t="s">
        <v>413</v>
      </c>
      <c r="S131" s="212" t="s">
        <v>414</v>
      </c>
      <c r="T131" s="212" t="s">
        <v>415</v>
      </c>
      <c r="U131" s="212" t="s">
        <v>416</v>
      </c>
      <c r="V131" s="212" t="s">
        <v>417</v>
      </c>
      <c r="W131" s="212" t="s">
        <v>418</v>
      </c>
      <c r="X131" s="212" t="s">
        <v>419</v>
      </c>
      <c r="Y131" s="212" t="s">
        <v>420</v>
      </c>
      <c r="Z131" s="212" t="s">
        <v>421</v>
      </c>
      <c r="AA131" s="212" t="s">
        <v>422</v>
      </c>
      <c r="AB131" s="212" t="s">
        <v>441</v>
      </c>
      <c r="AC131" s="212" t="s">
        <v>424</v>
      </c>
      <c r="AD131" s="212" t="s">
        <v>425</v>
      </c>
      <c r="AE131" s="212" t="s">
        <v>426</v>
      </c>
      <c r="AF131" s="212" t="s">
        <v>427</v>
      </c>
      <c r="AG131" s="212" t="s">
        <v>428</v>
      </c>
      <c r="AH131" s="212" t="s">
        <v>429</v>
      </c>
      <c r="AI131" s="212" t="s">
        <v>430</v>
      </c>
      <c r="AJ131" s="212" t="s">
        <v>431</v>
      </c>
      <c r="AK131" s="212" t="s">
        <v>432</v>
      </c>
      <c r="AL131" s="212" t="s">
        <v>433</v>
      </c>
      <c r="AM131" s="212" t="s">
        <v>434</v>
      </c>
      <c r="AO131" s="213" t="s">
        <v>553</v>
      </c>
    </row>
    <row r="132" spans="1:41" ht="14.25" thickBot="1" x14ac:dyDescent="0.3">
      <c r="A132" s="389" t="s">
        <v>554</v>
      </c>
      <c r="B132" s="214" t="s">
        <v>453</v>
      </c>
      <c r="C132" s="215" t="s">
        <v>555</v>
      </c>
      <c r="D132" s="216" t="s">
        <v>397</v>
      </c>
      <c r="E132" s="216" t="s">
        <v>397</v>
      </c>
      <c r="F132" s="216" t="s">
        <v>397</v>
      </c>
      <c r="G132" s="216" t="s">
        <v>397</v>
      </c>
      <c r="H132" s="216" t="s">
        <v>397</v>
      </c>
      <c r="I132" s="216" t="s">
        <v>397</v>
      </c>
      <c r="J132" s="216" t="s">
        <v>397</v>
      </c>
      <c r="K132" s="216" t="s">
        <v>397</v>
      </c>
      <c r="L132" s="216" t="s">
        <v>397</v>
      </c>
      <c r="M132" s="216" t="s">
        <v>397</v>
      </c>
      <c r="N132" s="216" t="s">
        <v>397</v>
      </c>
      <c r="O132" s="216" t="s">
        <v>397</v>
      </c>
      <c r="P132" s="216" t="s">
        <v>397</v>
      </c>
      <c r="Q132" s="216" t="s">
        <v>397</v>
      </c>
      <c r="R132" s="216" t="s">
        <v>397</v>
      </c>
      <c r="S132" s="216" t="s">
        <v>397</v>
      </c>
      <c r="T132" s="216" t="s">
        <v>397</v>
      </c>
      <c r="U132" s="216" t="s">
        <v>397</v>
      </c>
      <c r="V132" s="216" t="s">
        <v>397</v>
      </c>
      <c r="W132" s="216" t="s">
        <v>397</v>
      </c>
      <c r="X132" s="216" t="s">
        <v>397</v>
      </c>
      <c r="Y132" s="216" t="s">
        <v>397</v>
      </c>
      <c r="Z132" s="216" t="s">
        <v>397</v>
      </c>
      <c r="AA132" s="216" t="s">
        <v>397</v>
      </c>
      <c r="AB132" s="216" t="s">
        <v>397</v>
      </c>
      <c r="AC132" s="216" t="s">
        <v>397</v>
      </c>
      <c r="AD132" s="216" t="s">
        <v>397</v>
      </c>
      <c r="AE132" s="216" t="s">
        <v>397</v>
      </c>
      <c r="AF132" s="216" t="s">
        <v>397</v>
      </c>
      <c r="AG132" s="216" t="s">
        <v>397</v>
      </c>
      <c r="AH132" s="216" t="s">
        <v>397</v>
      </c>
      <c r="AI132" s="216" t="s">
        <v>397</v>
      </c>
      <c r="AJ132" s="216" t="s">
        <v>397</v>
      </c>
      <c r="AK132" s="216" t="s">
        <v>397</v>
      </c>
      <c r="AL132" s="216" t="s">
        <v>397</v>
      </c>
      <c r="AM132" s="216" t="s">
        <v>397</v>
      </c>
      <c r="AO132" s="216" t="s">
        <v>556</v>
      </c>
    </row>
    <row r="133" spans="1:41" ht="21" x14ac:dyDescent="0.25">
      <c r="A133" s="389"/>
      <c r="B133" s="217" t="s">
        <v>0</v>
      </c>
      <c r="C133" s="218" t="s">
        <v>397</v>
      </c>
      <c r="D133" s="221">
        <f>D170</f>
        <v>1.6289999999999982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v>0</v>
      </c>
      <c r="S133" s="204">
        <v>0</v>
      </c>
      <c r="T133" s="204">
        <v>0</v>
      </c>
      <c r="U133" s="204">
        <v>0</v>
      </c>
      <c r="V133" s="204">
        <v>0</v>
      </c>
      <c r="W133" s="204">
        <v>0</v>
      </c>
      <c r="X133" s="204">
        <v>0</v>
      </c>
      <c r="Y133" s="204">
        <v>0</v>
      </c>
      <c r="Z133" s="204">
        <v>0</v>
      </c>
      <c r="AA133" s="204">
        <v>0</v>
      </c>
      <c r="AB133" s="204">
        <v>0</v>
      </c>
      <c r="AC133" s="204">
        <v>0</v>
      </c>
      <c r="AD133" s="204">
        <v>0</v>
      </c>
      <c r="AE133" s="204">
        <v>0</v>
      </c>
      <c r="AF133" s="204">
        <v>0</v>
      </c>
      <c r="AG133" s="204">
        <v>0</v>
      </c>
      <c r="AH133" s="204">
        <v>0</v>
      </c>
      <c r="AI133" s="204">
        <v>0</v>
      </c>
      <c r="AJ133" s="204">
        <v>0</v>
      </c>
      <c r="AK133" s="204">
        <v>0</v>
      </c>
      <c r="AL133" s="204">
        <v>0</v>
      </c>
      <c r="AM133" s="205">
        <v>0</v>
      </c>
      <c r="AN133" s="219"/>
      <c r="AO133" s="224">
        <f>D133</f>
        <v>1.6289999999999982</v>
      </c>
    </row>
    <row r="134" spans="1:41" ht="31.5" x14ac:dyDescent="0.25">
      <c r="A134" s="389"/>
      <c r="B134" s="217" t="s">
        <v>1</v>
      </c>
      <c r="C134" s="218" t="s">
        <v>397</v>
      </c>
      <c r="D134" s="206">
        <v>0</v>
      </c>
      <c r="E134" s="222">
        <f>E170</f>
        <v>1.4409999999999989</v>
      </c>
      <c r="F134" s="207">
        <v>0</v>
      </c>
      <c r="G134" s="207">
        <v>0</v>
      </c>
      <c r="H134" s="207">
        <v>0</v>
      </c>
      <c r="I134" s="207">
        <v>0</v>
      </c>
      <c r="J134" s="207">
        <v>0</v>
      </c>
      <c r="K134" s="207">
        <v>0</v>
      </c>
      <c r="L134" s="207">
        <v>0</v>
      </c>
      <c r="M134" s="207">
        <v>0</v>
      </c>
      <c r="N134" s="207">
        <v>0</v>
      </c>
      <c r="O134" s="207">
        <v>0</v>
      </c>
      <c r="P134" s="207">
        <v>0</v>
      </c>
      <c r="Q134" s="207">
        <v>0</v>
      </c>
      <c r="R134" s="207">
        <v>0</v>
      </c>
      <c r="S134" s="207">
        <v>0</v>
      </c>
      <c r="T134" s="207">
        <v>0</v>
      </c>
      <c r="U134" s="207">
        <v>0</v>
      </c>
      <c r="V134" s="207">
        <v>0</v>
      </c>
      <c r="W134" s="207">
        <v>0</v>
      </c>
      <c r="X134" s="207">
        <v>0</v>
      </c>
      <c r="Y134" s="207">
        <v>0</v>
      </c>
      <c r="Z134" s="207">
        <v>0</v>
      </c>
      <c r="AA134" s="207">
        <v>0</v>
      </c>
      <c r="AB134" s="207">
        <v>0</v>
      </c>
      <c r="AC134" s="207">
        <v>0</v>
      </c>
      <c r="AD134" s="207">
        <v>0</v>
      </c>
      <c r="AE134" s="207">
        <v>0</v>
      </c>
      <c r="AF134" s="207">
        <v>0</v>
      </c>
      <c r="AG134" s="207">
        <v>0</v>
      </c>
      <c r="AH134" s="207">
        <v>0</v>
      </c>
      <c r="AI134" s="207">
        <v>0</v>
      </c>
      <c r="AJ134" s="207">
        <v>0</v>
      </c>
      <c r="AK134" s="207">
        <v>0</v>
      </c>
      <c r="AL134" s="207">
        <v>0</v>
      </c>
      <c r="AM134" s="208">
        <v>0</v>
      </c>
      <c r="AN134" s="219"/>
      <c r="AO134" s="224">
        <f>E134</f>
        <v>1.4409999999999989</v>
      </c>
    </row>
    <row r="135" spans="1:41" ht="31.5" x14ac:dyDescent="0.25">
      <c r="A135" s="389"/>
      <c r="B135" s="217" t="s">
        <v>2</v>
      </c>
      <c r="C135" s="218" t="s">
        <v>397</v>
      </c>
      <c r="D135" s="206">
        <v>0</v>
      </c>
      <c r="E135" s="207">
        <v>0</v>
      </c>
      <c r="F135" s="222">
        <f>F170</f>
        <v>1.5309999999999993</v>
      </c>
      <c r="G135" s="207">
        <v>0</v>
      </c>
      <c r="H135" s="207">
        <v>0</v>
      </c>
      <c r="I135" s="207">
        <v>0</v>
      </c>
      <c r="J135" s="207">
        <v>0</v>
      </c>
      <c r="K135" s="207">
        <v>0</v>
      </c>
      <c r="L135" s="207">
        <v>0</v>
      </c>
      <c r="M135" s="207">
        <v>0</v>
      </c>
      <c r="N135" s="207">
        <v>0</v>
      </c>
      <c r="O135" s="207">
        <v>0</v>
      </c>
      <c r="P135" s="207">
        <v>0</v>
      </c>
      <c r="Q135" s="207">
        <v>0</v>
      </c>
      <c r="R135" s="207">
        <v>0</v>
      </c>
      <c r="S135" s="207">
        <v>0</v>
      </c>
      <c r="T135" s="207">
        <v>0</v>
      </c>
      <c r="U135" s="207">
        <v>0</v>
      </c>
      <c r="V135" s="207">
        <v>0</v>
      </c>
      <c r="W135" s="207">
        <v>0</v>
      </c>
      <c r="X135" s="207">
        <v>0</v>
      </c>
      <c r="Y135" s="207">
        <v>0</v>
      </c>
      <c r="Z135" s="207">
        <v>0</v>
      </c>
      <c r="AA135" s="207">
        <v>0</v>
      </c>
      <c r="AB135" s="207">
        <v>0</v>
      </c>
      <c r="AC135" s="207">
        <v>0</v>
      </c>
      <c r="AD135" s="207">
        <v>0</v>
      </c>
      <c r="AE135" s="207">
        <v>0</v>
      </c>
      <c r="AF135" s="207">
        <v>0</v>
      </c>
      <c r="AG135" s="207">
        <v>0</v>
      </c>
      <c r="AH135" s="207">
        <v>0</v>
      </c>
      <c r="AI135" s="207">
        <v>0</v>
      </c>
      <c r="AJ135" s="207">
        <v>0</v>
      </c>
      <c r="AK135" s="207">
        <v>0</v>
      </c>
      <c r="AL135" s="207">
        <v>0</v>
      </c>
      <c r="AM135" s="208">
        <v>0</v>
      </c>
      <c r="AN135" s="220"/>
      <c r="AO135" s="224">
        <f>F135</f>
        <v>1.5309999999999993</v>
      </c>
    </row>
    <row r="136" spans="1:41" ht="21" x14ac:dyDescent="0.25">
      <c r="A136" s="389"/>
      <c r="B136" s="217" t="s">
        <v>3</v>
      </c>
      <c r="C136" s="218" t="s">
        <v>397</v>
      </c>
      <c r="D136" s="206">
        <v>0</v>
      </c>
      <c r="E136" s="207">
        <v>0</v>
      </c>
      <c r="F136" s="207">
        <v>0</v>
      </c>
      <c r="G136" s="222">
        <f>G170</f>
        <v>1.3599999999999983</v>
      </c>
      <c r="H136" s="207">
        <v>0</v>
      </c>
      <c r="I136" s="207">
        <v>0</v>
      </c>
      <c r="J136" s="207">
        <v>0</v>
      </c>
      <c r="K136" s="207">
        <v>0</v>
      </c>
      <c r="L136" s="207">
        <v>0</v>
      </c>
      <c r="M136" s="207">
        <v>0</v>
      </c>
      <c r="N136" s="207">
        <v>0</v>
      </c>
      <c r="O136" s="207">
        <v>0</v>
      </c>
      <c r="P136" s="207">
        <v>0</v>
      </c>
      <c r="Q136" s="207">
        <v>0</v>
      </c>
      <c r="R136" s="207">
        <v>0</v>
      </c>
      <c r="S136" s="207">
        <v>0</v>
      </c>
      <c r="T136" s="207">
        <v>0</v>
      </c>
      <c r="U136" s="207">
        <v>0</v>
      </c>
      <c r="V136" s="207">
        <v>0</v>
      </c>
      <c r="W136" s="207">
        <v>0</v>
      </c>
      <c r="X136" s="207">
        <v>0</v>
      </c>
      <c r="Y136" s="207">
        <v>0</v>
      </c>
      <c r="Z136" s="207">
        <v>0</v>
      </c>
      <c r="AA136" s="207">
        <v>0</v>
      </c>
      <c r="AB136" s="207">
        <v>0</v>
      </c>
      <c r="AC136" s="207">
        <v>0</v>
      </c>
      <c r="AD136" s="207">
        <v>0</v>
      </c>
      <c r="AE136" s="207">
        <v>0</v>
      </c>
      <c r="AF136" s="207">
        <v>0</v>
      </c>
      <c r="AG136" s="207">
        <v>0</v>
      </c>
      <c r="AH136" s="207">
        <v>0</v>
      </c>
      <c r="AI136" s="207">
        <v>0</v>
      </c>
      <c r="AJ136" s="207">
        <v>0</v>
      </c>
      <c r="AK136" s="207">
        <v>0</v>
      </c>
      <c r="AL136" s="207">
        <v>0</v>
      </c>
      <c r="AM136" s="208">
        <v>0</v>
      </c>
      <c r="AN136" s="220"/>
      <c r="AO136" s="224">
        <f>G136</f>
        <v>1.3599999999999983</v>
      </c>
    </row>
    <row r="137" spans="1:41" ht="21" x14ac:dyDescent="0.25">
      <c r="A137" s="389"/>
      <c r="B137" s="217" t="s">
        <v>4</v>
      </c>
      <c r="C137" s="218" t="s">
        <v>397</v>
      </c>
      <c r="D137" s="206">
        <v>0</v>
      </c>
      <c r="E137" s="207">
        <v>0</v>
      </c>
      <c r="F137" s="207">
        <v>0</v>
      </c>
      <c r="G137" s="207">
        <v>0</v>
      </c>
      <c r="H137" s="222">
        <f>H170</f>
        <v>1.8919999999999986</v>
      </c>
      <c r="I137" s="207">
        <v>0</v>
      </c>
      <c r="J137" s="207">
        <v>0</v>
      </c>
      <c r="K137" s="207">
        <v>0</v>
      </c>
      <c r="L137" s="207">
        <v>0</v>
      </c>
      <c r="M137" s="207">
        <v>0</v>
      </c>
      <c r="N137" s="207">
        <v>0</v>
      </c>
      <c r="O137" s="207">
        <v>0</v>
      </c>
      <c r="P137" s="207">
        <v>0</v>
      </c>
      <c r="Q137" s="207">
        <v>0</v>
      </c>
      <c r="R137" s="207">
        <v>0</v>
      </c>
      <c r="S137" s="207">
        <v>0</v>
      </c>
      <c r="T137" s="207">
        <v>0</v>
      </c>
      <c r="U137" s="207">
        <v>0</v>
      </c>
      <c r="V137" s="207">
        <v>0</v>
      </c>
      <c r="W137" s="207">
        <v>0</v>
      </c>
      <c r="X137" s="207">
        <v>0</v>
      </c>
      <c r="Y137" s="207">
        <v>0</v>
      </c>
      <c r="Z137" s="207">
        <v>0</v>
      </c>
      <c r="AA137" s="207">
        <v>0</v>
      </c>
      <c r="AB137" s="207">
        <v>0</v>
      </c>
      <c r="AC137" s="207">
        <v>0</v>
      </c>
      <c r="AD137" s="207">
        <v>0</v>
      </c>
      <c r="AE137" s="207">
        <v>0</v>
      </c>
      <c r="AF137" s="207">
        <v>0</v>
      </c>
      <c r="AG137" s="207">
        <v>0</v>
      </c>
      <c r="AH137" s="207">
        <v>0</v>
      </c>
      <c r="AI137" s="207">
        <v>0</v>
      </c>
      <c r="AJ137" s="207">
        <v>0</v>
      </c>
      <c r="AK137" s="207">
        <v>0</v>
      </c>
      <c r="AL137" s="207">
        <v>0</v>
      </c>
      <c r="AM137" s="208">
        <v>0</v>
      </c>
      <c r="AN137" s="220"/>
      <c r="AO137" s="224">
        <f>H137</f>
        <v>1.8919999999999986</v>
      </c>
    </row>
    <row r="138" spans="1:41" ht="31.5" x14ac:dyDescent="0.25">
      <c r="A138" s="389"/>
      <c r="B138" s="217" t="s">
        <v>5</v>
      </c>
      <c r="C138" s="218" t="s">
        <v>397</v>
      </c>
      <c r="D138" s="206">
        <v>0</v>
      </c>
      <c r="E138" s="207">
        <v>0</v>
      </c>
      <c r="F138" s="207">
        <v>0</v>
      </c>
      <c r="G138" s="207">
        <v>0</v>
      </c>
      <c r="H138" s="207">
        <v>0</v>
      </c>
      <c r="I138" s="222">
        <f>I170</f>
        <v>1.3289999999999988</v>
      </c>
      <c r="J138" s="207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07">
        <v>0</v>
      </c>
      <c r="W138" s="207">
        <v>0</v>
      </c>
      <c r="X138" s="207">
        <v>0</v>
      </c>
      <c r="Y138" s="207">
        <v>0</v>
      </c>
      <c r="Z138" s="207">
        <v>0</v>
      </c>
      <c r="AA138" s="207">
        <v>0</v>
      </c>
      <c r="AB138" s="207">
        <v>0</v>
      </c>
      <c r="AC138" s="207">
        <v>0</v>
      </c>
      <c r="AD138" s="207">
        <v>0</v>
      </c>
      <c r="AE138" s="207">
        <v>0</v>
      </c>
      <c r="AF138" s="207">
        <v>0</v>
      </c>
      <c r="AG138" s="207">
        <v>0</v>
      </c>
      <c r="AH138" s="207">
        <v>0</v>
      </c>
      <c r="AI138" s="207">
        <v>0</v>
      </c>
      <c r="AJ138" s="207">
        <v>0</v>
      </c>
      <c r="AK138" s="207">
        <v>0</v>
      </c>
      <c r="AL138" s="207">
        <v>0</v>
      </c>
      <c r="AM138" s="208">
        <v>0</v>
      </c>
      <c r="AN138" s="220"/>
      <c r="AO138" s="224">
        <f>I138</f>
        <v>1.3289999999999988</v>
      </c>
    </row>
    <row r="139" spans="1:41" ht="31.5" x14ac:dyDescent="0.25">
      <c r="A139" s="389"/>
      <c r="B139" s="217" t="s">
        <v>6</v>
      </c>
      <c r="C139" s="218" t="s">
        <v>397</v>
      </c>
      <c r="D139" s="206">
        <v>0</v>
      </c>
      <c r="E139" s="207">
        <v>0</v>
      </c>
      <c r="F139" s="207">
        <v>0</v>
      </c>
      <c r="G139" s="207">
        <v>0</v>
      </c>
      <c r="H139" s="207">
        <v>0</v>
      </c>
      <c r="I139" s="207">
        <v>0</v>
      </c>
      <c r="J139" s="222">
        <f>J170</f>
        <v>1.8679999999999986</v>
      </c>
      <c r="K139" s="207">
        <v>0</v>
      </c>
      <c r="L139" s="207">
        <v>0</v>
      </c>
      <c r="M139" s="207">
        <v>0</v>
      </c>
      <c r="N139" s="207">
        <v>0</v>
      </c>
      <c r="O139" s="207">
        <v>0</v>
      </c>
      <c r="P139" s="207">
        <v>0</v>
      </c>
      <c r="Q139" s="207">
        <v>0</v>
      </c>
      <c r="R139" s="207">
        <v>0</v>
      </c>
      <c r="S139" s="207">
        <v>0</v>
      </c>
      <c r="T139" s="207">
        <v>0</v>
      </c>
      <c r="U139" s="207">
        <v>0</v>
      </c>
      <c r="V139" s="207">
        <v>0</v>
      </c>
      <c r="W139" s="207">
        <v>0</v>
      </c>
      <c r="X139" s="207">
        <v>0</v>
      </c>
      <c r="Y139" s="207">
        <v>0</v>
      </c>
      <c r="Z139" s="207">
        <v>0</v>
      </c>
      <c r="AA139" s="207">
        <v>0</v>
      </c>
      <c r="AB139" s="207">
        <v>0</v>
      </c>
      <c r="AC139" s="207">
        <v>0</v>
      </c>
      <c r="AD139" s="207">
        <v>0</v>
      </c>
      <c r="AE139" s="207">
        <v>0</v>
      </c>
      <c r="AF139" s="207">
        <v>0</v>
      </c>
      <c r="AG139" s="207">
        <v>0</v>
      </c>
      <c r="AH139" s="207">
        <v>0</v>
      </c>
      <c r="AI139" s="207">
        <v>0</v>
      </c>
      <c r="AJ139" s="207">
        <v>0</v>
      </c>
      <c r="AK139" s="207">
        <v>0</v>
      </c>
      <c r="AL139" s="207">
        <v>0</v>
      </c>
      <c r="AM139" s="208">
        <v>0</v>
      </c>
      <c r="AN139" s="220"/>
      <c r="AO139" s="224">
        <f>J139</f>
        <v>1.8679999999999986</v>
      </c>
    </row>
    <row r="140" spans="1:41" ht="21" x14ac:dyDescent="0.25">
      <c r="A140" s="389"/>
      <c r="B140" s="217" t="s">
        <v>7</v>
      </c>
      <c r="C140" s="218" t="s">
        <v>397</v>
      </c>
      <c r="D140" s="206">
        <v>0</v>
      </c>
      <c r="E140" s="207">
        <v>0</v>
      </c>
      <c r="F140" s="207">
        <v>0</v>
      </c>
      <c r="G140" s="207">
        <v>0</v>
      </c>
      <c r="H140" s="207">
        <v>0</v>
      </c>
      <c r="I140" s="207">
        <v>0</v>
      </c>
      <c r="J140" s="207">
        <v>0</v>
      </c>
      <c r="K140" s="222">
        <f>K170</f>
        <v>1.8149999999999993</v>
      </c>
      <c r="L140" s="207">
        <v>0</v>
      </c>
      <c r="M140" s="207">
        <v>0</v>
      </c>
      <c r="N140" s="207">
        <v>0</v>
      </c>
      <c r="O140" s="207">
        <v>0</v>
      </c>
      <c r="P140" s="207">
        <v>0</v>
      </c>
      <c r="Q140" s="207">
        <v>0</v>
      </c>
      <c r="R140" s="207">
        <v>0</v>
      </c>
      <c r="S140" s="207">
        <v>0</v>
      </c>
      <c r="T140" s="207">
        <v>0</v>
      </c>
      <c r="U140" s="207">
        <v>0</v>
      </c>
      <c r="V140" s="207">
        <v>0</v>
      </c>
      <c r="W140" s="207">
        <v>0</v>
      </c>
      <c r="X140" s="207">
        <v>0</v>
      </c>
      <c r="Y140" s="207">
        <v>0</v>
      </c>
      <c r="Z140" s="207">
        <v>0</v>
      </c>
      <c r="AA140" s="207">
        <v>0</v>
      </c>
      <c r="AB140" s="207">
        <v>0</v>
      </c>
      <c r="AC140" s="207">
        <v>0</v>
      </c>
      <c r="AD140" s="207">
        <v>0</v>
      </c>
      <c r="AE140" s="207">
        <v>0</v>
      </c>
      <c r="AF140" s="207">
        <v>0</v>
      </c>
      <c r="AG140" s="207">
        <v>0</v>
      </c>
      <c r="AH140" s="207">
        <v>0</v>
      </c>
      <c r="AI140" s="207">
        <v>0</v>
      </c>
      <c r="AJ140" s="207">
        <v>0</v>
      </c>
      <c r="AK140" s="207">
        <v>0</v>
      </c>
      <c r="AL140" s="207">
        <v>0</v>
      </c>
      <c r="AM140" s="208">
        <v>0</v>
      </c>
      <c r="AN140" s="220"/>
      <c r="AO140" s="224">
        <f>K140</f>
        <v>1.8149999999999993</v>
      </c>
    </row>
    <row r="141" spans="1:41" ht="21" x14ac:dyDescent="0.25">
      <c r="A141" s="389"/>
      <c r="B141" s="217" t="s">
        <v>8</v>
      </c>
      <c r="C141" s="218" t="s">
        <v>397</v>
      </c>
      <c r="D141" s="206">
        <v>0</v>
      </c>
      <c r="E141" s="207">
        <v>0</v>
      </c>
      <c r="F141" s="207">
        <v>0</v>
      </c>
      <c r="G141" s="207">
        <v>0</v>
      </c>
      <c r="H141" s="207">
        <v>0</v>
      </c>
      <c r="I141" s="207">
        <v>0</v>
      </c>
      <c r="J141" s="207">
        <v>0</v>
      </c>
      <c r="K141" s="207">
        <v>0</v>
      </c>
      <c r="L141" s="222">
        <f>L170</f>
        <v>1.2289999999999983</v>
      </c>
      <c r="M141" s="207">
        <v>0</v>
      </c>
      <c r="N141" s="207">
        <v>0</v>
      </c>
      <c r="O141" s="207">
        <v>0</v>
      </c>
      <c r="P141" s="207">
        <v>0</v>
      </c>
      <c r="Q141" s="207">
        <v>0</v>
      </c>
      <c r="R141" s="207">
        <v>0</v>
      </c>
      <c r="S141" s="207">
        <v>0</v>
      </c>
      <c r="T141" s="207">
        <v>0</v>
      </c>
      <c r="U141" s="207">
        <v>0</v>
      </c>
      <c r="V141" s="207">
        <v>0</v>
      </c>
      <c r="W141" s="207">
        <v>0</v>
      </c>
      <c r="X141" s="207">
        <v>0</v>
      </c>
      <c r="Y141" s="207">
        <v>0</v>
      </c>
      <c r="Z141" s="207">
        <v>0</v>
      </c>
      <c r="AA141" s="207">
        <v>0</v>
      </c>
      <c r="AB141" s="207">
        <v>0</v>
      </c>
      <c r="AC141" s="207">
        <v>0</v>
      </c>
      <c r="AD141" s="207">
        <v>0</v>
      </c>
      <c r="AE141" s="207">
        <v>0</v>
      </c>
      <c r="AF141" s="207">
        <v>0</v>
      </c>
      <c r="AG141" s="207">
        <v>0</v>
      </c>
      <c r="AH141" s="207">
        <v>0</v>
      </c>
      <c r="AI141" s="207">
        <v>0</v>
      </c>
      <c r="AJ141" s="207">
        <v>0</v>
      </c>
      <c r="AK141" s="207">
        <v>0</v>
      </c>
      <c r="AL141" s="207">
        <v>0</v>
      </c>
      <c r="AM141" s="208">
        <v>0</v>
      </c>
      <c r="AN141" s="220"/>
      <c r="AO141" s="224">
        <f>L141</f>
        <v>1.2289999999999983</v>
      </c>
    </row>
    <row r="142" spans="1:41" ht="21" x14ac:dyDescent="0.25">
      <c r="A142" s="389"/>
      <c r="B142" s="217" t="s">
        <v>9</v>
      </c>
      <c r="C142" s="218" t="s">
        <v>397</v>
      </c>
      <c r="D142" s="206">
        <v>0</v>
      </c>
      <c r="E142" s="207">
        <v>0</v>
      </c>
      <c r="F142" s="207">
        <v>0</v>
      </c>
      <c r="G142" s="207">
        <v>0</v>
      </c>
      <c r="H142" s="207">
        <v>0</v>
      </c>
      <c r="I142" s="207">
        <v>0</v>
      </c>
      <c r="J142" s="207">
        <v>0</v>
      </c>
      <c r="K142" s="207">
        <v>0</v>
      </c>
      <c r="L142" s="207">
        <v>0</v>
      </c>
      <c r="M142" s="222">
        <f>M170</f>
        <v>1.5949999999999993</v>
      </c>
      <c r="N142" s="207">
        <v>0</v>
      </c>
      <c r="O142" s="207">
        <v>0</v>
      </c>
      <c r="P142" s="207">
        <v>0</v>
      </c>
      <c r="Q142" s="207">
        <v>0</v>
      </c>
      <c r="R142" s="207">
        <v>0</v>
      </c>
      <c r="S142" s="207">
        <v>0</v>
      </c>
      <c r="T142" s="207">
        <v>0</v>
      </c>
      <c r="U142" s="207">
        <v>0</v>
      </c>
      <c r="V142" s="207">
        <v>0</v>
      </c>
      <c r="W142" s="207">
        <v>0</v>
      </c>
      <c r="X142" s="207">
        <v>0</v>
      </c>
      <c r="Y142" s="207">
        <v>0</v>
      </c>
      <c r="Z142" s="207">
        <v>0</v>
      </c>
      <c r="AA142" s="207">
        <v>0</v>
      </c>
      <c r="AB142" s="207">
        <v>0</v>
      </c>
      <c r="AC142" s="207">
        <v>0</v>
      </c>
      <c r="AD142" s="207">
        <v>0</v>
      </c>
      <c r="AE142" s="207">
        <v>0</v>
      </c>
      <c r="AF142" s="207">
        <v>0</v>
      </c>
      <c r="AG142" s="207">
        <v>0</v>
      </c>
      <c r="AH142" s="207">
        <v>0</v>
      </c>
      <c r="AI142" s="207">
        <v>0</v>
      </c>
      <c r="AJ142" s="207">
        <v>0</v>
      </c>
      <c r="AK142" s="207">
        <v>0</v>
      </c>
      <c r="AL142" s="207">
        <v>0</v>
      </c>
      <c r="AM142" s="208">
        <v>0</v>
      </c>
      <c r="AN142" s="220"/>
      <c r="AO142" s="224">
        <f>M142</f>
        <v>1.5949999999999993</v>
      </c>
    </row>
    <row r="143" spans="1:41" ht="21" x14ac:dyDescent="0.25">
      <c r="A143" s="389"/>
      <c r="B143" s="217" t="s">
        <v>10</v>
      </c>
      <c r="C143" s="218" t="s">
        <v>397</v>
      </c>
      <c r="D143" s="206">
        <v>0</v>
      </c>
      <c r="E143" s="207">
        <v>0</v>
      </c>
      <c r="F143" s="207">
        <v>0</v>
      </c>
      <c r="G143" s="207">
        <v>0</v>
      </c>
      <c r="H143" s="207">
        <v>0</v>
      </c>
      <c r="I143" s="207">
        <v>0</v>
      </c>
      <c r="J143" s="207">
        <v>0</v>
      </c>
      <c r="K143" s="207">
        <v>0</v>
      </c>
      <c r="L143" s="207">
        <v>0</v>
      </c>
      <c r="M143" s="207">
        <v>0</v>
      </c>
      <c r="N143" s="222">
        <f>N170</f>
        <v>1.5419999999999987</v>
      </c>
      <c r="O143" s="207">
        <v>0</v>
      </c>
      <c r="P143" s="207">
        <v>0</v>
      </c>
      <c r="Q143" s="207">
        <v>0</v>
      </c>
      <c r="R143" s="207">
        <v>0</v>
      </c>
      <c r="S143" s="207">
        <v>0</v>
      </c>
      <c r="T143" s="207">
        <v>0</v>
      </c>
      <c r="U143" s="207">
        <v>0</v>
      </c>
      <c r="V143" s="207">
        <v>0</v>
      </c>
      <c r="W143" s="207">
        <v>0</v>
      </c>
      <c r="X143" s="207">
        <v>0</v>
      </c>
      <c r="Y143" s="207">
        <v>0</v>
      </c>
      <c r="Z143" s="207">
        <v>0</v>
      </c>
      <c r="AA143" s="207">
        <v>0</v>
      </c>
      <c r="AB143" s="207">
        <v>0</v>
      </c>
      <c r="AC143" s="207">
        <v>0</v>
      </c>
      <c r="AD143" s="207">
        <v>0</v>
      </c>
      <c r="AE143" s="207">
        <v>0</v>
      </c>
      <c r="AF143" s="207">
        <v>0</v>
      </c>
      <c r="AG143" s="207">
        <v>0</v>
      </c>
      <c r="AH143" s="207">
        <v>0</v>
      </c>
      <c r="AI143" s="207">
        <v>0</v>
      </c>
      <c r="AJ143" s="207">
        <v>0</v>
      </c>
      <c r="AK143" s="207">
        <v>0</v>
      </c>
      <c r="AL143" s="207">
        <v>0</v>
      </c>
      <c r="AM143" s="208">
        <v>0</v>
      </c>
      <c r="AN143" s="220"/>
      <c r="AO143" s="224">
        <f>N143</f>
        <v>1.5419999999999987</v>
      </c>
    </row>
    <row r="144" spans="1:41" ht="21" x14ac:dyDescent="0.25">
      <c r="A144" s="389"/>
      <c r="B144" s="217" t="s">
        <v>11</v>
      </c>
      <c r="C144" s="218" t="s">
        <v>397</v>
      </c>
      <c r="D144" s="206">
        <v>0</v>
      </c>
      <c r="E144" s="207">
        <v>0</v>
      </c>
      <c r="F144" s="207">
        <v>0</v>
      </c>
      <c r="G144" s="207">
        <v>0</v>
      </c>
      <c r="H144" s="207">
        <v>0</v>
      </c>
      <c r="I144" s="207">
        <v>0</v>
      </c>
      <c r="J144" s="207">
        <v>0</v>
      </c>
      <c r="K144" s="207">
        <v>0</v>
      </c>
      <c r="L144" s="207">
        <v>0</v>
      </c>
      <c r="M144" s="207">
        <v>0</v>
      </c>
      <c r="N144" s="207">
        <v>0</v>
      </c>
      <c r="O144" s="222">
        <f>O170</f>
        <v>1.7669999999999995</v>
      </c>
      <c r="P144" s="207">
        <v>0</v>
      </c>
      <c r="Q144" s="207">
        <v>0</v>
      </c>
      <c r="R144" s="207">
        <v>0</v>
      </c>
      <c r="S144" s="207">
        <v>0</v>
      </c>
      <c r="T144" s="207">
        <v>0</v>
      </c>
      <c r="U144" s="207">
        <v>0</v>
      </c>
      <c r="V144" s="207">
        <v>0</v>
      </c>
      <c r="W144" s="207">
        <v>0</v>
      </c>
      <c r="X144" s="207">
        <v>0</v>
      </c>
      <c r="Y144" s="207">
        <v>0</v>
      </c>
      <c r="Z144" s="207">
        <v>0</v>
      </c>
      <c r="AA144" s="207">
        <v>0</v>
      </c>
      <c r="AB144" s="207">
        <v>0</v>
      </c>
      <c r="AC144" s="207">
        <v>0</v>
      </c>
      <c r="AD144" s="207">
        <v>0</v>
      </c>
      <c r="AE144" s="207">
        <v>0</v>
      </c>
      <c r="AF144" s="207">
        <v>0</v>
      </c>
      <c r="AG144" s="207">
        <v>0</v>
      </c>
      <c r="AH144" s="207">
        <v>0</v>
      </c>
      <c r="AI144" s="207">
        <v>0</v>
      </c>
      <c r="AJ144" s="207">
        <v>0</v>
      </c>
      <c r="AK144" s="207">
        <v>0</v>
      </c>
      <c r="AL144" s="207">
        <v>0</v>
      </c>
      <c r="AM144" s="208">
        <v>0</v>
      </c>
      <c r="AN144" s="220"/>
      <c r="AO144" s="224">
        <f>O144</f>
        <v>1.7669999999999995</v>
      </c>
    </row>
    <row r="145" spans="1:41" ht="21" x14ac:dyDescent="0.25">
      <c r="A145" s="389"/>
      <c r="B145" s="217" t="s">
        <v>12</v>
      </c>
      <c r="C145" s="218" t="s">
        <v>397</v>
      </c>
      <c r="D145" s="206">
        <v>0</v>
      </c>
      <c r="E145" s="207">
        <v>0</v>
      </c>
      <c r="F145" s="207">
        <v>0</v>
      </c>
      <c r="G145" s="207">
        <v>0</v>
      </c>
      <c r="H145" s="207">
        <v>0</v>
      </c>
      <c r="I145" s="207">
        <v>0</v>
      </c>
      <c r="J145" s="207">
        <v>0</v>
      </c>
      <c r="K145" s="207">
        <v>0</v>
      </c>
      <c r="L145" s="207">
        <v>0</v>
      </c>
      <c r="M145" s="207">
        <v>0</v>
      </c>
      <c r="N145" s="207">
        <v>0</v>
      </c>
      <c r="O145" s="207">
        <v>0</v>
      </c>
      <c r="P145" s="222">
        <f>P170</f>
        <v>1.7289999999999996</v>
      </c>
      <c r="Q145" s="207">
        <v>0</v>
      </c>
      <c r="R145" s="207">
        <v>0</v>
      </c>
      <c r="S145" s="207">
        <v>0</v>
      </c>
      <c r="T145" s="207">
        <v>0</v>
      </c>
      <c r="U145" s="207">
        <v>0</v>
      </c>
      <c r="V145" s="207">
        <v>0</v>
      </c>
      <c r="W145" s="207">
        <v>0</v>
      </c>
      <c r="X145" s="207">
        <v>0</v>
      </c>
      <c r="Y145" s="207">
        <v>0</v>
      </c>
      <c r="Z145" s="207">
        <v>0</v>
      </c>
      <c r="AA145" s="207">
        <v>0</v>
      </c>
      <c r="AB145" s="207">
        <v>0</v>
      </c>
      <c r="AC145" s="207">
        <v>0</v>
      </c>
      <c r="AD145" s="207">
        <v>0</v>
      </c>
      <c r="AE145" s="207">
        <v>0</v>
      </c>
      <c r="AF145" s="207">
        <v>0</v>
      </c>
      <c r="AG145" s="207">
        <v>0</v>
      </c>
      <c r="AH145" s="207">
        <v>0</v>
      </c>
      <c r="AI145" s="207">
        <v>0</v>
      </c>
      <c r="AJ145" s="207">
        <v>0</v>
      </c>
      <c r="AK145" s="207">
        <v>0</v>
      </c>
      <c r="AL145" s="207">
        <v>0</v>
      </c>
      <c r="AM145" s="208">
        <v>0</v>
      </c>
      <c r="AN145" s="220"/>
      <c r="AO145" s="224">
        <f>P145</f>
        <v>1.7289999999999996</v>
      </c>
    </row>
    <row r="146" spans="1:41" ht="31.5" x14ac:dyDescent="0.25">
      <c r="A146" s="389"/>
      <c r="B146" s="217" t="s">
        <v>13</v>
      </c>
      <c r="C146" s="218" t="s">
        <v>397</v>
      </c>
      <c r="D146" s="206">
        <v>0</v>
      </c>
      <c r="E146" s="207">
        <v>0</v>
      </c>
      <c r="F146" s="207">
        <v>0</v>
      </c>
      <c r="G146" s="207">
        <v>0</v>
      </c>
      <c r="H146" s="207">
        <v>0</v>
      </c>
      <c r="I146" s="207">
        <v>0</v>
      </c>
      <c r="J146" s="207">
        <v>0</v>
      </c>
      <c r="K146" s="207">
        <v>0</v>
      </c>
      <c r="L146" s="207">
        <v>0</v>
      </c>
      <c r="M146" s="207">
        <v>0</v>
      </c>
      <c r="N146" s="207">
        <v>0</v>
      </c>
      <c r="O146" s="207">
        <v>0</v>
      </c>
      <c r="P146" s="207">
        <v>0</v>
      </c>
      <c r="Q146" s="222">
        <f>Q170</f>
        <v>1.573999999999999</v>
      </c>
      <c r="R146" s="207">
        <v>0</v>
      </c>
      <c r="S146" s="207">
        <v>0</v>
      </c>
      <c r="T146" s="207">
        <v>0</v>
      </c>
      <c r="U146" s="207">
        <v>0</v>
      </c>
      <c r="V146" s="207">
        <v>0</v>
      </c>
      <c r="W146" s="207">
        <v>0</v>
      </c>
      <c r="X146" s="207">
        <v>0</v>
      </c>
      <c r="Y146" s="207">
        <v>0</v>
      </c>
      <c r="Z146" s="207">
        <v>0</v>
      </c>
      <c r="AA146" s="207">
        <v>0</v>
      </c>
      <c r="AB146" s="207">
        <v>0</v>
      </c>
      <c r="AC146" s="207">
        <v>0</v>
      </c>
      <c r="AD146" s="207">
        <v>0</v>
      </c>
      <c r="AE146" s="207">
        <v>0</v>
      </c>
      <c r="AF146" s="207">
        <v>0</v>
      </c>
      <c r="AG146" s="207">
        <v>0</v>
      </c>
      <c r="AH146" s="207">
        <v>0</v>
      </c>
      <c r="AI146" s="207">
        <v>0</v>
      </c>
      <c r="AJ146" s="207">
        <v>0</v>
      </c>
      <c r="AK146" s="207">
        <v>0</v>
      </c>
      <c r="AL146" s="207">
        <v>0</v>
      </c>
      <c r="AM146" s="208">
        <v>0</v>
      </c>
      <c r="AN146" s="220"/>
      <c r="AO146" s="224">
        <f>Q146</f>
        <v>1.573999999999999</v>
      </c>
    </row>
    <row r="147" spans="1:41" ht="21" x14ac:dyDescent="0.25">
      <c r="A147" s="389"/>
      <c r="B147" s="217" t="s">
        <v>14</v>
      </c>
      <c r="C147" s="218" t="s">
        <v>397</v>
      </c>
      <c r="D147" s="206">
        <v>0</v>
      </c>
      <c r="E147" s="207">
        <v>0</v>
      </c>
      <c r="F147" s="207">
        <v>0</v>
      </c>
      <c r="G147" s="207">
        <v>0</v>
      </c>
      <c r="H147" s="207">
        <v>0</v>
      </c>
      <c r="I147" s="207">
        <v>0</v>
      </c>
      <c r="J147" s="207">
        <v>0</v>
      </c>
      <c r="K147" s="207">
        <v>0</v>
      </c>
      <c r="L147" s="207">
        <v>0</v>
      </c>
      <c r="M147" s="207">
        <v>0</v>
      </c>
      <c r="N147" s="207">
        <v>0</v>
      </c>
      <c r="O147" s="207">
        <v>0</v>
      </c>
      <c r="P147" s="207">
        <v>0</v>
      </c>
      <c r="Q147" s="207">
        <v>0</v>
      </c>
      <c r="R147" s="222">
        <f>R170</f>
        <v>1.524999999999999</v>
      </c>
      <c r="S147" s="207">
        <v>0</v>
      </c>
      <c r="T147" s="207">
        <v>0</v>
      </c>
      <c r="U147" s="207">
        <v>0</v>
      </c>
      <c r="V147" s="207">
        <v>0</v>
      </c>
      <c r="W147" s="207">
        <v>0</v>
      </c>
      <c r="X147" s="207">
        <v>0</v>
      </c>
      <c r="Y147" s="207">
        <v>0</v>
      </c>
      <c r="Z147" s="207">
        <v>0</v>
      </c>
      <c r="AA147" s="207">
        <v>0</v>
      </c>
      <c r="AB147" s="207">
        <v>0</v>
      </c>
      <c r="AC147" s="207">
        <v>0</v>
      </c>
      <c r="AD147" s="207">
        <v>0</v>
      </c>
      <c r="AE147" s="207">
        <v>0</v>
      </c>
      <c r="AF147" s="207">
        <v>0</v>
      </c>
      <c r="AG147" s="207">
        <v>0</v>
      </c>
      <c r="AH147" s="207">
        <v>0</v>
      </c>
      <c r="AI147" s="207">
        <v>0</v>
      </c>
      <c r="AJ147" s="207">
        <v>0</v>
      </c>
      <c r="AK147" s="207">
        <v>0</v>
      </c>
      <c r="AL147" s="207">
        <v>0</v>
      </c>
      <c r="AM147" s="208">
        <v>0</v>
      </c>
      <c r="AN147" s="220"/>
      <c r="AO147" s="224">
        <f>R147</f>
        <v>1.524999999999999</v>
      </c>
    </row>
    <row r="148" spans="1:41" ht="13.5" x14ac:dyDescent="0.25">
      <c r="A148" s="389"/>
      <c r="B148" s="217" t="s">
        <v>15</v>
      </c>
      <c r="C148" s="218" t="s">
        <v>397</v>
      </c>
      <c r="D148" s="206">
        <v>0</v>
      </c>
      <c r="E148" s="207">
        <v>0</v>
      </c>
      <c r="F148" s="207">
        <v>0</v>
      </c>
      <c r="G148" s="207">
        <v>0</v>
      </c>
      <c r="H148" s="207">
        <v>0</v>
      </c>
      <c r="I148" s="207">
        <v>0</v>
      </c>
      <c r="J148" s="207">
        <v>0</v>
      </c>
      <c r="K148" s="207">
        <v>0</v>
      </c>
      <c r="L148" s="207">
        <v>0</v>
      </c>
      <c r="M148" s="207">
        <v>0</v>
      </c>
      <c r="N148" s="207">
        <v>0</v>
      </c>
      <c r="O148" s="207">
        <v>0</v>
      </c>
      <c r="P148" s="207">
        <v>0</v>
      </c>
      <c r="Q148" s="207">
        <v>0</v>
      </c>
      <c r="R148" s="207">
        <v>0</v>
      </c>
      <c r="S148" s="222">
        <f>S170</f>
        <v>1.4549999999999992</v>
      </c>
      <c r="T148" s="207">
        <v>0</v>
      </c>
      <c r="U148" s="207">
        <v>0</v>
      </c>
      <c r="V148" s="207">
        <v>0</v>
      </c>
      <c r="W148" s="207">
        <v>0</v>
      </c>
      <c r="X148" s="207">
        <v>0</v>
      </c>
      <c r="Y148" s="207">
        <v>0</v>
      </c>
      <c r="Z148" s="207">
        <v>0</v>
      </c>
      <c r="AA148" s="207">
        <v>0</v>
      </c>
      <c r="AB148" s="207">
        <v>0</v>
      </c>
      <c r="AC148" s="207">
        <v>0</v>
      </c>
      <c r="AD148" s="207">
        <v>0</v>
      </c>
      <c r="AE148" s="207">
        <v>0</v>
      </c>
      <c r="AF148" s="207">
        <v>0</v>
      </c>
      <c r="AG148" s="207">
        <v>0</v>
      </c>
      <c r="AH148" s="207">
        <v>0</v>
      </c>
      <c r="AI148" s="207">
        <v>0</v>
      </c>
      <c r="AJ148" s="207">
        <v>0</v>
      </c>
      <c r="AK148" s="207">
        <v>0</v>
      </c>
      <c r="AL148" s="207">
        <v>0</v>
      </c>
      <c r="AM148" s="208">
        <v>0</v>
      </c>
      <c r="AN148" s="220"/>
      <c r="AO148" s="224">
        <f>S148</f>
        <v>1.4549999999999992</v>
      </c>
    </row>
    <row r="149" spans="1:41" ht="21" x14ac:dyDescent="0.25">
      <c r="A149" s="389"/>
      <c r="B149" s="217" t="s">
        <v>16</v>
      </c>
      <c r="C149" s="218" t="s">
        <v>397</v>
      </c>
      <c r="D149" s="206">
        <v>0</v>
      </c>
      <c r="E149" s="207">
        <v>0</v>
      </c>
      <c r="F149" s="207">
        <v>0</v>
      </c>
      <c r="G149" s="207">
        <v>0</v>
      </c>
      <c r="H149" s="207">
        <v>0</v>
      </c>
      <c r="I149" s="207">
        <v>0</v>
      </c>
      <c r="J149" s="207">
        <v>0</v>
      </c>
      <c r="K149" s="207">
        <v>0</v>
      </c>
      <c r="L149" s="207">
        <v>0</v>
      </c>
      <c r="M149" s="207">
        <v>0</v>
      </c>
      <c r="N149" s="207">
        <v>0</v>
      </c>
      <c r="O149" s="207">
        <v>0</v>
      </c>
      <c r="P149" s="207">
        <v>0</v>
      </c>
      <c r="Q149" s="207">
        <v>0</v>
      </c>
      <c r="R149" s="207">
        <v>0</v>
      </c>
      <c r="S149" s="207">
        <v>0</v>
      </c>
      <c r="T149" s="222">
        <f>T170</f>
        <v>1.6119999999999994</v>
      </c>
      <c r="U149" s="207">
        <v>0</v>
      </c>
      <c r="V149" s="207">
        <v>0</v>
      </c>
      <c r="W149" s="207">
        <v>0</v>
      </c>
      <c r="X149" s="207">
        <v>0</v>
      </c>
      <c r="Y149" s="207">
        <v>0</v>
      </c>
      <c r="Z149" s="207">
        <v>0</v>
      </c>
      <c r="AA149" s="207">
        <v>0</v>
      </c>
      <c r="AB149" s="207">
        <v>0</v>
      </c>
      <c r="AC149" s="207">
        <v>0</v>
      </c>
      <c r="AD149" s="207">
        <v>0</v>
      </c>
      <c r="AE149" s="207">
        <v>0</v>
      </c>
      <c r="AF149" s="207">
        <v>0</v>
      </c>
      <c r="AG149" s="207">
        <v>0</v>
      </c>
      <c r="AH149" s="207">
        <v>0</v>
      </c>
      <c r="AI149" s="207">
        <v>0</v>
      </c>
      <c r="AJ149" s="207">
        <v>0</v>
      </c>
      <c r="AK149" s="207">
        <v>0</v>
      </c>
      <c r="AL149" s="207">
        <v>0</v>
      </c>
      <c r="AM149" s="208">
        <v>0</v>
      </c>
      <c r="AN149" s="220"/>
      <c r="AO149" s="224">
        <f>T149</f>
        <v>1.6119999999999994</v>
      </c>
    </row>
    <row r="150" spans="1:41" ht="21" x14ac:dyDescent="0.25">
      <c r="A150" s="389"/>
      <c r="B150" s="217" t="s">
        <v>17</v>
      </c>
      <c r="C150" s="218" t="s">
        <v>397</v>
      </c>
      <c r="D150" s="206">
        <v>0</v>
      </c>
      <c r="E150" s="207">
        <v>0</v>
      </c>
      <c r="F150" s="207">
        <v>0</v>
      </c>
      <c r="G150" s="207">
        <v>0</v>
      </c>
      <c r="H150" s="207">
        <v>0</v>
      </c>
      <c r="I150" s="207">
        <v>0</v>
      </c>
      <c r="J150" s="207">
        <v>0</v>
      </c>
      <c r="K150" s="207">
        <v>0</v>
      </c>
      <c r="L150" s="207">
        <v>0</v>
      </c>
      <c r="M150" s="207">
        <v>0</v>
      </c>
      <c r="N150" s="207">
        <v>0</v>
      </c>
      <c r="O150" s="207">
        <v>0</v>
      </c>
      <c r="P150" s="207">
        <v>0</v>
      </c>
      <c r="Q150" s="207">
        <v>0</v>
      </c>
      <c r="R150" s="207">
        <v>0</v>
      </c>
      <c r="S150" s="207">
        <v>0</v>
      </c>
      <c r="T150" s="207">
        <v>0</v>
      </c>
      <c r="U150" s="222">
        <f>U170</f>
        <v>1.6029999999999995</v>
      </c>
      <c r="V150" s="207">
        <v>0</v>
      </c>
      <c r="W150" s="207">
        <v>0</v>
      </c>
      <c r="X150" s="207">
        <v>0</v>
      </c>
      <c r="Y150" s="207">
        <v>0</v>
      </c>
      <c r="Z150" s="207">
        <v>0</v>
      </c>
      <c r="AA150" s="207">
        <v>0</v>
      </c>
      <c r="AB150" s="207">
        <v>0</v>
      </c>
      <c r="AC150" s="207">
        <v>0</v>
      </c>
      <c r="AD150" s="207">
        <v>0</v>
      </c>
      <c r="AE150" s="207">
        <v>0</v>
      </c>
      <c r="AF150" s="207">
        <v>0</v>
      </c>
      <c r="AG150" s="207">
        <v>0</v>
      </c>
      <c r="AH150" s="207">
        <v>0</v>
      </c>
      <c r="AI150" s="207">
        <v>0</v>
      </c>
      <c r="AJ150" s="207">
        <v>0</v>
      </c>
      <c r="AK150" s="207">
        <v>0</v>
      </c>
      <c r="AL150" s="207">
        <v>0</v>
      </c>
      <c r="AM150" s="208">
        <v>0</v>
      </c>
      <c r="AN150" s="220"/>
      <c r="AO150" s="224">
        <f>U150</f>
        <v>1.6029999999999995</v>
      </c>
    </row>
    <row r="151" spans="1:41" ht="21" x14ac:dyDescent="0.25">
      <c r="A151" s="389"/>
      <c r="B151" s="217" t="s">
        <v>18</v>
      </c>
      <c r="C151" s="218" t="s">
        <v>397</v>
      </c>
      <c r="D151" s="206">
        <v>0</v>
      </c>
      <c r="E151" s="207">
        <v>0</v>
      </c>
      <c r="F151" s="207">
        <v>0</v>
      </c>
      <c r="G151" s="207">
        <v>0</v>
      </c>
      <c r="H151" s="207">
        <v>0</v>
      </c>
      <c r="I151" s="207">
        <v>0</v>
      </c>
      <c r="J151" s="207">
        <v>0</v>
      </c>
      <c r="K151" s="207">
        <v>0</v>
      </c>
      <c r="L151" s="207">
        <v>0</v>
      </c>
      <c r="M151" s="207">
        <v>0</v>
      </c>
      <c r="N151" s="207">
        <v>0</v>
      </c>
      <c r="O151" s="207">
        <v>0</v>
      </c>
      <c r="P151" s="207">
        <v>0</v>
      </c>
      <c r="Q151" s="207">
        <v>0</v>
      </c>
      <c r="R151" s="207">
        <v>0</v>
      </c>
      <c r="S151" s="207">
        <v>0</v>
      </c>
      <c r="T151" s="207">
        <v>0</v>
      </c>
      <c r="U151" s="207">
        <v>0</v>
      </c>
      <c r="V151" s="222">
        <f>V170</f>
        <v>1.4779999999999998</v>
      </c>
      <c r="W151" s="207">
        <v>0</v>
      </c>
      <c r="X151" s="207">
        <v>0</v>
      </c>
      <c r="Y151" s="207">
        <v>0</v>
      </c>
      <c r="Z151" s="207">
        <v>0</v>
      </c>
      <c r="AA151" s="207">
        <v>0</v>
      </c>
      <c r="AB151" s="207">
        <v>0</v>
      </c>
      <c r="AC151" s="207">
        <v>0</v>
      </c>
      <c r="AD151" s="207">
        <v>0</v>
      </c>
      <c r="AE151" s="207">
        <v>0</v>
      </c>
      <c r="AF151" s="207">
        <v>0</v>
      </c>
      <c r="AG151" s="207">
        <v>0</v>
      </c>
      <c r="AH151" s="207">
        <v>0</v>
      </c>
      <c r="AI151" s="207">
        <v>0</v>
      </c>
      <c r="AJ151" s="207">
        <v>0</v>
      </c>
      <c r="AK151" s="207">
        <v>0</v>
      </c>
      <c r="AL151" s="207">
        <v>0</v>
      </c>
      <c r="AM151" s="208">
        <v>0</v>
      </c>
      <c r="AN151" s="220"/>
      <c r="AO151" s="224">
        <f>V151</f>
        <v>1.4779999999999998</v>
      </c>
    </row>
    <row r="152" spans="1:41" ht="42" x14ac:dyDescent="0.25">
      <c r="A152" s="389"/>
      <c r="B152" s="217" t="s">
        <v>19</v>
      </c>
      <c r="C152" s="218" t="s">
        <v>397</v>
      </c>
      <c r="D152" s="206">
        <v>0</v>
      </c>
      <c r="E152" s="207">
        <v>0</v>
      </c>
      <c r="F152" s="207">
        <v>0</v>
      </c>
      <c r="G152" s="207">
        <v>0</v>
      </c>
      <c r="H152" s="207">
        <v>0</v>
      </c>
      <c r="I152" s="207">
        <v>0</v>
      </c>
      <c r="J152" s="207">
        <v>0</v>
      </c>
      <c r="K152" s="207">
        <v>0</v>
      </c>
      <c r="L152" s="207">
        <v>0</v>
      </c>
      <c r="M152" s="207">
        <v>0</v>
      </c>
      <c r="N152" s="207">
        <v>0</v>
      </c>
      <c r="O152" s="207">
        <v>0</v>
      </c>
      <c r="P152" s="207">
        <v>0</v>
      </c>
      <c r="Q152" s="207">
        <v>0</v>
      </c>
      <c r="R152" s="207">
        <v>0</v>
      </c>
      <c r="S152" s="207">
        <v>0</v>
      </c>
      <c r="T152" s="207">
        <v>0</v>
      </c>
      <c r="U152" s="207">
        <v>0</v>
      </c>
      <c r="V152" s="207">
        <v>0</v>
      </c>
      <c r="W152" s="222">
        <f>W170</f>
        <v>1.6149999999999995</v>
      </c>
      <c r="X152" s="207">
        <v>0</v>
      </c>
      <c r="Y152" s="207">
        <v>0</v>
      </c>
      <c r="Z152" s="207">
        <v>0</v>
      </c>
      <c r="AA152" s="207">
        <v>0</v>
      </c>
      <c r="AB152" s="207">
        <v>0</v>
      </c>
      <c r="AC152" s="207">
        <v>0</v>
      </c>
      <c r="AD152" s="207">
        <v>0</v>
      </c>
      <c r="AE152" s="207">
        <v>0</v>
      </c>
      <c r="AF152" s="207">
        <v>0</v>
      </c>
      <c r="AG152" s="207">
        <v>0</v>
      </c>
      <c r="AH152" s="207">
        <v>0</v>
      </c>
      <c r="AI152" s="207">
        <v>0</v>
      </c>
      <c r="AJ152" s="207">
        <v>0</v>
      </c>
      <c r="AK152" s="207">
        <v>0</v>
      </c>
      <c r="AL152" s="207">
        <v>0</v>
      </c>
      <c r="AM152" s="208">
        <v>0</v>
      </c>
      <c r="AN152" s="220"/>
      <c r="AO152" s="224">
        <f>W152</f>
        <v>1.6149999999999995</v>
      </c>
    </row>
    <row r="153" spans="1:41" ht="31.5" x14ac:dyDescent="0.25">
      <c r="A153" s="389"/>
      <c r="B153" s="217" t="s">
        <v>20</v>
      </c>
      <c r="C153" s="218" t="s">
        <v>397</v>
      </c>
      <c r="D153" s="206">
        <v>0</v>
      </c>
      <c r="E153" s="207">
        <v>0</v>
      </c>
      <c r="F153" s="207">
        <v>0</v>
      </c>
      <c r="G153" s="207">
        <v>0</v>
      </c>
      <c r="H153" s="207">
        <v>0</v>
      </c>
      <c r="I153" s="207">
        <v>0</v>
      </c>
      <c r="J153" s="207">
        <v>0</v>
      </c>
      <c r="K153" s="207">
        <v>0</v>
      </c>
      <c r="L153" s="207">
        <v>0</v>
      </c>
      <c r="M153" s="207">
        <v>0</v>
      </c>
      <c r="N153" s="207">
        <v>0</v>
      </c>
      <c r="O153" s="207">
        <v>0</v>
      </c>
      <c r="P153" s="207">
        <v>0</v>
      </c>
      <c r="Q153" s="207">
        <v>0</v>
      </c>
      <c r="R153" s="207">
        <v>0</v>
      </c>
      <c r="S153" s="207">
        <v>0</v>
      </c>
      <c r="T153" s="207">
        <v>0</v>
      </c>
      <c r="U153" s="207">
        <v>0</v>
      </c>
      <c r="V153" s="207">
        <v>0</v>
      </c>
      <c r="W153" s="207">
        <v>0</v>
      </c>
      <c r="X153" s="222">
        <f>X170</f>
        <v>1.8799999999999997</v>
      </c>
      <c r="Y153" s="207">
        <v>0</v>
      </c>
      <c r="Z153" s="207">
        <v>0</v>
      </c>
      <c r="AA153" s="207">
        <v>0</v>
      </c>
      <c r="AB153" s="207">
        <v>0</v>
      </c>
      <c r="AC153" s="207">
        <v>0</v>
      </c>
      <c r="AD153" s="207">
        <v>0</v>
      </c>
      <c r="AE153" s="207">
        <v>0</v>
      </c>
      <c r="AF153" s="207">
        <v>0</v>
      </c>
      <c r="AG153" s="207">
        <v>0</v>
      </c>
      <c r="AH153" s="207">
        <v>0</v>
      </c>
      <c r="AI153" s="207">
        <v>0</v>
      </c>
      <c r="AJ153" s="207">
        <v>0</v>
      </c>
      <c r="AK153" s="207">
        <v>0</v>
      </c>
      <c r="AL153" s="207">
        <v>0</v>
      </c>
      <c r="AM153" s="208">
        <v>0</v>
      </c>
      <c r="AN153" s="220"/>
      <c r="AO153" s="224">
        <f>X153</f>
        <v>1.8799999999999997</v>
      </c>
    </row>
    <row r="154" spans="1:41" ht="13.5" x14ac:dyDescent="0.25">
      <c r="A154" s="389"/>
      <c r="B154" s="217" t="s">
        <v>21</v>
      </c>
      <c r="C154" s="218" t="s">
        <v>397</v>
      </c>
      <c r="D154" s="206">
        <v>0</v>
      </c>
      <c r="E154" s="207">
        <v>0</v>
      </c>
      <c r="F154" s="207">
        <v>0</v>
      </c>
      <c r="G154" s="207">
        <v>0</v>
      </c>
      <c r="H154" s="207">
        <v>0</v>
      </c>
      <c r="I154" s="207">
        <v>0</v>
      </c>
      <c r="J154" s="207">
        <v>0</v>
      </c>
      <c r="K154" s="207">
        <v>0</v>
      </c>
      <c r="L154" s="207">
        <v>0</v>
      </c>
      <c r="M154" s="207">
        <v>0</v>
      </c>
      <c r="N154" s="207">
        <v>0</v>
      </c>
      <c r="O154" s="207">
        <v>0</v>
      </c>
      <c r="P154" s="207">
        <v>0</v>
      </c>
      <c r="Q154" s="207">
        <v>0</v>
      </c>
      <c r="R154" s="207">
        <v>0</v>
      </c>
      <c r="S154" s="207">
        <v>0</v>
      </c>
      <c r="T154" s="207">
        <v>0</v>
      </c>
      <c r="U154" s="207">
        <v>0</v>
      </c>
      <c r="V154" s="207">
        <v>0</v>
      </c>
      <c r="W154" s="207">
        <v>0</v>
      </c>
      <c r="X154" s="207">
        <v>0</v>
      </c>
      <c r="Y154" s="222">
        <f>Y170</f>
        <v>1.7529999999999997</v>
      </c>
      <c r="Z154" s="207">
        <v>0</v>
      </c>
      <c r="AA154" s="207">
        <v>0</v>
      </c>
      <c r="AB154" s="207">
        <v>0</v>
      </c>
      <c r="AC154" s="207">
        <v>0</v>
      </c>
      <c r="AD154" s="207">
        <v>0</v>
      </c>
      <c r="AE154" s="207">
        <v>0</v>
      </c>
      <c r="AF154" s="207">
        <v>0</v>
      </c>
      <c r="AG154" s="207">
        <v>0</v>
      </c>
      <c r="AH154" s="207">
        <v>0</v>
      </c>
      <c r="AI154" s="207">
        <v>0</v>
      </c>
      <c r="AJ154" s="207">
        <v>0</v>
      </c>
      <c r="AK154" s="207">
        <v>0</v>
      </c>
      <c r="AL154" s="207">
        <v>0</v>
      </c>
      <c r="AM154" s="208">
        <v>0</v>
      </c>
      <c r="AN154" s="220"/>
      <c r="AO154" s="224">
        <f>Y154</f>
        <v>1.7529999999999997</v>
      </c>
    </row>
    <row r="155" spans="1:41" ht="31.5" x14ac:dyDescent="0.25">
      <c r="A155" s="389"/>
      <c r="B155" s="217" t="s">
        <v>22</v>
      </c>
      <c r="C155" s="218" t="s">
        <v>397</v>
      </c>
      <c r="D155" s="206">
        <v>0</v>
      </c>
      <c r="E155" s="207">
        <v>0</v>
      </c>
      <c r="F155" s="207">
        <v>0</v>
      </c>
      <c r="G155" s="207">
        <v>0</v>
      </c>
      <c r="H155" s="207">
        <v>0</v>
      </c>
      <c r="I155" s="207">
        <v>0</v>
      </c>
      <c r="J155" s="207">
        <v>0</v>
      </c>
      <c r="K155" s="207">
        <v>0</v>
      </c>
      <c r="L155" s="207">
        <v>0</v>
      </c>
      <c r="M155" s="207">
        <v>0</v>
      </c>
      <c r="N155" s="207">
        <v>0</v>
      </c>
      <c r="O155" s="207">
        <v>0</v>
      </c>
      <c r="P155" s="207">
        <v>0</v>
      </c>
      <c r="Q155" s="207">
        <v>0</v>
      </c>
      <c r="R155" s="207">
        <v>0</v>
      </c>
      <c r="S155" s="207">
        <v>0</v>
      </c>
      <c r="T155" s="207">
        <v>0</v>
      </c>
      <c r="U155" s="207">
        <v>0</v>
      </c>
      <c r="V155" s="207">
        <v>0</v>
      </c>
      <c r="W155" s="207">
        <v>0</v>
      </c>
      <c r="X155" s="207">
        <v>0</v>
      </c>
      <c r="Y155" s="207">
        <v>0</v>
      </c>
      <c r="Z155" s="222">
        <f>Z170</f>
        <v>1.5899999999999996</v>
      </c>
      <c r="AA155" s="207">
        <v>0</v>
      </c>
      <c r="AB155" s="207">
        <v>0</v>
      </c>
      <c r="AC155" s="207">
        <v>0</v>
      </c>
      <c r="AD155" s="207">
        <v>0</v>
      </c>
      <c r="AE155" s="207">
        <v>0</v>
      </c>
      <c r="AF155" s="207">
        <v>0</v>
      </c>
      <c r="AG155" s="207">
        <v>0</v>
      </c>
      <c r="AH155" s="207">
        <v>0</v>
      </c>
      <c r="AI155" s="207">
        <v>0</v>
      </c>
      <c r="AJ155" s="207">
        <v>0</v>
      </c>
      <c r="AK155" s="207">
        <v>0</v>
      </c>
      <c r="AL155" s="207">
        <v>0</v>
      </c>
      <c r="AM155" s="208">
        <v>0</v>
      </c>
      <c r="AN155" s="220"/>
      <c r="AO155" s="224">
        <f>Z155</f>
        <v>1.5899999999999996</v>
      </c>
    </row>
    <row r="156" spans="1:41" ht="21" x14ac:dyDescent="0.25">
      <c r="A156" s="389"/>
      <c r="B156" s="217" t="s">
        <v>23</v>
      </c>
      <c r="C156" s="218" t="s">
        <v>397</v>
      </c>
      <c r="D156" s="206">
        <v>0</v>
      </c>
      <c r="E156" s="207">
        <v>0</v>
      </c>
      <c r="F156" s="207">
        <v>0</v>
      </c>
      <c r="G156" s="207">
        <v>0</v>
      </c>
      <c r="H156" s="207">
        <v>0</v>
      </c>
      <c r="I156" s="207">
        <v>0</v>
      </c>
      <c r="J156" s="207">
        <v>0</v>
      </c>
      <c r="K156" s="207">
        <v>0</v>
      </c>
      <c r="L156" s="207">
        <v>0</v>
      </c>
      <c r="M156" s="207">
        <v>0</v>
      </c>
      <c r="N156" s="207">
        <v>0</v>
      </c>
      <c r="O156" s="207">
        <v>0</v>
      </c>
      <c r="P156" s="207">
        <v>0</v>
      </c>
      <c r="Q156" s="207">
        <v>0</v>
      </c>
      <c r="R156" s="207">
        <v>0</v>
      </c>
      <c r="S156" s="207">
        <v>0</v>
      </c>
      <c r="T156" s="207">
        <v>0</v>
      </c>
      <c r="U156" s="207">
        <v>0</v>
      </c>
      <c r="V156" s="207">
        <v>0</v>
      </c>
      <c r="W156" s="207">
        <v>0</v>
      </c>
      <c r="X156" s="207">
        <v>0</v>
      </c>
      <c r="Y156" s="207">
        <v>0</v>
      </c>
      <c r="Z156" s="207">
        <v>0</v>
      </c>
      <c r="AA156" s="222">
        <f>AA170</f>
        <v>1.6629999999999994</v>
      </c>
      <c r="AB156" s="207">
        <v>0</v>
      </c>
      <c r="AC156" s="207">
        <v>0</v>
      </c>
      <c r="AD156" s="207">
        <v>0</v>
      </c>
      <c r="AE156" s="207">
        <v>0</v>
      </c>
      <c r="AF156" s="207">
        <v>0</v>
      </c>
      <c r="AG156" s="207">
        <v>0</v>
      </c>
      <c r="AH156" s="207">
        <v>0</v>
      </c>
      <c r="AI156" s="207">
        <v>0</v>
      </c>
      <c r="AJ156" s="207">
        <v>0</v>
      </c>
      <c r="AK156" s="207">
        <v>0</v>
      </c>
      <c r="AL156" s="207">
        <v>0</v>
      </c>
      <c r="AM156" s="208">
        <v>0</v>
      </c>
      <c r="AN156" s="220"/>
      <c r="AO156" s="224">
        <f>AA156</f>
        <v>1.6629999999999994</v>
      </c>
    </row>
    <row r="157" spans="1:41" ht="21" x14ac:dyDescent="0.25">
      <c r="A157" s="389"/>
      <c r="B157" s="217" t="s">
        <v>24</v>
      </c>
      <c r="C157" s="218" t="s">
        <v>397</v>
      </c>
      <c r="D157" s="206">
        <v>0</v>
      </c>
      <c r="E157" s="207">
        <v>0</v>
      </c>
      <c r="F157" s="207">
        <v>0</v>
      </c>
      <c r="G157" s="207">
        <v>0</v>
      </c>
      <c r="H157" s="207">
        <v>0</v>
      </c>
      <c r="I157" s="207">
        <v>0</v>
      </c>
      <c r="J157" s="207">
        <v>0</v>
      </c>
      <c r="K157" s="207">
        <v>0</v>
      </c>
      <c r="L157" s="207">
        <v>0</v>
      </c>
      <c r="M157" s="207">
        <v>0</v>
      </c>
      <c r="N157" s="207">
        <v>0</v>
      </c>
      <c r="O157" s="207">
        <v>0</v>
      </c>
      <c r="P157" s="207">
        <v>0</v>
      </c>
      <c r="Q157" s="207">
        <v>0</v>
      </c>
      <c r="R157" s="207">
        <v>0</v>
      </c>
      <c r="S157" s="207">
        <v>0</v>
      </c>
      <c r="T157" s="207">
        <v>0</v>
      </c>
      <c r="U157" s="207">
        <v>0</v>
      </c>
      <c r="V157" s="207">
        <v>0</v>
      </c>
      <c r="W157" s="207">
        <v>0</v>
      </c>
      <c r="X157" s="207">
        <v>0</v>
      </c>
      <c r="Y157" s="207">
        <v>0</v>
      </c>
      <c r="Z157" s="207">
        <v>0</v>
      </c>
      <c r="AA157" s="207">
        <v>0</v>
      </c>
      <c r="AB157" s="222">
        <f>AB170</f>
        <v>1.6019999999999996</v>
      </c>
      <c r="AC157" s="207">
        <v>0</v>
      </c>
      <c r="AD157" s="207">
        <v>0</v>
      </c>
      <c r="AE157" s="207">
        <v>0</v>
      </c>
      <c r="AF157" s="207">
        <v>0</v>
      </c>
      <c r="AG157" s="207">
        <v>0</v>
      </c>
      <c r="AH157" s="207">
        <v>0</v>
      </c>
      <c r="AI157" s="207">
        <v>0</v>
      </c>
      <c r="AJ157" s="207">
        <v>0</v>
      </c>
      <c r="AK157" s="207">
        <v>0</v>
      </c>
      <c r="AL157" s="207">
        <v>0</v>
      </c>
      <c r="AM157" s="208">
        <v>0</v>
      </c>
      <c r="AN157" s="220"/>
      <c r="AO157" s="224">
        <f>AB157</f>
        <v>1.6019999999999996</v>
      </c>
    </row>
    <row r="158" spans="1:41" ht="31.5" x14ac:dyDescent="0.25">
      <c r="A158" s="389"/>
      <c r="B158" s="217" t="s">
        <v>25</v>
      </c>
      <c r="C158" s="218" t="s">
        <v>397</v>
      </c>
      <c r="D158" s="206">
        <v>0</v>
      </c>
      <c r="E158" s="207">
        <v>0</v>
      </c>
      <c r="F158" s="207">
        <v>0</v>
      </c>
      <c r="G158" s="207">
        <v>0</v>
      </c>
      <c r="H158" s="207">
        <v>0</v>
      </c>
      <c r="I158" s="207">
        <v>0</v>
      </c>
      <c r="J158" s="207">
        <v>0</v>
      </c>
      <c r="K158" s="207">
        <v>0</v>
      </c>
      <c r="L158" s="207">
        <v>0</v>
      </c>
      <c r="M158" s="207">
        <v>0</v>
      </c>
      <c r="N158" s="207">
        <v>0</v>
      </c>
      <c r="O158" s="207">
        <v>0</v>
      </c>
      <c r="P158" s="207">
        <v>0</v>
      </c>
      <c r="Q158" s="207">
        <v>0</v>
      </c>
      <c r="R158" s="207">
        <v>0</v>
      </c>
      <c r="S158" s="207">
        <v>0</v>
      </c>
      <c r="T158" s="207">
        <v>0</v>
      </c>
      <c r="U158" s="207">
        <v>0</v>
      </c>
      <c r="V158" s="207">
        <v>0</v>
      </c>
      <c r="W158" s="207">
        <v>0</v>
      </c>
      <c r="X158" s="207">
        <v>0</v>
      </c>
      <c r="Y158" s="207">
        <v>0</v>
      </c>
      <c r="Z158" s="207">
        <v>0</v>
      </c>
      <c r="AA158" s="207">
        <v>0</v>
      </c>
      <c r="AB158" s="207">
        <v>0</v>
      </c>
      <c r="AC158" s="222">
        <f>AC170</f>
        <v>1.7159999999999995</v>
      </c>
      <c r="AD158" s="207">
        <v>0</v>
      </c>
      <c r="AE158" s="207">
        <v>0</v>
      </c>
      <c r="AF158" s="207">
        <v>0</v>
      </c>
      <c r="AG158" s="207">
        <v>0</v>
      </c>
      <c r="AH158" s="207">
        <v>0</v>
      </c>
      <c r="AI158" s="207">
        <v>0</v>
      </c>
      <c r="AJ158" s="207">
        <v>0</v>
      </c>
      <c r="AK158" s="207">
        <v>0</v>
      </c>
      <c r="AL158" s="207">
        <v>0</v>
      </c>
      <c r="AM158" s="208">
        <v>0</v>
      </c>
      <c r="AN158" s="220"/>
      <c r="AO158" s="224">
        <f>AC158</f>
        <v>1.7159999999999995</v>
      </c>
    </row>
    <row r="159" spans="1:41" ht="13.5" x14ac:dyDescent="0.25">
      <c r="A159" s="389"/>
      <c r="B159" s="217" t="s">
        <v>26</v>
      </c>
      <c r="C159" s="218" t="s">
        <v>397</v>
      </c>
      <c r="D159" s="206">
        <v>0</v>
      </c>
      <c r="E159" s="207">
        <v>0</v>
      </c>
      <c r="F159" s="207">
        <v>0</v>
      </c>
      <c r="G159" s="207">
        <v>0</v>
      </c>
      <c r="H159" s="207">
        <v>0</v>
      </c>
      <c r="I159" s="207">
        <v>0</v>
      </c>
      <c r="J159" s="207">
        <v>0</v>
      </c>
      <c r="K159" s="207">
        <v>0</v>
      </c>
      <c r="L159" s="207">
        <v>0</v>
      </c>
      <c r="M159" s="207">
        <v>0</v>
      </c>
      <c r="N159" s="207">
        <v>0</v>
      </c>
      <c r="O159" s="207">
        <v>0</v>
      </c>
      <c r="P159" s="207">
        <v>0</v>
      </c>
      <c r="Q159" s="207">
        <v>0</v>
      </c>
      <c r="R159" s="207">
        <v>0</v>
      </c>
      <c r="S159" s="207">
        <v>0</v>
      </c>
      <c r="T159" s="207">
        <v>0</v>
      </c>
      <c r="U159" s="207">
        <v>0</v>
      </c>
      <c r="V159" s="207">
        <v>0</v>
      </c>
      <c r="W159" s="207">
        <v>0</v>
      </c>
      <c r="X159" s="207">
        <v>0</v>
      </c>
      <c r="Y159" s="207">
        <v>0</v>
      </c>
      <c r="Z159" s="207">
        <v>0</v>
      </c>
      <c r="AA159" s="207">
        <v>0</v>
      </c>
      <c r="AB159" s="207">
        <v>0</v>
      </c>
      <c r="AC159" s="207">
        <v>0</v>
      </c>
      <c r="AD159" s="222">
        <f>AD170</f>
        <v>1.5639999999999998</v>
      </c>
      <c r="AE159" s="207">
        <v>0</v>
      </c>
      <c r="AF159" s="207">
        <v>0</v>
      </c>
      <c r="AG159" s="207">
        <v>0</v>
      </c>
      <c r="AH159" s="207">
        <v>0</v>
      </c>
      <c r="AI159" s="207">
        <v>0</v>
      </c>
      <c r="AJ159" s="207">
        <v>0</v>
      </c>
      <c r="AK159" s="207">
        <v>0</v>
      </c>
      <c r="AL159" s="207">
        <v>0</v>
      </c>
      <c r="AM159" s="208">
        <v>0</v>
      </c>
      <c r="AN159" s="220"/>
      <c r="AO159" s="224">
        <f>AD159</f>
        <v>1.5639999999999998</v>
      </c>
    </row>
    <row r="160" spans="1:41" ht="21" x14ac:dyDescent="0.25">
      <c r="A160" s="389"/>
      <c r="B160" s="217" t="s">
        <v>27</v>
      </c>
      <c r="C160" s="218" t="s">
        <v>397</v>
      </c>
      <c r="D160" s="206">
        <v>0</v>
      </c>
      <c r="E160" s="207">
        <v>0</v>
      </c>
      <c r="F160" s="207">
        <v>0</v>
      </c>
      <c r="G160" s="207">
        <v>0</v>
      </c>
      <c r="H160" s="207">
        <v>0</v>
      </c>
      <c r="I160" s="207">
        <v>0</v>
      </c>
      <c r="J160" s="207">
        <v>0</v>
      </c>
      <c r="K160" s="207">
        <v>0</v>
      </c>
      <c r="L160" s="207">
        <v>0</v>
      </c>
      <c r="M160" s="207">
        <v>0</v>
      </c>
      <c r="N160" s="207">
        <v>0</v>
      </c>
      <c r="O160" s="207">
        <v>0</v>
      </c>
      <c r="P160" s="207">
        <v>0</v>
      </c>
      <c r="Q160" s="207">
        <v>0</v>
      </c>
      <c r="R160" s="207">
        <v>0</v>
      </c>
      <c r="S160" s="207">
        <v>0</v>
      </c>
      <c r="T160" s="207">
        <v>0</v>
      </c>
      <c r="U160" s="207">
        <v>0</v>
      </c>
      <c r="V160" s="207">
        <v>0</v>
      </c>
      <c r="W160" s="207">
        <v>0</v>
      </c>
      <c r="X160" s="207">
        <v>0</v>
      </c>
      <c r="Y160" s="207">
        <v>0</v>
      </c>
      <c r="Z160" s="207">
        <v>0</v>
      </c>
      <c r="AA160" s="207">
        <v>0</v>
      </c>
      <c r="AB160" s="207">
        <v>0</v>
      </c>
      <c r="AC160" s="207">
        <v>0</v>
      </c>
      <c r="AD160" s="207">
        <v>0</v>
      </c>
      <c r="AE160" s="222">
        <f>AE170</f>
        <v>1.6279999999999997</v>
      </c>
      <c r="AF160" s="207">
        <v>0</v>
      </c>
      <c r="AG160" s="207">
        <v>0</v>
      </c>
      <c r="AH160" s="207">
        <v>0</v>
      </c>
      <c r="AI160" s="207">
        <v>0</v>
      </c>
      <c r="AJ160" s="207">
        <v>0</v>
      </c>
      <c r="AK160" s="207">
        <v>0</v>
      </c>
      <c r="AL160" s="207">
        <v>0</v>
      </c>
      <c r="AM160" s="208">
        <v>0</v>
      </c>
      <c r="AN160" s="220"/>
      <c r="AO160" s="224">
        <f>AE160</f>
        <v>1.6279999999999997</v>
      </c>
    </row>
    <row r="161" spans="1:41" ht="21" x14ac:dyDescent="0.25">
      <c r="A161" s="389"/>
      <c r="B161" s="217" t="s">
        <v>28</v>
      </c>
      <c r="C161" s="218" t="s">
        <v>397</v>
      </c>
      <c r="D161" s="206">
        <v>0</v>
      </c>
      <c r="E161" s="207">
        <v>0</v>
      </c>
      <c r="F161" s="207">
        <v>0</v>
      </c>
      <c r="G161" s="207">
        <v>0</v>
      </c>
      <c r="H161" s="207">
        <v>0</v>
      </c>
      <c r="I161" s="207">
        <v>0</v>
      </c>
      <c r="J161" s="207">
        <v>0</v>
      </c>
      <c r="K161" s="207">
        <v>0</v>
      </c>
      <c r="L161" s="207">
        <v>0</v>
      </c>
      <c r="M161" s="207">
        <v>0</v>
      </c>
      <c r="N161" s="207">
        <v>0</v>
      </c>
      <c r="O161" s="207">
        <v>0</v>
      </c>
      <c r="P161" s="207">
        <v>0</v>
      </c>
      <c r="Q161" s="207">
        <v>0</v>
      </c>
      <c r="R161" s="207">
        <v>0</v>
      </c>
      <c r="S161" s="207">
        <v>0</v>
      </c>
      <c r="T161" s="207">
        <v>0</v>
      </c>
      <c r="U161" s="207">
        <v>0</v>
      </c>
      <c r="V161" s="207">
        <v>0</v>
      </c>
      <c r="W161" s="207">
        <v>0</v>
      </c>
      <c r="X161" s="207">
        <v>0</v>
      </c>
      <c r="Y161" s="207">
        <v>0</v>
      </c>
      <c r="Z161" s="207">
        <v>0</v>
      </c>
      <c r="AA161" s="207">
        <v>0</v>
      </c>
      <c r="AB161" s="207">
        <v>0</v>
      </c>
      <c r="AC161" s="207">
        <v>0</v>
      </c>
      <c r="AD161" s="207">
        <v>0</v>
      </c>
      <c r="AE161" s="207">
        <v>0</v>
      </c>
      <c r="AF161" s="222">
        <f>AF170</f>
        <v>1.6159999999999999</v>
      </c>
      <c r="AG161" s="207">
        <v>0</v>
      </c>
      <c r="AH161" s="207">
        <v>0</v>
      </c>
      <c r="AI161" s="207">
        <v>0</v>
      </c>
      <c r="AJ161" s="207">
        <v>0</v>
      </c>
      <c r="AK161" s="207">
        <v>0</v>
      </c>
      <c r="AL161" s="207">
        <v>0</v>
      </c>
      <c r="AM161" s="208">
        <v>0</v>
      </c>
      <c r="AN161" s="220"/>
      <c r="AO161" s="224">
        <f>AF161</f>
        <v>1.6159999999999999</v>
      </c>
    </row>
    <row r="162" spans="1:41" ht="13.5" x14ac:dyDescent="0.25">
      <c r="A162" s="389"/>
      <c r="B162" s="217" t="s">
        <v>29</v>
      </c>
      <c r="C162" s="218" t="s">
        <v>397</v>
      </c>
      <c r="D162" s="206">
        <v>0</v>
      </c>
      <c r="E162" s="207">
        <v>0</v>
      </c>
      <c r="F162" s="207">
        <v>0</v>
      </c>
      <c r="G162" s="207">
        <v>0</v>
      </c>
      <c r="H162" s="207">
        <v>0</v>
      </c>
      <c r="I162" s="207">
        <v>0</v>
      </c>
      <c r="J162" s="207">
        <v>0</v>
      </c>
      <c r="K162" s="207">
        <v>0</v>
      </c>
      <c r="L162" s="207">
        <v>0</v>
      </c>
      <c r="M162" s="207">
        <v>0</v>
      </c>
      <c r="N162" s="207">
        <v>0</v>
      </c>
      <c r="O162" s="207">
        <v>0</v>
      </c>
      <c r="P162" s="207">
        <v>0</v>
      </c>
      <c r="Q162" s="207">
        <v>0</v>
      </c>
      <c r="R162" s="207">
        <v>0</v>
      </c>
      <c r="S162" s="207">
        <v>0</v>
      </c>
      <c r="T162" s="207">
        <v>0</v>
      </c>
      <c r="U162" s="207">
        <v>0</v>
      </c>
      <c r="V162" s="207">
        <v>0</v>
      </c>
      <c r="W162" s="207">
        <v>0</v>
      </c>
      <c r="X162" s="207">
        <v>0</v>
      </c>
      <c r="Y162" s="207">
        <v>0</v>
      </c>
      <c r="Z162" s="207">
        <v>0</v>
      </c>
      <c r="AA162" s="207">
        <v>0</v>
      </c>
      <c r="AB162" s="207">
        <v>0</v>
      </c>
      <c r="AC162" s="207">
        <v>0</v>
      </c>
      <c r="AD162" s="207">
        <v>0</v>
      </c>
      <c r="AE162" s="207">
        <v>0</v>
      </c>
      <c r="AF162" s="207">
        <v>0</v>
      </c>
      <c r="AG162" s="222">
        <f>AG170</f>
        <v>1.6139999999999997</v>
      </c>
      <c r="AH162" s="207">
        <v>0</v>
      </c>
      <c r="AI162" s="207">
        <v>0</v>
      </c>
      <c r="AJ162" s="207">
        <v>0</v>
      </c>
      <c r="AK162" s="207">
        <v>0</v>
      </c>
      <c r="AL162" s="207">
        <v>0</v>
      </c>
      <c r="AM162" s="208">
        <v>0</v>
      </c>
      <c r="AN162" s="220"/>
      <c r="AO162" s="224">
        <f>AG162</f>
        <v>1.6139999999999997</v>
      </c>
    </row>
    <row r="163" spans="1:41" ht="21" x14ac:dyDescent="0.25">
      <c r="A163" s="389"/>
      <c r="B163" s="217" t="s">
        <v>30</v>
      </c>
      <c r="C163" s="218" t="s">
        <v>397</v>
      </c>
      <c r="D163" s="206">
        <v>0</v>
      </c>
      <c r="E163" s="207">
        <v>0</v>
      </c>
      <c r="F163" s="207">
        <v>0</v>
      </c>
      <c r="G163" s="207">
        <v>0</v>
      </c>
      <c r="H163" s="207">
        <v>0</v>
      </c>
      <c r="I163" s="207">
        <v>0</v>
      </c>
      <c r="J163" s="207">
        <v>0</v>
      </c>
      <c r="K163" s="207">
        <v>0</v>
      </c>
      <c r="L163" s="207">
        <v>0</v>
      </c>
      <c r="M163" s="207">
        <v>0</v>
      </c>
      <c r="N163" s="207">
        <v>0</v>
      </c>
      <c r="O163" s="207">
        <v>0</v>
      </c>
      <c r="P163" s="207">
        <v>0</v>
      </c>
      <c r="Q163" s="207">
        <v>0</v>
      </c>
      <c r="R163" s="207">
        <v>0</v>
      </c>
      <c r="S163" s="207">
        <v>0</v>
      </c>
      <c r="T163" s="207">
        <v>0</v>
      </c>
      <c r="U163" s="207">
        <v>0</v>
      </c>
      <c r="V163" s="207">
        <v>0</v>
      </c>
      <c r="W163" s="207">
        <v>0</v>
      </c>
      <c r="X163" s="207">
        <v>0</v>
      </c>
      <c r="Y163" s="207">
        <v>0</v>
      </c>
      <c r="Z163" s="207">
        <v>0</v>
      </c>
      <c r="AA163" s="207">
        <v>0</v>
      </c>
      <c r="AB163" s="207">
        <v>0</v>
      </c>
      <c r="AC163" s="207">
        <v>0</v>
      </c>
      <c r="AD163" s="207">
        <v>0</v>
      </c>
      <c r="AE163" s="207">
        <v>0</v>
      </c>
      <c r="AF163" s="207">
        <v>0</v>
      </c>
      <c r="AG163" s="207">
        <v>0</v>
      </c>
      <c r="AH163" s="222">
        <f>AH170</f>
        <v>1.7869999999999999</v>
      </c>
      <c r="AI163" s="207">
        <v>0</v>
      </c>
      <c r="AJ163" s="207">
        <v>0</v>
      </c>
      <c r="AK163" s="207">
        <v>0</v>
      </c>
      <c r="AL163" s="207">
        <v>0</v>
      </c>
      <c r="AM163" s="208">
        <v>0</v>
      </c>
      <c r="AN163" s="220"/>
      <c r="AO163" s="224">
        <f>AH163</f>
        <v>1.7869999999999999</v>
      </c>
    </row>
    <row r="164" spans="1:41" ht="31.5" x14ac:dyDescent="0.25">
      <c r="A164" s="389"/>
      <c r="B164" s="217" t="s">
        <v>31</v>
      </c>
      <c r="C164" s="218" t="s">
        <v>397</v>
      </c>
      <c r="D164" s="206">
        <v>0</v>
      </c>
      <c r="E164" s="207">
        <v>0</v>
      </c>
      <c r="F164" s="207">
        <v>0</v>
      </c>
      <c r="G164" s="207">
        <v>0</v>
      </c>
      <c r="H164" s="207">
        <v>0</v>
      </c>
      <c r="I164" s="207">
        <v>0</v>
      </c>
      <c r="J164" s="207">
        <v>0</v>
      </c>
      <c r="K164" s="207">
        <v>0</v>
      </c>
      <c r="L164" s="207">
        <v>0</v>
      </c>
      <c r="M164" s="207">
        <v>0</v>
      </c>
      <c r="N164" s="207">
        <v>0</v>
      </c>
      <c r="O164" s="207">
        <v>0</v>
      </c>
      <c r="P164" s="207">
        <v>0</v>
      </c>
      <c r="Q164" s="207">
        <v>0</v>
      </c>
      <c r="R164" s="207">
        <v>0</v>
      </c>
      <c r="S164" s="207">
        <v>0</v>
      </c>
      <c r="T164" s="207">
        <v>0</v>
      </c>
      <c r="U164" s="207">
        <v>0</v>
      </c>
      <c r="V164" s="207">
        <v>0</v>
      </c>
      <c r="W164" s="207">
        <v>0</v>
      </c>
      <c r="X164" s="207">
        <v>0</v>
      </c>
      <c r="Y164" s="207">
        <v>0</v>
      </c>
      <c r="Z164" s="207">
        <v>0</v>
      </c>
      <c r="AA164" s="207">
        <v>0</v>
      </c>
      <c r="AB164" s="207">
        <v>0</v>
      </c>
      <c r="AC164" s="207">
        <v>0</v>
      </c>
      <c r="AD164" s="207">
        <v>0</v>
      </c>
      <c r="AE164" s="207">
        <v>0</v>
      </c>
      <c r="AF164" s="207">
        <v>0</v>
      </c>
      <c r="AG164" s="207">
        <v>0</v>
      </c>
      <c r="AH164" s="207">
        <v>0</v>
      </c>
      <c r="AI164" s="222">
        <f>AI170</f>
        <v>1.4359999999999999</v>
      </c>
      <c r="AJ164" s="207">
        <v>0</v>
      </c>
      <c r="AK164" s="207">
        <v>0</v>
      </c>
      <c r="AL164" s="207">
        <v>0</v>
      </c>
      <c r="AM164" s="208">
        <v>0</v>
      </c>
      <c r="AN164" s="220"/>
      <c r="AO164" s="224">
        <f>AI164</f>
        <v>1.4359999999999999</v>
      </c>
    </row>
    <row r="165" spans="1:41" ht="13.5" x14ac:dyDescent="0.25">
      <c r="A165" s="389"/>
      <c r="B165" s="217" t="s">
        <v>32</v>
      </c>
      <c r="C165" s="218" t="s">
        <v>397</v>
      </c>
      <c r="D165" s="206">
        <v>0</v>
      </c>
      <c r="E165" s="207">
        <v>0</v>
      </c>
      <c r="F165" s="207">
        <v>0</v>
      </c>
      <c r="G165" s="207">
        <v>0</v>
      </c>
      <c r="H165" s="207">
        <v>0</v>
      </c>
      <c r="I165" s="207">
        <v>0</v>
      </c>
      <c r="J165" s="207">
        <v>0</v>
      </c>
      <c r="K165" s="207">
        <v>0</v>
      </c>
      <c r="L165" s="207">
        <v>0</v>
      </c>
      <c r="M165" s="207">
        <v>0</v>
      </c>
      <c r="N165" s="207">
        <v>0</v>
      </c>
      <c r="O165" s="207">
        <v>0</v>
      </c>
      <c r="P165" s="207">
        <v>0</v>
      </c>
      <c r="Q165" s="207">
        <v>0</v>
      </c>
      <c r="R165" s="207">
        <v>0</v>
      </c>
      <c r="S165" s="207">
        <v>0</v>
      </c>
      <c r="T165" s="207">
        <v>0</v>
      </c>
      <c r="U165" s="207">
        <v>0</v>
      </c>
      <c r="V165" s="207">
        <v>0</v>
      </c>
      <c r="W165" s="207">
        <v>0</v>
      </c>
      <c r="X165" s="207">
        <v>0</v>
      </c>
      <c r="Y165" s="207">
        <v>0</v>
      </c>
      <c r="Z165" s="207">
        <v>0</v>
      </c>
      <c r="AA165" s="207">
        <v>0</v>
      </c>
      <c r="AB165" s="207">
        <v>0</v>
      </c>
      <c r="AC165" s="207">
        <v>0</v>
      </c>
      <c r="AD165" s="207">
        <v>0</v>
      </c>
      <c r="AE165" s="207">
        <v>0</v>
      </c>
      <c r="AF165" s="207">
        <v>0</v>
      </c>
      <c r="AG165" s="207">
        <v>0</v>
      </c>
      <c r="AH165" s="207">
        <v>0</v>
      </c>
      <c r="AI165" s="207">
        <v>0</v>
      </c>
      <c r="AJ165" s="222">
        <f>AJ170</f>
        <v>1.371</v>
      </c>
      <c r="AK165" s="207">
        <v>0</v>
      </c>
      <c r="AL165" s="207">
        <v>0</v>
      </c>
      <c r="AM165" s="208">
        <v>0</v>
      </c>
      <c r="AN165" s="220"/>
      <c r="AO165" s="224">
        <f>AJ165</f>
        <v>1.371</v>
      </c>
    </row>
    <row r="166" spans="1:41" ht="21" x14ac:dyDescent="0.25">
      <c r="A166" s="389"/>
      <c r="B166" s="217" t="s">
        <v>33</v>
      </c>
      <c r="C166" s="218" t="s">
        <v>397</v>
      </c>
      <c r="D166" s="206">
        <v>0</v>
      </c>
      <c r="E166" s="207">
        <v>0</v>
      </c>
      <c r="F166" s="207">
        <v>0</v>
      </c>
      <c r="G166" s="207">
        <v>0</v>
      </c>
      <c r="H166" s="207">
        <v>0</v>
      </c>
      <c r="I166" s="207">
        <v>0</v>
      </c>
      <c r="J166" s="207">
        <v>0</v>
      </c>
      <c r="K166" s="207">
        <v>0</v>
      </c>
      <c r="L166" s="207">
        <v>0</v>
      </c>
      <c r="M166" s="207">
        <v>0</v>
      </c>
      <c r="N166" s="207">
        <v>0</v>
      </c>
      <c r="O166" s="207">
        <v>0</v>
      </c>
      <c r="P166" s="207">
        <v>0</v>
      </c>
      <c r="Q166" s="207">
        <v>0</v>
      </c>
      <c r="R166" s="207">
        <v>0</v>
      </c>
      <c r="S166" s="207">
        <v>0</v>
      </c>
      <c r="T166" s="207">
        <v>0</v>
      </c>
      <c r="U166" s="207">
        <v>0</v>
      </c>
      <c r="V166" s="207">
        <v>0</v>
      </c>
      <c r="W166" s="207">
        <v>0</v>
      </c>
      <c r="X166" s="207">
        <v>0</v>
      </c>
      <c r="Y166" s="207">
        <v>0</v>
      </c>
      <c r="Z166" s="207">
        <v>0</v>
      </c>
      <c r="AA166" s="207">
        <v>0</v>
      </c>
      <c r="AB166" s="207">
        <v>0</v>
      </c>
      <c r="AC166" s="207">
        <v>0</v>
      </c>
      <c r="AD166" s="207">
        <v>0</v>
      </c>
      <c r="AE166" s="207">
        <v>0</v>
      </c>
      <c r="AF166" s="207">
        <v>0</v>
      </c>
      <c r="AG166" s="207">
        <v>0</v>
      </c>
      <c r="AH166" s="207">
        <v>0</v>
      </c>
      <c r="AI166" s="207">
        <v>0</v>
      </c>
      <c r="AJ166" s="207">
        <v>0</v>
      </c>
      <c r="AK166" s="222">
        <f>AK170</f>
        <v>1.4040000000000001</v>
      </c>
      <c r="AL166" s="207">
        <v>0</v>
      </c>
      <c r="AM166" s="208">
        <v>0</v>
      </c>
      <c r="AN166" s="220"/>
      <c r="AO166" s="224">
        <f>AK166</f>
        <v>1.4040000000000001</v>
      </c>
    </row>
    <row r="167" spans="1:41" ht="31.5" x14ac:dyDescent="0.25">
      <c r="A167" s="389"/>
      <c r="B167" s="217" t="s">
        <v>34</v>
      </c>
      <c r="C167" s="218" t="s">
        <v>397</v>
      </c>
      <c r="D167" s="206">
        <v>0</v>
      </c>
      <c r="E167" s="207">
        <v>0</v>
      </c>
      <c r="F167" s="207">
        <v>0</v>
      </c>
      <c r="G167" s="207">
        <v>0</v>
      </c>
      <c r="H167" s="207">
        <v>0</v>
      </c>
      <c r="I167" s="207">
        <v>0</v>
      </c>
      <c r="J167" s="207">
        <v>0</v>
      </c>
      <c r="K167" s="207">
        <v>0</v>
      </c>
      <c r="L167" s="207">
        <v>0</v>
      </c>
      <c r="M167" s="207">
        <v>0</v>
      </c>
      <c r="N167" s="207">
        <v>0</v>
      </c>
      <c r="O167" s="207">
        <v>0</v>
      </c>
      <c r="P167" s="207">
        <v>0</v>
      </c>
      <c r="Q167" s="207">
        <v>0</v>
      </c>
      <c r="R167" s="207">
        <v>0</v>
      </c>
      <c r="S167" s="207">
        <v>0</v>
      </c>
      <c r="T167" s="207">
        <v>0</v>
      </c>
      <c r="U167" s="207">
        <v>0</v>
      </c>
      <c r="V167" s="207">
        <v>0</v>
      </c>
      <c r="W167" s="207">
        <v>0</v>
      </c>
      <c r="X167" s="207">
        <v>0</v>
      </c>
      <c r="Y167" s="207">
        <v>0</v>
      </c>
      <c r="Z167" s="207">
        <v>0</v>
      </c>
      <c r="AA167" s="207">
        <v>0</v>
      </c>
      <c r="AB167" s="207">
        <v>0</v>
      </c>
      <c r="AC167" s="207">
        <v>0</v>
      </c>
      <c r="AD167" s="207">
        <v>0</v>
      </c>
      <c r="AE167" s="207">
        <v>0</v>
      </c>
      <c r="AF167" s="207">
        <v>0</v>
      </c>
      <c r="AG167" s="207">
        <v>0</v>
      </c>
      <c r="AH167" s="207">
        <v>0</v>
      </c>
      <c r="AI167" s="207">
        <v>0</v>
      </c>
      <c r="AJ167" s="207">
        <v>0</v>
      </c>
      <c r="AK167" s="207">
        <v>0</v>
      </c>
      <c r="AL167" s="222">
        <f>AL170</f>
        <v>1.4560000000000002</v>
      </c>
      <c r="AM167" s="208">
        <v>0</v>
      </c>
      <c r="AN167" s="220"/>
      <c r="AO167" s="224">
        <f>AL167</f>
        <v>1.4560000000000002</v>
      </c>
    </row>
    <row r="168" spans="1:41" ht="32.25" thickBot="1" x14ac:dyDescent="0.3">
      <c r="A168" s="389"/>
      <c r="B168" s="217" t="s">
        <v>35</v>
      </c>
      <c r="C168" s="218" t="s">
        <v>397</v>
      </c>
      <c r="D168" s="209">
        <v>0</v>
      </c>
      <c r="E168" s="210">
        <v>0</v>
      </c>
      <c r="F168" s="210">
        <v>0</v>
      </c>
      <c r="G168" s="210">
        <v>0</v>
      </c>
      <c r="H168" s="210">
        <v>0</v>
      </c>
      <c r="I168" s="210">
        <v>0</v>
      </c>
      <c r="J168" s="210">
        <v>0</v>
      </c>
      <c r="K168" s="210">
        <v>0</v>
      </c>
      <c r="L168" s="210">
        <v>0</v>
      </c>
      <c r="M168" s="210">
        <v>0</v>
      </c>
      <c r="N168" s="210">
        <v>0</v>
      </c>
      <c r="O168" s="210">
        <v>0</v>
      </c>
      <c r="P168" s="210">
        <v>0</v>
      </c>
      <c r="Q168" s="210">
        <v>0</v>
      </c>
      <c r="R168" s="210">
        <v>0</v>
      </c>
      <c r="S168" s="210">
        <v>0</v>
      </c>
      <c r="T168" s="210">
        <v>0</v>
      </c>
      <c r="U168" s="210">
        <v>0</v>
      </c>
      <c r="V168" s="210">
        <v>0</v>
      </c>
      <c r="W168" s="210">
        <v>0</v>
      </c>
      <c r="X168" s="210">
        <v>0</v>
      </c>
      <c r="Y168" s="210">
        <v>0</v>
      </c>
      <c r="Z168" s="210">
        <v>0</v>
      </c>
      <c r="AA168" s="210">
        <v>0</v>
      </c>
      <c r="AB168" s="210">
        <v>0</v>
      </c>
      <c r="AC168" s="210">
        <v>0</v>
      </c>
      <c r="AD168" s="210">
        <v>0</v>
      </c>
      <c r="AE168" s="210">
        <v>0</v>
      </c>
      <c r="AF168" s="210">
        <v>0</v>
      </c>
      <c r="AG168" s="210">
        <v>0</v>
      </c>
      <c r="AH168" s="210">
        <v>0</v>
      </c>
      <c r="AI168" s="210">
        <v>0</v>
      </c>
      <c r="AJ168" s="210">
        <v>0</v>
      </c>
      <c r="AK168" s="210">
        <v>0</v>
      </c>
      <c r="AL168" s="210">
        <v>0</v>
      </c>
      <c r="AM168" s="223">
        <f>AM170</f>
        <v>1</v>
      </c>
      <c r="AN168" s="220"/>
      <c r="AO168" s="224">
        <f>AM168</f>
        <v>1</v>
      </c>
    </row>
    <row r="169" spans="1:41" x14ac:dyDescent="0.2"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</row>
    <row r="170" spans="1:41" ht="13.5" x14ac:dyDescent="0.25">
      <c r="B170" s="201" t="s">
        <v>513</v>
      </c>
      <c r="C170" s="202" t="s">
        <v>556</v>
      </c>
      <c r="D170" s="203">
        <f>D45</f>
        <v>1.6289999999999982</v>
      </c>
      <c r="E170" s="203">
        <f t="shared" ref="E170:AM170" si="5">E45</f>
        <v>1.4409999999999989</v>
      </c>
      <c r="F170" s="203">
        <f t="shared" si="5"/>
        <v>1.5309999999999993</v>
      </c>
      <c r="G170" s="203">
        <f t="shared" si="5"/>
        <v>1.3599999999999983</v>
      </c>
      <c r="H170" s="203">
        <f t="shared" si="5"/>
        <v>1.8919999999999986</v>
      </c>
      <c r="I170" s="203">
        <f t="shared" si="5"/>
        <v>1.3289999999999988</v>
      </c>
      <c r="J170" s="203">
        <f t="shared" si="5"/>
        <v>1.8679999999999986</v>
      </c>
      <c r="K170" s="203">
        <f t="shared" si="5"/>
        <v>1.8149999999999993</v>
      </c>
      <c r="L170" s="203">
        <f t="shared" si="5"/>
        <v>1.2289999999999983</v>
      </c>
      <c r="M170" s="203">
        <f t="shared" si="5"/>
        <v>1.5949999999999993</v>
      </c>
      <c r="N170" s="203">
        <f t="shared" si="5"/>
        <v>1.5419999999999987</v>
      </c>
      <c r="O170" s="203">
        <f t="shared" si="5"/>
        <v>1.7669999999999995</v>
      </c>
      <c r="P170" s="203">
        <f t="shared" si="5"/>
        <v>1.7289999999999996</v>
      </c>
      <c r="Q170" s="203">
        <f t="shared" si="5"/>
        <v>1.573999999999999</v>
      </c>
      <c r="R170" s="203">
        <f t="shared" si="5"/>
        <v>1.524999999999999</v>
      </c>
      <c r="S170" s="203">
        <f t="shared" si="5"/>
        <v>1.4549999999999992</v>
      </c>
      <c r="T170" s="203">
        <f t="shared" si="5"/>
        <v>1.6119999999999994</v>
      </c>
      <c r="U170" s="203">
        <f t="shared" si="5"/>
        <v>1.6029999999999995</v>
      </c>
      <c r="V170" s="203">
        <f t="shared" si="5"/>
        <v>1.4779999999999998</v>
      </c>
      <c r="W170" s="203">
        <f t="shared" si="5"/>
        <v>1.6149999999999995</v>
      </c>
      <c r="X170" s="203">
        <f t="shared" si="5"/>
        <v>1.8799999999999997</v>
      </c>
      <c r="Y170" s="203">
        <f t="shared" si="5"/>
        <v>1.7529999999999997</v>
      </c>
      <c r="Z170" s="203">
        <f t="shared" si="5"/>
        <v>1.5899999999999996</v>
      </c>
      <c r="AA170" s="203">
        <f t="shared" si="5"/>
        <v>1.6629999999999994</v>
      </c>
      <c r="AB170" s="203">
        <f t="shared" si="5"/>
        <v>1.6019999999999996</v>
      </c>
      <c r="AC170" s="203">
        <f t="shared" si="5"/>
        <v>1.7159999999999995</v>
      </c>
      <c r="AD170" s="203">
        <f t="shared" si="5"/>
        <v>1.5639999999999998</v>
      </c>
      <c r="AE170" s="203">
        <f t="shared" si="5"/>
        <v>1.6279999999999997</v>
      </c>
      <c r="AF170" s="203">
        <f t="shared" si="5"/>
        <v>1.6159999999999999</v>
      </c>
      <c r="AG170" s="203">
        <f t="shared" si="5"/>
        <v>1.6139999999999997</v>
      </c>
      <c r="AH170" s="203">
        <f t="shared" si="5"/>
        <v>1.7869999999999999</v>
      </c>
      <c r="AI170" s="203">
        <f t="shared" si="5"/>
        <v>1.4359999999999999</v>
      </c>
      <c r="AJ170" s="203">
        <f t="shared" si="5"/>
        <v>1.371</v>
      </c>
      <c r="AK170" s="203">
        <f t="shared" si="5"/>
        <v>1.4040000000000001</v>
      </c>
      <c r="AL170" s="203">
        <f t="shared" si="5"/>
        <v>1.4560000000000002</v>
      </c>
      <c r="AM170" s="203">
        <f t="shared" si="5"/>
        <v>1</v>
      </c>
      <c r="AN170" s="219"/>
      <c r="AO170" s="219"/>
    </row>
    <row r="173" spans="1:41" ht="15" x14ac:dyDescent="0.25">
      <c r="B173" s="124" t="s">
        <v>296</v>
      </c>
      <c r="C173" s="117" t="s">
        <v>328</v>
      </c>
    </row>
  </sheetData>
  <mergeCells count="16">
    <mergeCell ref="B89:C89"/>
    <mergeCell ref="A90:A126"/>
    <mergeCell ref="B131:C131"/>
    <mergeCell ref="A132:A168"/>
    <mergeCell ref="B6:C6"/>
    <mergeCell ref="D6:AM6"/>
    <mergeCell ref="B7:C7"/>
    <mergeCell ref="A8:A44"/>
    <mergeCell ref="B48:C48"/>
    <mergeCell ref="A49:A85"/>
    <mergeCell ref="B3:C3"/>
    <mergeCell ref="D3:AM3"/>
    <mergeCell ref="B4:C4"/>
    <mergeCell ref="D4:AM4"/>
    <mergeCell ref="B5:C5"/>
    <mergeCell ref="D5:AM5"/>
  </mergeCells>
  <hyperlinks>
    <hyperlink ref="B2" r:id="rId1" display="http://localhost/OECDStat_Metadata/ShowMetadata.ashx?Dataset=IOTSI4_2018&amp;ShowOnWeb=true&amp;Lang=en"/>
    <hyperlink ref="D3" r:id="rId2" display="http://localhost/OECDStat_Metadata/ShowMetadata.ashx?Dataset=IOTSI4_2018&amp;Coords=[VAR].[LEONTFD]&amp;ShowOnWeb=true&amp;Lang=en"/>
  </hyperlinks>
  <pageMargins left="0.75" right="0.75" top="1" bottom="1" header="0.5" footer="0.5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zoomScale="70" zoomScaleNormal="70" workbookViewId="0">
      <selection activeCell="R20" sqref="R20:S20"/>
    </sheetView>
  </sheetViews>
  <sheetFormatPr defaultRowHeight="12.75" x14ac:dyDescent="0.2"/>
  <cols>
    <col min="1" max="1" width="41.28515625" style="226" customWidth="1"/>
    <col min="2" max="2" width="7.140625" style="226" customWidth="1"/>
    <col min="3" max="17" width="9.140625" style="226"/>
    <col min="18" max="18" width="9.42578125" style="226" bestFit="1" customWidth="1"/>
    <col min="19" max="16384" width="9.140625" style="226"/>
  </cols>
  <sheetData>
    <row r="1" spans="1:40" ht="126" x14ac:dyDescent="0.2">
      <c r="A1" s="390" t="s">
        <v>661</v>
      </c>
      <c r="B1" s="375"/>
      <c r="C1" s="212" t="s">
        <v>399</v>
      </c>
      <c r="D1" s="212" t="s">
        <v>400</v>
      </c>
      <c r="E1" s="212" t="s">
        <v>401</v>
      </c>
      <c r="F1" s="212" t="s">
        <v>402</v>
      </c>
      <c r="G1" s="212" t="s">
        <v>403</v>
      </c>
      <c r="H1" s="212" t="s">
        <v>404</v>
      </c>
      <c r="I1" s="212" t="s">
        <v>405</v>
      </c>
      <c r="J1" s="212" t="s">
        <v>406</v>
      </c>
      <c r="K1" s="212" t="s">
        <v>407</v>
      </c>
      <c r="L1" s="212" t="s">
        <v>408</v>
      </c>
      <c r="M1" s="212" t="s">
        <v>409</v>
      </c>
      <c r="N1" s="212" t="s">
        <v>410</v>
      </c>
      <c r="O1" s="212" t="s">
        <v>411</v>
      </c>
      <c r="P1" s="212" t="s">
        <v>412</v>
      </c>
      <c r="Q1" s="212" t="s">
        <v>413</v>
      </c>
      <c r="R1" s="212" t="s">
        <v>414</v>
      </c>
      <c r="S1" s="212" t="s">
        <v>415</v>
      </c>
      <c r="T1" s="212" t="s">
        <v>416</v>
      </c>
      <c r="U1" s="212" t="s">
        <v>417</v>
      </c>
      <c r="V1" s="212" t="s">
        <v>418</v>
      </c>
      <c r="W1" s="212" t="s">
        <v>419</v>
      </c>
      <c r="X1" s="212" t="s">
        <v>420</v>
      </c>
      <c r="Y1" s="212" t="s">
        <v>421</v>
      </c>
      <c r="Z1" s="212" t="s">
        <v>422</v>
      </c>
      <c r="AA1" s="212" t="s">
        <v>441</v>
      </c>
      <c r="AB1" s="212" t="s">
        <v>424</v>
      </c>
      <c r="AC1" s="212" t="s">
        <v>425</v>
      </c>
      <c r="AD1" s="212" t="s">
        <v>426</v>
      </c>
      <c r="AE1" s="212" t="s">
        <v>427</v>
      </c>
      <c r="AF1" s="212" t="s">
        <v>428</v>
      </c>
      <c r="AG1" s="212" t="s">
        <v>429</v>
      </c>
      <c r="AH1" s="212" t="s">
        <v>430</v>
      </c>
      <c r="AI1" s="212" t="s">
        <v>431</v>
      </c>
      <c r="AJ1" s="212" t="s">
        <v>432</v>
      </c>
      <c r="AK1" s="212" t="s">
        <v>433</v>
      </c>
      <c r="AL1" s="212" t="s">
        <v>434</v>
      </c>
      <c r="AN1" s="213" t="s">
        <v>553</v>
      </c>
    </row>
    <row r="2" spans="1:40" ht="14.25" thickBot="1" x14ac:dyDescent="0.3">
      <c r="A2" s="214" t="s">
        <v>453</v>
      </c>
      <c r="B2" s="215" t="s">
        <v>555</v>
      </c>
      <c r="C2" s="216" t="s">
        <v>397</v>
      </c>
      <c r="D2" s="216" t="s">
        <v>397</v>
      </c>
      <c r="E2" s="216" t="s">
        <v>397</v>
      </c>
      <c r="F2" s="216" t="s">
        <v>397</v>
      </c>
      <c r="G2" s="216" t="s">
        <v>397</v>
      </c>
      <c r="H2" s="216" t="s">
        <v>397</v>
      </c>
      <c r="I2" s="216" t="s">
        <v>397</v>
      </c>
      <c r="J2" s="216" t="s">
        <v>397</v>
      </c>
      <c r="K2" s="216" t="s">
        <v>397</v>
      </c>
      <c r="L2" s="216" t="s">
        <v>397</v>
      </c>
      <c r="M2" s="216" t="s">
        <v>397</v>
      </c>
      <c r="N2" s="216" t="s">
        <v>397</v>
      </c>
      <c r="O2" s="216" t="s">
        <v>397</v>
      </c>
      <c r="P2" s="216" t="s">
        <v>397</v>
      </c>
      <c r="Q2" s="216" t="s">
        <v>397</v>
      </c>
      <c r="R2" s="216" t="s">
        <v>397</v>
      </c>
      <c r="S2" s="216" t="s">
        <v>397</v>
      </c>
      <c r="T2" s="216" t="s">
        <v>397</v>
      </c>
      <c r="U2" s="216" t="s">
        <v>397</v>
      </c>
      <c r="V2" s="216" t="s">
        <v>397</v>
      </c>
      <c r="W2" s="216" t="s">
        <v>397</v>
      </c>
      <c r="X2" s="216" t="s">
        <v>397</v>
      </c>
      <c r="Y2" s="216" t="s">
        <v>397</v>
      </c>
      <c r="Z2" s="216" t="s">
        <v>397</v>
      </c>
      <c r="AA2" s="216" t="s">
        <v>397</v>
      </c>
      <c r="AB2" s="216" t="s">
        <v>397</v>
      </c>
      <c r="AC2" s="216" t="s">
        <v>397</v>
      </c>
      <c r="AD2" s="216" t="s">
        <v>397</v>
      </c>
      <c r="AE2" s="216" t="s">
        <v>397</v>
      </c>
      <c r="AF2" s="216" t="s">
        <v>397</v>
      </c>
      <c r="AG2" s="216" t="s">
        <v>397</v>
      </c>
      <c r="AH2" s="216" t="s">
        <v>397</v>
      </c>
      <c r="AI2" s="216" t="s">
        <v>397</v>
      </c>
      <c r="AJ2" s="216" t="s">
        <v>397</v>
      </c>
      <c r="AK2" s="216" t="s">
        <v>397</v>
      </c>
      <c r="AL2" s="216" t="s">
        <v>397</v>
      </c>
      <c r="AN2" s="216" t="s">
        <v>663</v>
      </c>
    </row>
    <row r="3" spans="1:40" ht="13.5" x14ac:dyDescent="0.25">
      <c r="A3" s="217" t="s">
        <v>0</v>
      </c>
      <c r="B3" s="218" t="s">
        <v>397</v>
      </c>
      <c r="C3" s="221">
        <f>C40</f>
        <v>0.5018088111402943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0</v>
      </c>
      <c r="L3" s="204">
        <v>0</v>
      </c>
      <c r="M3" s="204">
        <v>0</v>
      </c>
      <c r="N3" s="204">
        <v>0</v>
      </c>
      <c r="O3" s="204">
        <v>0</v>
      </c>
      <c r="P3" s="204">
        <v>0</v>
      </c>
      <c r="Q3" s="204">
        <v>0</v>
      </c>
      <c r="R3" s="204">
        <v>0</v>
      </c>
      <c r="S3" s="204">
        <v>0</v>
      </c>
      <c r="T3" s="204">
        <v>0</v>
      </c>
      <c r="U3" s="204">
        <v>0</v>
      </c>
      <c r="V3" s="204">
        <v>0</v>
      </c>
      <c r="W3" s="204">
        <v>0</v>
      </c>
      <c r="X3" s="204">
        <v>0</v>
      </c>
      <c r="Y3" s="204">
        <v>0</v>
      </c>
      <c r="Z3" s="204">
        <v>0</v>
      </c>
      <c r="AA3" s="204">
        <v>0</v>
      </c>
      <c r="AB3" s="204">
        <v>0</v>
      </c>
      <c r="AC3" s="204">
        <v>0</v>
      </c>
      <c r="AD3" s="204">
        <v>0</v>
      </c>
      <c r="AE3" s="204">
        <v>0</v>
      </c>
      <c r="AF3" s="204">
        <v>0</v>
      </c>
      <c r="AG3" s="204">
        <v>0</v>
      </c>
      <c r="AH3" s="204">
        <v>0</v>
      </c>
      <c r="AI3" s="204">
        <v>0</v>
      </c>
      <c r="AJ3" s="204">
        <v>0</v>
      </c>
      <c r="AK3" s="204">
        <v>0</v>
      </c>
      <c r="AL3" s="205">
        <v>0</v>
      </c>
      <c r="AN3" s="250">
        <f>C3</f>
        <v>0.5018088111402943</v>
      </c>
    </row>
    <row r="4" spans="1:40" ht="21" x14ac:dyDescent="0.25">
      <c r="A4" s="217" t="s">
        <v>1</v>
      </c>
      <c r="B4" s="218" t="s">
        <v>397</v>
      </c>
      <c r="C4" s="206">
        <v>0</v>
      </c>
      <c r="D4" s="222">
        <f>D40</f>
        <v>0.62684729064039402</v>
      </c>
      <c r="E4" s="207">
        <v>0</v>
      </c>
      <c r="F4" s="207">
        <v>0</v>
      </c>
      <c r="G4" s="207">
        <v>0</v>
      </c>
      <c r="H4" s="207">
        <v>0</v>
      </c>
      <c r="I4" s="207">
        <v>0</v>
      </c>
      <c r="J4" s="207">
        <v>0</v>
      </c>
      <c r="K4" s="207">
        <v>0</v>
      </c>
      <c r="L4" s="207">
        <v>0</v>
      </c>
      <c r="M4" s="207">
        <v>0</v>
      </c>
      <c r="N4" s="207">
        <v>0</v>
      </c>
      <c r="O4" s="207">
        <v>0</v>
      </c>
      <c r="P4" s="207">
        <v>0</v>
      </c>
      <c r="Q4" s="207">
        <v>0</v>
      </c>
      <c r="R4" s="207">
        <v>0</v>
      </c>
      <c r="S4" s="207">
        <v>0</v>
      </c>
      <c r="T4" s="207">
        <v>0</v>
      </c>
      <c r="U4" s="207">
        <v>0</v>
      </c>
      <c r="V4" s="207">
        <v>0</v>
      </c>
      <c r="W4" s="207">
        <v>0</v>
      </c>
      <c r="X4" s="207">
        <v>0</v>
      </c>
      <c r="Y4" s="207">
        <v>0</v>
      </c>
      <c r="Z4" s="207">
        <v>0</v>
      </c>
      <c r="AA4" s="207">
        <v>0</v>
      </c>
      <c r="AB4" s="207">
        <v>0</v>
      </c>
      <c r="AC4" s="207">
        <v>0</v>
      </c>
      <c r="AD4" s="207">
        <v>0</v>
      </c>
      <c r="AE4" s="207">
        <v>0</v>
      </c>
      <c r="AF4" s="207">
        <v>0</v>
      </c>
      <c r="AG4" s="207">
        <v>0</v>
      </c>
      <c r="AH4" s="207">
        <v>0</v>
      </c>
      <c r="AI4" s="207">
        <v>0</v>
      </c>
      <c r="AJ4" s="207">
        <v>0</v>
      </c>
      <c r="AK4" s="207">
        <v>0</v>
      </c>
      <c r="AL4" s="208">
        <v>0</v>
      </c>
      <c r="AN4" s="250">
        <f>D4</f>
        <v>0.62684729064039402</v>
      </c>
    </row>
    <row r="5" spans="1:40" ht="21" x14ac:dyDescent="0.25">
      <c r="A5" s="217" t="s">
        <v>2</v>
      </c>
      <c r="B5" s="218" t="s">
        <v>397</v>
      </c>
      <c r="C5" s="206">
        <v>0</v>
      </c>
      <c r="D5" s="207">
        <v>0</v>
      </c>
      <c r="E5" s="222">
        <f>E40</f>
        <v>0.59752139274122162</v>
      </c>
      <c r="F5" s="207">
        <v>0</v>
      </c>
      <c r="G5" s="207">
        <v>0</v>
      </c>
      <c r="H5" s="207">
        <v>0</v>
      </c>
      <c r="I5" s="207">
        <v>0</v>
      </c>
      <c r="J5" s="207">
        <v>0</v>
      </c>
      <c r="K5" s="207">
        <v>0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0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0</v>
      </c>
      <c r="Z5" s="207">
        <v>0</v>
      </c>
      <c r="AA5" s="207">
        <v>0</v>
      </c>
      <c r="AB5" s="207">
        <v>0</v>
      </c>
      <c r="AC5" s="207">
        <v>0</v>
      </c>
      <c r="AD5" s="207">
        <v>0</v>
      </c>
      <c r="AE5" s="207">
        <v>0</v>
      </c>
      <c r="AF5" s="207">
        <v>0</v>
      </c>
      <c r="AG5" s="207">
        <v>0</v>
      </c>
      <c r="AH5" s="207">
        <v>0</v>
      </c>
      <c r="AI5" s="207">
        <v>0</v>
      </c>
      <c r="AJ5" s="207">
        <v>0</v>
      </c>
      <c r="AK5" s="207">
        <v>0</v>
      </c>
      <c r="AL5" s="208">
        <v>0</v>
      </c>
      <c r="AM5" s="248"/>
      <c r="AN5" s="250">
        <f>E5</f>
        <v>0.59752139274122162</v>
      </c>
    </row>
    <row r="6" spans="1:40" ht="13.5" x14ac:dyDescent="0.25">
      <c r="A6" s="217" t="s">
        <v>3</v>
      </c>
      <c r="B6" s="218" t="s">
        <v>397</v>
      </c>
      <c r="C6" s="206">
        <v>0</v>
      </c>
      <c r="D6" s="207">
        <v>0</v>
      </c>
      <c r="E6" s="207">
        <v>0</v>
      </c>
      <c r="F6" s="222">
        <f>F40</f>
        <v>0.65794768611670018</v>
      </c>
      <c r="G6" s="207">
        <v>0</v>
      </c>
      <c r="H6" s="207">
        <v>0</v>
      </c>
      <c r="I6" s="207">
        <v>0</v>
      </c>
      <c r="J6" s="207">
        <v>0</v>
      </c>
      <c r="K6" s="207">
        <v>0</v>
      </c>
      <c r="L6" s="207">
        <v>0</v>
      </c>
      <c r="M6" s="207">
        <v>0</v>
      </c>
      <c r="N6" s="207">
        <v>0</v>
      </c>
      <c r="O6" s="207">
        <v>0</v>
      </c>
      <c r="P6" s="207">
        <v>0</v>
      </c>
      <c r="Q6" s="207">
        <v>0</v>
      </c>
      <c r="R6" s="207">
        <v>0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0</v>
      </c>
      <c r="Z6" s="207">
        <v>0</v>
      </c>
      <c r="AA6" s="207">
        <v>0</v>
      </c>
      <c r="AB6" s="207">
        <v>0</v>
      </c>
      <c r="AC6" s="207">
        <v>0</v>
      </c>
      <c r="AD6" s="207">
        <v>0</v>
      </c>
      <c r="AE6" s="207">
        <v>0</v>
      </c>
      <c r="AF6" s="207">
        <v>0</v>
      </c>
      <c r="AG6" s="207">
        <v>0</v>
      </c>
      <c r="AH6" s="207">
        <v>0</v>
      </c>
      <c r="AI6" s="207">
        <v>0</v>
      </c>
      <c r="AJ6" s="207">
        <v>0</v>
      </c>
      <c r="AK6" s="207">
        <v>0</v>
      </c>
      <c r="AL6" s="208">
        <v>0</v>
      </c>
      <c r="AM6" s="248"/>
      <c r="AN6" s="250">
        <f>F6</f>
        <v>0.65794768611670018</v>
      </c>
    </row>
    <row r="7" spans="1:40" ht="21" x14ac:dyDescent="0.25">
      <c r="A7" s="217" t="s">
        <v>4</v>
      </c>
      <c r="B7" s="218" t="s">
        <v>397</v>
      </c>
      <c r="C7" s="206">
        <v>0</v>
      </c>
      <c r="D7" s="207">
        <v>0</v>
      </c>
      <c r="E7" s="207">
        <v>0</v>
      </c>
      <c r="F7" s="207">
        <v>0</v>
      </c>
      <c r="G7" s="222">
        <f>G40</f>
        <v>0.28134863701578194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  <c r="AH7" s="207">
        <v>0</v>
      </c>
      <c r="AI7" s="207">
        <v>0</v>
      </c>
      <c r="AJ7" s="207">
        <v>0</v>
      </c>
      <c r="AK7" s="207">
        <v>0</v>
      </c>
      <c r="AL7" s="208">
        <v>0</v>
      </c>
      <c r="AM7" s="248"/>
      <c r="AN7" s="250">
        <f>G7</f>
        <v>0.28134863701578194</v>
      </c>
    </row>
    <row r="8" spans="1:40" ht="21" x14ac:dyDescent="0.25">
      <c r="A8" s="217" t="s">
        <v>5</v>
      </c>
      <c r="B8" s="218" t="s">
        <v>397</v>
      </c>
      <c r="C8" s="206">
        <v>0</v>
      </c>
      <c r="D8" s="207">
        <v>0</v>
      </c>
      <c r="E8" s="207">
        <v>0</v>
      </c>
      <c r="F8" s="207">
        <v>0</v>
      </c>
      <c r="G8" s="207">
        <v>0</v>
      </c>
      <c r="H8" s="222">
        <f>H40</f>
        <v>0.45421923833777061</v>
      </c>
      <c r="I8" s="207">
        <v>0</v>
      </c>
      <c r="J8" s="207">
        <v>0</v>
      </c>
      <c r="K8" s="207">
        <v>0</v>
      </c>
      <c r="L8" s="207">
        <v>0</v>
      </c>
      <c r="M8" s="207">
        <v>0</v>
      </c>
      <c r="N8" s="207">
        <v>0</v>
      </c>
      <c r="O8" s="207">
        <v>0</v>
      </c>
      <c r="P8" s="207">
        <v>0</v>
      </c>
      <c r="Q8" s="207">
        <v>0</v>
      </c>
      <c r="R8" s="207">
        <v>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0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  <c r="AH8" s="207">
        <v>0</v>
      </c>
      <c r="AI8" s="207">
        <v>0</v>
      </c>
      <c r="AJ8" s="207">
        <v>0</v>
      </c>
      <c r="AK8" s="207">
        <v>0</v>
      </c>
      <c r="AL8" s="208">
        <v>0</v>
      </c>
      <c r="AM8" s="248"/>
      <c r="AN8" s="250">
        <f>H8</f>
        <v>0.45421923833777061</v>
      </c>
    </row>
    <row r="9" spans="1:40" ht="21" x14ac:dyDescent="0.25">
      <c r="A9" s="217" t="s">
        <v>6</v>
      </c>
      <c r="B9" s="218" t="s">
        <v>397</v>
      </c>
      <c r="C9" s="206">
        <v>0</v>
      </c>
      <c r="D9" s="207">
        <v>0</v>
      </c>
      <c r="E9" s="207">
        <v>0</v>
      </c>
      <c r="F9" s="207">
        <v>0</v>
      </c>
      <c r="G9" s="207">
        <v>0</v>
      </c>
      <c r="H9" s="207">
        <v>0</v>
      </c>
      <c r="I9" s="222">
        <f>I40</f>
        <v>0.40968940679910082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  <c r="O9" s="207">
        <v>0</v>
      </c>
      <c r="P9" s="207">
        <v>0</v>
      </c>
      <c r="Q9" s="207">
        <v>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07">
        <v>0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0</v>
      </c>
      <c r="AJ9" s="207">
        <v>0</v>
      </c>
      <c r="AK9" s="207">
        <v>0</v>
      </c>
      <c r="AL9" s="208">
        <v>0</v>
      </c>
      <c r="AM9" s="248"/>
      <c r="AN9" s="250">
        <f>I9</f>
        <v>0.40968940679910082</v>
      </c>
    </row>
    <row r="10" spans="1:40" ht="13.5" x14ac:dyDescent="0.25">
      <c r="A10" s="217" t="s">
        <v>7</v>
      </c>
      <c r="B10" s="218" t="s">
        <v>397</v>
      </c>
      <c r="C10" s="206">
        <v>0</v>
      </c>
      <c r="D10" s="207">
        <v>0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22">
        <f>J40</f>
        <v>0.30190329218106993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8">
        <v>0</v>
      </c>
      <c r="AM10" s="248"/>
      <c r="AN10" s="250">
        <f>J10</f>
        <v>0.30190329218106993</v>
      </c>
    </row>
    <row r="11" spans="1:40" ht="13.5" x14ac:dyDescent="0.25">
      <c r="A11" s="217" t="s">
        <v>8</v>
      </c>
      <c r="B11" s="218" t="s">
        <v>397</v>
      </c>
      <c r="C11" s="206">
        <v>0</v>
      </c>
      <c r="D11" s="207">
        <v>0</v>
      </c>
      <c r="E11" s="207">
        <v>0</v>
      </c>
      <c r="F11" s="207">
        <v>0</v>
      </c>
      <c r="G11" s="207">
        <v>0</v>
      </c>
      <c r="H11" s="207">
        <v>0</v>
      </c>
      <c r="I11" s="207">
        <v>0</v>
      </c>
      <c r="J11" s="207">
        <v>0</v>
      </c>
      <c r="K11" s="222">
        <f>K40</f>
        <v>0.21716494015350762</v>
      </c>
      <c r="L11" s="207">
        <v>0</v>
      </c>
      <c r="M11" s="207">
        <v>0</v>
      </c>
      <c r="N11" s="207">
        <v>0</v>
      </c>
      <c r="O11" s="207">
        <v>0</v>
      </c>
      <c r="P11" s="207">
        <v>0</v>
      </c>
      <c r="Q11" s="207">
        <v>0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0</v>
      </c>
      <c r="Z11" s="207">
        <v>0</v>
      </c>
      <c r="AA11" s="207">
        <v>0</v>
      </c>
      <c r="AB11" s="207">
        <v>0</v>
      </c>
      <c r="AC11" s="207">
        <v>0</v>
      </c>
      <c r="AD11" s="207">
        <v>0</v>
      </c>
      <c r="AE11" s="207">
        <v>0</v>
      </c>
      <c r="AF11" s="207">
        <v>0</v>
      </c>
      <c r="AG11" s="207">
        <v>0</v>
      </c>
      <c r="AH11" s="207">
        <v>0</v>
      </c>
      <c r="AI11" s="207">
        <v>0</v>
      </c>
      <c r="AJ11" s="207">
        <v>0</v>
      </c>
      <c r="AK11" s="207">
        <v>0</v>
      </c>
      <c r="AL11" s="208">
        <v>0</v>
      </c>
      <c r="AM11" s="248"/>
      <c r="AN11" s="250">
        <f>K11</f>
        <v>0.21716494015350762</v>
      </c>
    </row>
    <row r="12" spans="1:40" ht="21" x14ac:dyDescent="0.25">
      <c r="A12" s="217" t="s">
        <v>9</v>
      </c>
      <c r="B12" s="218" t="s">
        <v>397</v>
      </c>
      <c r="C12" s="206">
        <v>0</v>
      </c>
      <c r="D12" s="207">
        <v>0</v>
      </c>
      <c r="E12" s="207">
        <v>0</v>
      </c>
      <c r="F12" s="207">
        <v>0</v>
      </c>
      <c r="G12" s="207">
        <v>0</v>
      </c>
      <c r="H12" s="207">
        <v>0</v>
      </c>
      <c r="I12" s="207">
        <v>0</v>
      </c>
      <c r="J12" s="207">
        <v>0</v>
      </c>
      <c r="K12" s="207">
        <v>0</v>
      </c>
      <c r="L12" s="222">
        <f>L40</f>
        <v>0.32165089110599471</v>
      </c>
      <c r="M12" s="207">
        <v>0</v>
      </c>
      <c r="N12" s="207">
        <v>0</v>
      </c>
      <c r="O12" s="207">
        <v>0</v>
      </c>
      <c r="P12" s="207">
        <v>0</v>
      </c>
      <c r="Q12" s="207">
        <v>0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8">
        <v>0</v>
      </c>
      <c r="AM12" s="248"/>
      <c r="AN12" s="250">
        <f>L12</f>
        <v>0.32165089110599471</v>
      </c>
    </row>
    <row r="13" spans="1:40" ht="13.5" x14ac:dyDescent="0.25">
      <c r="A13" s="217" t="s">
        <v>10</v>
      </c>
      <c r="B13" s="218" t="s">
        <v>397</v>
      </c>
      <c r="C13" s="206">
        <v>0</v>
      </c>
      <c r="D13" s="207">
        <v>0</v>
      </c>
      <c r="E13" s="207">
        <v>0</v>
      </c>
      <c r="F13" s="207">
        <v>0</v>
      </c>
      <c r="G13" s="207">
        <v>0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22">
        <f>M40</f>
        <v>0.32673881426982632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207">
        <v>0</v>
      </c>
      <c r="Z13" s="207">
        <v>0</v>
      </c>
      <c r="AA13" s="207">
        <v>0</v>
      </c>
      <c r="AB13" s="207">
        <v>0</v>
      </c>
      <c r="AC13" s="207">
        <v>0</v>
      </c>
      <c r="AD13" s="207">
        <v>0</v>
      </c>
      <c r="AE13" s="207">
        <v>0</v>
      </c>
      <c r="AF13" s="207">
        <v>0</v>
      </c>
      <c r="AG13" s="207">
        <v>0</v>
      </c>
      <c r="AH13" s="207">
        <v>0</v>
      </c>
      <c r="AI13" s="207">
        <v>0</v>
      </c>
      <c r="AJ13" s="207">
        <v>0</v>
      </c>
      <c r="AK13" s="207">
        <v>0</v>
      </c>
      <c r="AL13" s="208">
        <v>0</v>
      </c>
      <c r="AM13" s="248"/>
      <c r="AN13" s="250">
        <f>M13</f>
        <v>0.32673881426982632</v>
      </c>
    </row>
    <row r="14" spans="1:40" ht="13.5" x14ac:dyDescent="0.25">
      <c r="A14" s="217" t="s">
        <v>11</v>
      </c>
      <c r="B14" s="218" t="s">
        <v>397</v>
      </c>
      <c r="C14" s="206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  <c r="J14" s="207">
        <v>0</v>
      </c>
      <c r="K14" s="207">
        <v>0</v>
      </c>
      <c r="L14" s="207">
        <v>0</v>
      </c>
      <c r="M14" s="207">
        <v>0</v>
      </c>
      <c r="N14" s="222">
        <f>N40</f>
        <v>0.35638980309031076</v>
      </c>
      <c r="O14" s="207">
        <v>0</v>
      </c>
      <c r="P14" s="207">
        <v>0</v>
      </c>
      <c r="Q14" s="207">
        <v>0</v>
      </c>
      <c r="R14" s="207">
        <v>0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0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7">
        <v>0</v>
      </c>
      <c r="AF14" s="207">
        <v>0</v>
      </c>
      <c r="AG14" s="207">
        <v>0</v>
      </c>
      <c r="AH14" s="207">
        <v>0</v>
      </c>
      <c r="AI14" s="207">
        <v>0</v>
      </c>
      <c r="AJ14" s="207">
        <v>0</v>
      </c>
      <c r="AK14" s="207">
        <v>0</v>
      </c>
      <c r="AL14" s="208">
        <v>0</v>
      </c>
      <c r="AM14" s="248"/>
      <c r="AN14" s="250">
        <f>N14</f>
        <v>0.35638980309031076</v>
      </c>
    </row>
    <row r="15" spans="1:40" ht="13.5" x14ac:dyDescent="0.25">
      <c r="A15" s="217" t="s">
        <v>12</v>
      </c>
      <c r="B15" s="218" t="s">
        <v>397</v>
      </c>
      <c r="C15" s="206">
        <v>0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22">
        <f>O40</f>
        <v>0.24274670304683946</v>
      </c>
      <c r="P15" s="207">
        <v>0</v>
      </c>
      <c r="Q15" s="207">
        <v>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207">
        <v>0</v>
      </c>
      <c r="AE15" s="207">
        <v>0</v>
      </c>
      <c r="AF15" s="207">
        <v>0</v>
      </c>
      <c r="AG15" s="207">
        <v>0</v>
      </c>
      <c r="AH15" s="207">
        <v>0</v>
      </c>
      <c r="AI15" s="207">
        <v>0</v>
      </c>
      <c r="AJ15" s="207">
        <v>0</v>
      </c>
      <c r="AK15" s="207">
        <v>0</v>
      </c>
      <c r="AL15" s="208">
        <v>0</v>
      </c>
      <c r="AM15" s="248"/>
      <c r="AN15" s="250">
        <f>O15</f>
        <v>0.24274670304683946</v>
      </c>
    </row>
    <row r="16" spans="1:40" ht="21" x14ac:dyDescent="0.25">
      <c r="A16" s="217" t="s">
        <v>13</v>
      </c>
      <c r="B16" s="218" t="s">
        <v>397</v>
      </c>
      <c r="C16" s="206">
        <v>0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  <c r="J16" s="207">
        <v>0</v>
      </c>
      <c r="K16" s="207">
        <v>0</v>
      </c>
      <c r="L16" s="207">
        <v>0</v>
      </c>
      <c r="M16" s="207">
        <v>0</v>
      </c>
      <c r="N16" s="207">
        <v>0</v>
      </c>
      <c r="O16" s="207">
        <v>0</v>
      </c>
      <c r="P16" s="222">
        <f>P40</f>
        <v>0.36139925904816189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7"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7">
        <v>0</v>
      </c>
      <c r="AK16" s="207">
        <v>0</v>
      </c>
      <c r="AL16" s="208">
        <v>0</v>
      </c>
      <c r="AM16" s="248"/>
      <c r="AN16" s="250">
        <f>P16</f>
        <v>0.36139925904816189</v>
      </c>
    </row>
    <row r="17" spans="1:40" ht="21" x14ac:dyDescent="0.25">
      <c r="A17" s="217" t="s">
        <v>14</v>
      </c>
      <c r="B17" s="218" t="s">
        <v>397</v>
      </c>
      <c r="C17" s="206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  <c r="I17" s="207">
        <v>0</v>
      </c>
      <c r="J17" s="207">
        <v>0</v>
      </c>
      <c r="K17" s="207">
        <v>0</v>
      </c>
      <c r="L17" s="207">
        <v>0</v>
      </c>
      <c r="M17" s="207">
        <v>0</v>
      </c>
      <c r="N17" s="207">
        <v>0</v>
      </c>
      <c r="O17" s="207">
        <v>0</v>
      </c>
      <c r="P17" s="207">
        <v>0</v>
      </c>
      <c r="Q17" s="222">
        <f>Q40</f>
        <v>0.13297704628578635</v>
      </c>
      <c r="R17" s="207">
        <v>0</v>
      </c>
      <c r="S17" s="207">
        <v>0</v>
      </c>
      <c r="T17" s="207">
        <v>0</v>
      </c>
      <c r="U17" s="207">
        <v>0</v>
      </c>
      <c r="V17" s="207">
        <v>0</v>
      </c>
      <c r="W17" s="207">
        <v>0</v>
      </c>
      <c r="X17" s="207">
        <v>0</v>
      </c>
      <c r="Y17" s="207">
        <v>0</v>
      </c>
      <c r="Z17" s="207">
        <v>0</v>
      </c>
      <c r="AA17" s="207">
        <v>0</v>
      </c>
      <c r="AB17" s="207">
        <v>0</v>
      </c>
      <c r="AC17" s="207">
        <v>0</v>
      </c>
      <c r="AD17" s="207">
        <v>0</v>
      </c>
      <c r="AE17" s="207">
        <v>0</v>
      </c>
      <c r="AF17" s="207">
        <v>0</v>
      </c>
      <c r="AG17" s="207">
        <v>0</v>
      </c>
      <c r="AH17" s="207">
        <v>0</v>
      </c>
      <c r="AI17" s="207">
        <v>0</v>
      </c>
      <c r="AJ17" s="207">
        <v>0</v>
      </c>
      <c r="AK17" s="207">
        <v>0</v>
      </c>
      <c r="AL17" s="208">
        <v>0</v>
      </c>
      <c r="AM17" s="248"/>
      <c r="AN17" s="250">
        <f>Q17</f>
        <v>0.13297704628578635</v>
      </c>
    </row>
    <row r="18" spans="1:40" ht="13.5" x14ac:dyDescent="0.25">
      <c r="A18" s="217" t="s">
        <v>15</v>
      </c>
      <c r="B18" s="218" t="s">
        <v>397</v>
      </c>
      <c r="C18" s="206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  <c r="J18" s="207">
        <v>0</v>
      </c>
      <c r="K18" s="207">
        <v>0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22">
        <f>R40</f>
        <v>0.26100187265917602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0</v>
      </c>
      <c r="Z18" s="207">
        <v>0</v>
      </c>
      <c r="AA18" s="207">
        <v>0</v>
      </c>
      <c r="AB18" s="207">
        <v>0</v>
      </c>
      <c r="AC18" s="207">
        <v>0</v>
      </c>
      <c r="AD18" s="207">
        <v>0</v>
      </c>
      <c r="AE18" s="207">
        <v>0</v>
      </c>
      <c r="AF18" s="207">
        <v>0</v>
      </c>
      <c r="AG18" s="207">
        <v>0</v>
      </c>
      <c r="AH18" s="207">
        <v>0</v>
      </c>
      <c r="AI18" s="207">
        <v>0</v>
      </c>
      <c r="AJ18" s="207">
        <v>0</v>
      </c>
      <c r="AK18" s="207">
        <v>0</v>
      </c>
      <c r="AL18" s="208">
        <v>0</v>
      </c>
      <c r="AM18" s="248"/>
      <c r="AN18" s="250">
        <f>R18</f>
        <v>0.26100187265917602</v>
      </c>
    </row>
    <row r="19" spans="1:40" ht="13.5" x14ac:dyDescent="0.25">
      <c r="A19" s="217" t="s">
        <v>16</v>
      </c>
      <c r="B19" s="218" t="s">
        <v>397</v>
      </c>
      <c r="C19" s="206">
        <v>0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22">
        <f>S40</f>
        <v>0.27633740904338172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0</v>
      </c>
      <c r="Z19" s="207">
        <v>0</v>
      </c>
      <c r="AA19" s="207">
        <v>0</v>
      </c>
      <c r="AB19" s="207">
        <v>0</v>
      </c>
      <c r="AC19" s="207">
        <v>0</v>
      </c>
      <c r="AD19" s="207">
        <v>0</v>
      </c>
      <c r="AE19" s="207">
        <v>0</v>
      </c>
      <c r="AF19" s="207">
        <v>0</v>
      </c>
      <c r="AG19" s="207">
        <v>0</v>
      </c>
      <c r="AH19" s="207">
        <v>0</v>
      </c>
      <c r="AI19" s="207">
        <v>0</v>
      </c>
      <c r="AJ19" s="207">
        <v>0</v>
      </c>
      <c r="AK19" s="207">
        <v>0</v>
      </c>
      <c r="AL19" s="208">
        <v>0</v>
      </c>
      <c r="AM19" s="248"/>
      <c r="AN19" s="250">
        <f>S19</f>
        <v>0.27633740904338172</v>
      </c>
    </row>
    <row r="20" spans="1:40" ht="21" x14ac:dyDescent="0.25">
      <c r="A20" s="217" t="s">
        <v>17</v>
      </c>
      <c r="B20" s="218" t="s">
        <v>397</v>
      </c>
      <c r="C20" s="206">
        <v>0</v>
      </c>
      <c r="D20" s="207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22">
        <f>T40</f>
        <v>0.20660803194767907</v>
      </c>
      <c r="U20" s="207">
        <v>0</v>
      </c>
      <c r="V20" s="207">
        <v>0</v>
      </c>
      <c r="W20" s="207">
        <v>0</v>
      </c>
      <c r="X20" s="207">
        <v>0</v>
      </c>
      <c r="Y20" s="207">
        <v>0</v>
      </c>
      <c r="Z20" s="207">
        <v>0</v>
      </c>
      <c r="AA20" s="207">
        <v>0</v>
      </c>
      <c r="AB20" s="207">
        <v>0</v>
      </c>
      <c r="AC20" s="207">
        <v>0</v>
      </c>
      <c r="AD20" s="207">
        <v>0</v>
      </c>
      <c r="AE20" s="207">
        <v>0</v>
      </c>
      <c r="AF20" s="207">
        <v>0</v>
      </c>
      <c r="AG20" s="207">
        <v>0</v>
      </c>
      <c r="AH20" s="207">
        <v>0</v>
      </c>
      <c r="AI20" s="207">
        <v>0</v>
      </c>
      <c r="AJ20" s="207">
        <v>0</v>
      </c>
      <c r="AK20" s="207">
        <v>0</v>
      </c>
      <c r="AL20" s="208">
        <v>0</v>
      </c>
      <c r="AM20" s="248"/>
      <c r="AN20" s="250">
        <f>T20</f>
        <v>0.20660803194767907</v>
      </c>
    </row>
    <row r="21" spans="1:40" ht="13.5" x14ac:dyDescent="0.25">
      <c r="A21" s="217" t="s">
        <v>18</v>
      </c>
      <c r="B21" s="218" t="s">
        <v>397</v>
      </c>
      <c r="C21" s="206">
        <v>0</v>
      </c>
      <c r="D21" s="207">
        <v>0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  <c r="J21" s="207">
        <v>0</v>
      </c>
      <c r="K21" s="207">
        <v>0</v>
      </c>
      <c r="L21" s="207">
        <v>0</v>
      </c>
      <c r="M21" s="207">
        <v>0</v>
      </c>
      <c r="N21" s="207">
        <v>0</v>
      </c>
      <c r="O21" s="207">
        <v>0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22">
        <f>U40</f>
        <v>0.31834137779727956</v>
      </c>
      <c r="V21" s="207">
        <v>0</v>
      </c>
      <c r="W21" s="207">
        <v>0</v>
      </c>
      <c r="X21" s="207">
        <v>0</v>
      </c>
      <c r="Y21" s="207">
        <v>0</v>
      </c>
      <c r="Z21" s="207">
        <v>0</v>
      </c>
      <c r="AA21" s="207">
        <v>0</v>
      </c>
      <c r="AB21" s="207">
        <v>0</v>
      </c>
      <c r="AC21" s="207">
        <v>0</v>
      </c>
      <c r="AD21" s="207">
        <v>0</v>
      </c>
      <c r="AE21" s="207">
        <v>0</v>
      </c>
      <c r="AF21" s="207">
        <v>0</v>
      </c>
      <c r="AG21" s="207">
        <v>0</v>
      </c>
      <c r="AH21" s="207">
        <v>0</v>
      </c>
      <c r="AI21" s="207">
        <v>0</v>
      </c>
      <c r="AJ21" s="207">
        <v>0</v>
      </c>
      <c r="AK21" s="207">
        <v>0</v>
      </c>
      <c r="AL21" s="208">
        <v>0</v>
      </c>
      <c r="AM21" s="248"/>
      <c r="AN21" s="250">
        <f>U21</f>
        <v>0.31834137779727956</v>
      </c>
    </row>
    <row r="22" spans="1:40" ht="21" x14ac:dyDescent="0.25">
      <c r="A22" s="217" t="s">
        <v>19</v>
      </c>
      <c r="B22" s="218" t="s">
        <v>397</v>
      </c>
      <c r="C22" s="206">
        <v>0</v>
      </c>
      <c r="D22" s="207">
        <v>0</v>
      </c>
      <c r="E22" s="207">
        <v>0</v>
      </c>
      <c r="F22" s="207">
        <v>0</v>
      </c>
      <c r="G22" s="207">
        <v>0</v>
      </c>
      <c r="H22" s="207">
        <v>0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  <c r="N22" s="207">
        <v>0</v>
      </c>
      <c r="O22" s="207">
        <v>0</v>
      </c>
      <c r="P22" s="207">
        <v>0</v>
      </c>
      <c r="Q22" s="207">
        <v>0</v>
      </c>
      <c r="R22" s="207">
        <v>0</v>
      </c>
      <c r="S22" s="207">
        <v>0</v>
      </c>
      <c r="T22" s="207">
        <v>0</v>
      </c>
      <c r="U22" s="207">
        <v>0</v>
      </c>
      <c r="V22" s="222">
        <f>V40</f>
        <v>0.37586894586894587</v>
      </c>
      <c r="W22" s="207">
        <v>0</v>
      </c>
      <c r="X22" s="207">
        <v>0</v>
      </c>
      <c r="Y22" s="207">
        <v>0</v>
      </c>
      <c r="Z22" s="207">
        <v>0</v>
      </c>
      <c r="AA22" s="207">
        <v>0</v>
      </c>
      <c r="AB22" s="207">
        <v>0</v>
      </c>
      <c r="AC22" s="207">
        <v>0</v>
      </c>
      <c r="AD22" s="207">
        <v>0</v>
      </c>
      <c r="AE22" s="207">
        <v>0</v>
      </c>
      <c r="AF22" s="207">
        <v>0</v>
      </c>
      <c r="AG22" s="207">
        <v>0</v>
      </c>
      <c r="AH22" s="207">
        <v>0</v>
      </c>
      <c r="AI22" s="207">
        <v>0</v>
      </c>
      <c r="AJ22" s="207">
        <v>0</v>
      </c>
      <c r="AK22" s="207">
        <v>0</v>
      </c>
      <c r="AL22" s="208">
        <v>0</v>
      </c>
      <c r="AM22" s="248"/>
      <c r="AN22" s="250">
        <f>V22</f>
        <v>0.37586894586894587</v>
      </c>
    </row>
    <row r="23" spans="1:40" ht="21" x14ac:dyDescent="0.25">
      <c r="A23" s="217" t="s">
        <v>20</v>
      </c>
      <c r="B23" s="218" t="s">
        <v>397</v>
      </c>
      <c r="C23" s="206">
        <v>0</v>
      </c>
      <c r="D23" s="207">
        <v>0</v>
      </c>
      <c r="E23" s="207">
        <v>0</v>
      </c>
      <c r="F23" s="207">
        <v>0</v>
      </c>
      <c r="G23" s="207">
        <v>0</v>
      </c>
      <c r="H23" s="207">
        <v>0</v>
      </c>
      <c r="I23" s="207">
        <v>0</v>
      </c>
      <c r="J23" s="207">
        <v>0</v>
      </c>
      <c r="K23" s="207">
        <v>0</v>
      </c>
      <c r="L23" s="207">
        <v>0</v>
      </c>
      <c r="M23" s="207">
        <v>0</v>
      </c>
      <c r="N23" s="207">
        <v>0</v>
      </c>
      <c r="O23" s="207">
        <v>0</v>
      </c>
      <c r="P23" s="207">
        <v>0</v>
      </c>
      <c r="Q23" s="207">
        <v>0</v>
      </c>
      <c r="R23" s="207">
        <v>0</v>
      </c>
      <c r="S23" s="207">
        <v>0</v>
      </c>
      <c r="T23" s="207">
        <v>0</v>
      </c>
      <c r="U23" s="207">
        <v>0</v>
      </c>
      <c r="V23" s="207">
        <v>0</v>
      </c>
      <c r="W23" s="222">
        <f>W40</f>
        <v>0.27876232263946665</v>
      </c>
      <c r="X23" s="207">
        <v>0</v>
      </c>
      <c r="Y23" s="207">
        <v>0</v>
      </c>
      <c r="Z23" s="207">
        <v>0</v>
      </c>
      <c r="AA23" s="207">
        <v>0</v>
      </c>
      <c r="AB23" s="207">
        <v>0</v>
      </c>
      <c r="AC23" s="207">
        <v>0</v>
      </c>
      <c r="AD23" s="207">
        <v>0</v>
      </c>
      <c r="AE23" s="207">
        <v>0</v>
      </c>
      <c r="AF23" s="207">
        <v>0</v>
      </c>
      <c r="AG23" s="207">
        <v>0</v>
      </c>
      <c r="AH23" s="207">
        <v>0</v>
      </c>
      <c r="AI23" s="207">
        <v>0</v>
      </c>
      <c r="AJ23" s="207">
        <v>0</v>
      </c>
      <c r="AK23" s="207">
        <v>0</v>
      </c>
      <c r="AL23" s="208">
        <v>0</v>
      </c>
      <c r="AM23" s="248"/>
      <c r="AN23" s="250">
        <f>W23</f>
        <v>0.27876232263946665</v>
      </c>
    </row>
    <row r="24" spans="1:40" ht="13.5" x14ac:dyDescent="0.25">
      <c r="A24" s="217" t="s">
        <v>21</v>
      </c>
      <c r="B24" s="218" t="s">
        <v>397</v>
      </c>
      <c r="C24" s="206">
        <v>0</v>
      </c>
      <c r="D24" s="207">
        <v>0</v>
      </c>
      <c r="E24" s="207">
        <v>0</v>
      </c>
      <c r="F24" s="207">
        <v>0</v>
      </c>
      <c r="G24" s="207">
        <v>0</v>
      </c>
      <c r="H24" s="207">
        <v>0</v>
      </c>
      <c r="I24" s="207">
        <v>0</v>
      </c>
      <c r="J24" s="207">
        <v>0</v>
      </c>
      <c r="K24" s="207">
        <v>0</v>
      </c>
      <c r="L24" s="207">
        <v>0</v>
      </c>
      <c r="M24" s="207">
        <v>0</v>
      </c>
      <c r="N24" s="207">
        <v>0</v>
      </c>
      <c r="O24" s="207">
        <v>0</v>
      </c>
      <c r="P24" s="207">
        <v>0</v>
      </c>
      <c r="Q24" s="207">
        <v>0</v>
      </c>
      <c r="R24" s="207">
        <v>0</v>
      </c>
      <c r="S24" s="207">
        <v>0</v>
      </c>
      <c r="T24" s="207">
        <v>0</v>
      </c>
      <c r="U24" s="207">
        <v>0</v>
      </c>
      <c r="V24" s="207">
        <v>0</v>
      </c>
      <c r="W24" s="207">
        <v>0</v>
      </c>
      <c r="X24" s="222">
        <f>X40</f>
        <v>0.3943018794071772</v>
      </c>
      <c r="Y24" s="207">
        <v>0</v>
      </c>
      <c r="Z24" s="207">
        <v>0</v>
      </c>
      <c r="AA24" s="207">
        <v>0</v>
      </c>
      <c r="AB24" s="207">
        <v>0</v>
      </c>
      <c r="AC24" s="207">
        <v>0</v>
      </c>
      <c r="AD24" s="207">
        <v>0</v>
      </c>
      <c r="AE24" s="207">
        <v>0</v>
      </c>
      <c r="AF24" s="207">
        <v>0</v>
      </c>
      <c r="AG24" s="207">
        <v>0</v>
      </c>
      <c r="AH24" s="207">
        <v>0</v>
      </c>
      <c r="AI24" s="207">
        <v>0</v>
      </c>
      <c r="AJ24" s="207">
        <v>0</v>
      </c>
      <c r="AK24" s="207">
        <v>0</v>
      </c>
      <c r="AL24" s="208">
        <v>0</v>
      </c>
      <c r="AM24" s="248"/>
      <c r="AN24" s="250">
        <f>X24</f>
        <v>0.3943018794071772</v>
      </c>
    </row>
    <row r="25" spans="1:40" ht="21" x14ac:dyDescent="0.25">
      <c r="A25" s="217" t="s">
        <v>22</v>
      </c>
      <c r="B25" s="218" t="s">
        <v>397</v>
      </c>
      <c r="C25" s="206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0</v>
      </c>
      <c r="Q25" s="207">
        <v>0</v>
      </c>
      <c r="R25" s="207">
        <v>0</v>
      </c>
      <c r="S25" s="207">
        <v>0</v>
      </c>
      <c r="T25" s="207">
        <v>0</v>
      </c>
      <c r="U25" s="207">
        <v>0</v>
      </c>
      <c r="V25" s="207">
        <v>0</v>
      </c>
      <c r="W25" s="207">
        <v>0</v>
      </c>
      <c r="X25" s="207">
        <v>0</v>
      </c>
      <c r="Y25" s="222">
        <f>Y40</f>
        <v>0.54609356063666481</v>
      </c>
      <c r="Z25" s="207">
        <v>0</v>
      </c>
      <c r="AA25" s="207">
        <v>0</v>
      </c>
      <c r="AB25" s="207">
        <v>0</v>
      </c>
      <c r="AC25" s="207">
        <v>0</v>
      </c>
      <c r="AD25" s="207">
        <v>0</v>
      </c>
      <c r="AE25" s="207">
        <v>0</v>
      </c>
      <c r="AF25" s="207">
        <v>0</v>
      </c>
      <c r="AG25" s="207">
        <v>0</v>
      </c>
      <c r="AH25" s="207">
        <v>0</v>
      </c>
      <c r="AI25" s="207">
        <v>0</v>
      </c>
      <c r="AJ25" s="207">
        <v>0</v>
      </c>
      <c r="AK25" s="207">
        <v>0</v>
      </c>
      <c r="AL25" s="208">
        <v>0</v>
      </c>
      <c r="AM25" s="248"/>
      <c r="AN25" s="250">
        <f>Y25</f>
        <v>0.54609356063666481</v>
      </c>
    </row>
    <row r="26" spans="1:40" ht="13.5" x14ac:dyDescent="0.25">
      <c r="A26" s="217" t="s">
        <v>23</v>
      </c>
      <c r="B26" s="218" t="s">
        <v>397</v>
      </c>
      <c r="C26" s="206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  <c r="I26" s="207">
        <v>0</v>
      </c>
      <c r="J26" s="207">
        <v>0</v>
      </c>
      <c r="K26" s="207">
        <v>0</v>
      </c>
      <c r="L26" s="207">
        <v>0</v>
      </c>
      <c r="M26" s="207">
        <v>0</v>
      </c>
      <c r="N26" s="207">
        <v>0</v>
      </c>
      <c r="O26" s="207">
        <v>0</v>
      </c>
      <c r="P26" s="207">
        <v>0</v>
      </c>
      <c r="Q26" s="207">
        <v>0</v>
      </c>
      <c r="R26" s="207">
        <v>0</v>
      </c>
      <c r="S26" s="207">
        <v>0</v>
      </c>
      <c r="T26" s="207">
        <v>0</v>
      </c>
      <c r="U26" s="207">
        <v>0</v>
      </c>
      <c r="V26" s="207">
        <v>0</v>
      </c>
      <c r="W26" s="207">
        <v>0</v>
      </c>
      <c r="X26" s="207">
        <v>0</v>
      </c>
      <c r="Y26" s="207">
        <v>0</v>
      </c>
      <c r="Z26" s="222">
        <f>Z40</f>
        <v>0.49924018950567622</v>
      </c>
      <c r="AA26" s="207">
        <v>0</v>
      </c>
      <c r="AB26" s="207">
        <v>0</v>
      </c>
      <c r="AC26" s="207">
        <v>0</v>
      </c>
      <c r="AD26" s="207">
        <v>0</v>
      </c>
      <c r="AE26" s="207">
        <v>0</v>
      </c>
      <c r="AF26" s="207">
        <v>0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  <c r="AL26" s="208">
        <v>0</v>
      </c>
      <c r="AM26" s="248"/>
      <c r="AN26" s="250">
        <f>Z26</f>
        <v>0.49924018950567622</v>
      </c>
    </row>
    <row r="27" spans="1:40" ht="13.5" x14ac:dyDescent="0.25">
      <c r="A27" s="217" t="s">
        <v>24</v>
      </c>
      <c r="B27" s="218" t="s">
        <v>397</v>
      </c>
      <c r="C27" s="206">
        <v>0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  <c r="J27" s="207">
        <v>0</v>
      </c>
      <c r="K27" s="207">
        <v>0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207">
        <v>0</v>
      </c>
      <c r="W27" s="207">
        <v>0</v>
      </c>
      <c r="X27" s="207">
        <v>0</v>
      </c>
      <c r="Y27" s="207">
        <v>0</v>
      </c>
      <c r="Z27" s="207">
        <v>0</v>
      </c>
      <c r="AA27" s="222">
        <f>AA40</f>
        <v>0.52440433854907542</v>
      </c>
      <c r="AB27" s="207">
        <v>0</v>
      </c>
      <c r="AC27" s="207">
        <v>0</v>
      </c>
      <c r="AD27" s="207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  <c r="AL27" s="208">
        <v>0</v>
      </c>
      <c r="AM27" s="248"/>
      <c r="AN27" s="250">
        <f>AA27</f>
        <v>0.52440433854907542</v>
      </c>
    </row>
    <row r="28" spans="1:40" ht="21" x14ac:dyDescent="0.25">
      <c r="A28" s="217" t="s">
        <v>25</v>
      </c>
      <c r="B28" s="218" t="s">
        <v>397</v>
      </c>
      <c r="C28" s="206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0</v>
      </c>
      <c r="Z28" s="207">
        <v>0</v>
      </c>
      <c r="AA28" s="207">
        <v>0</v>
      </c>
      <c r="AB28" s="222">
        <f>AB40</f>
        <v>0.45135550855604695</v>
      </c>
      <c r="AC28" s="207">
        <v>0</v>
      </c>
      <c r="AD28" s="207">
        <v>0</v>
      </c>
      <c r="AE28" s="207">
        <v>0</v>
      </c>
      <c r="AF28" s="207">
        <v>0</v>
      </c>
      <c r="AG28" s="207">
        <v>0</v>
      </c>
      <c r="AH28" s="207">
        <v>0</v>
      </c>
      <c r="AI28" s="207">
        <v>0</v>
      </c>
      <c r="AJ28" s="207">
        <v>0</v>
      </c>
      <c r="AK28" s="207">
        <v>0</v>
      </c>
      <c r="AL28" s="208">
        <v>0</v>
      </c>
      <c r="AM28" s="248"/>
      <c r="AN28" s="250">
        <f>AB28</f>
        <v>0.45135550855604695</v>
      </c>
    </row>
    <row r="29" spans="1:40" ht="13.5" x14ac:dyDescent="0.25">
      <c r="A29" s="217" t="s">
        <v>26</v>
      </c>
      <c r="B29" s="218" t="s">
        <v>397</v>
      </c>
      <c r="C29" s="206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  <c r="I29" s="207">
        <v>0</v>
      </c>
      <c r="J29" s="207">
        <v>0</v>
      </c>
      <c r="K29" s="207">
        <v>0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v>0</v>
      </c>
      <c r="AB29" s="207">
        <v>0</v>
      </c>
      <c r="AC29" s="222">
        <f>AC40</f>
        <v>0.53627983928149381</v>
      </c>
      <c r="AD29" s="207">
        <v>0</v>
      </c>
      <c r="AE29" s="207">
        <v>0</v>
      </c>
      <c r="AF29" s="207">
        <v>0</v>
      </c>
      <c r="AG29" s="207">
        <v>0</v>
      </c>
      <c r="AH29" s="207">
        <v>0</v>
      </c>
      <c r="AI29" s="207">
        <v>0</v>
      </c>
      <c r="AJ29" s="207">
        <v>0</v>
      </c>
      <c r="AK29" s="207">
        <v>0</v>
      </c>
      <c r="AL29" s="208">
        <v>0</v>
      </c>
      <c r="AM29" s="248"/>
      <c r="AN29" s="250">
        <f>AC29</f>
        <v>0.53627983928149381</v>
      </c>
    </row>
    <row r="30" spans="1:40" ht="13.5" x14ac:dyDescent="0.25">
      <c r="A30" s="217" t="s">
        <v>27</v>
      </c>
      <c r="B30" s="218" t="s">
        <v>397</v>
      </c>
      <c r="C30" s="206">
        <v>0</v>
      </c>
      <c r="D30" s="207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0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0</v>
      </c>
      <c r="U30" s="207">
        <v>0</v>
      </c>
      <c r="V30" s="207">
        <v>0</v>
      </c>
      <c r="W30" s="207">
        <v>0</v>
      </c>
      <c r="X30" s="207">
        <v>0</v>
      </c>
      <c r="Y30" s="207">
        <v>0</v>
      </c>
      <c r="Z30" s="207">
        <v>0</v>
      </c>
      <c r="AA30" s="207">
        <v>0</v>
      </c>
      <c r="AB30" s="207">
        <v>0</v>
      </c>
      <c r="AC30" s="207">
        <v>0</v>
      </c>
      <c r="AD30" s="222">
        <f>AD40</f>
        <v>0.48729086679931616</v>
      </c>
      <c r="AE30" s="207">
        <v>0</v>
      </c>
      <c r="AF30" s="207">
        <v>0</v>
      </c>
      <c r="AG30" s="207">
        <v>0</v>
      </c>
      <c r="AH30" s="207">
        <v>0</v>
      </c>
      <c r="AI30" s="207">
        <v>0</v>
      </c>
      <c r="AJ30" s="207">
        <v>0</v>
      </c>
      <c r="AK30" s="207">
        <v>0</v>
      </c>
      <c r="AL30" s="208">
        <v>0</v>
      </c>
      <c r="AM30" s="248"/>
      <c r="AN30" s="250">
        <f>AD30</f>
        <v>0.48729086679931616</v>
      </c>
    </row>
    <row r="31" spans="1:40" ht="13.5" x14ac:dyDescent="0.25">
      <c r="A31" s="217" t="s">
        <v>28</v>
      </c>
      <c r="B31" s="218" t="s">
        <v>397</v>
      </c>
      <c r="C31" s="206">
        <v>0</v>
      </c>
      <c r="D31" s="207">
        <v>0</v>
      </c>
      <c r="E31" s="207">
        <v>0</v>
      </c>
      <c r="F31" s="207">
        <v>0</v>
      </c>
      <c r="G31" s="207">
        <v>0</v>
      </c>
      <c r="H31" s="207">
        <v>0</v>
      </c>
      <c r="I31" s="207">
        <v>0</v>
      </c>
      <c r="J31" s="207">
        <v>0</v>
      </c>
      <c r="K31" s="207">
        <v>0</v>
      </c>
      <c r="L31" s="207">
        <v>0</v>
      </c>
      <c r="M31" s="207">
        <v>0</v>
      </c>
      <c r="N31" s="207">
        <v>0</v>
      </c>
      <c r="O31" s="207">
        <v>0</v>
      </c>
      <c r="P31" s="207">
        <v>0</v>
      </c>
      <c r="Q31" s="207">
        <v>0</v>
      </c>
      <c r="R31" s="207">
        <v>0</v>
      </c>
      <c r="S31" s="207">
        <v>0</v>
      </c>
      <c r="T31" s="207">
        <v>0</v>
      </c>
      <c r="U31" s="207">
        <v>0</v>
      </c>
      <c r="V31" s="207">
        <v>0</v>
      </c>
      <c r="W31" s="207">
        <v>0</v>
      </c>
      <c r="X31" s="207">
        <v>0</v>
      </c>
      <c r="Y31" s="207">
        <v>0</v>
      </c>
      <c r="Z31" s="207">
        <v>0</v>
      </c>
      <c r="AA31" s="207">
        <v>0</v>
      </c>
      <c r="AB31" s="207">
        <v>0</v>
      </c>
      <c r="AC31" s="207">
        <v>0</v>
      </c>
      <c r="AD31" s="207">
        <v>0</v>
      </c>
      <c r="AE31" s="222">
        <f>AE40</f>
        <v>0.55071604101347338</v>
      </c>
      <c r="AF31" s="207">
        <v>0</v>
      </c>
      <c r="AG31" s="207">
        <v>0</v>
      </c>
      <c r="AH31" s="207">
        <v>0</v>
      </c>
      <c r="AI31" s="207">
        <v>0</v>
      </c>
      <c r="AJ31" s="207">
        <v>0</v>
      </c>
      <c r="AK31" s="207">
        <v>0</v>
      </c>
      <c r="AL31" s="208">
        <v>0</v>
      </c>
      <c r="AM31" s="248"/>
      <c r="AN31" s="250">
        <f>AE31</f>
        <v>0.55071604101347338</v>
      </c>
    </row>
    <row r="32" spans="1:40" ht="13.5" x14ac:dyDescent="0.25">
      <c r="A32" s="217" t="s">
        <v>29</v>
      </c>
      <c r="B32" s="218" t="s">
        <v>397</v>
      </c>
      <c r="C32" s="206">
        <v>0</v>
      </c>
      <c r="D32" s="207">
        <v>0</v>
      </c>
      <c r="E32" s="207">
        <v>0</v>
      </c>
      <c r="F32" s="207">
        <v>0</v>
      </c>
      <c r="G32" s="207">
        <v>0</v>
      </c>
      <c r="H32" s="207">
        <v>0</v>
      </c>
      <c r="I32" s="207">
        <v>0</v>
      </c>
      <c r="J32" s="207"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W32" s="207">
        <v>0</v>
      </c>
      <c r="X32" s="207">
        <v>0</v>
      </c>
      <c r="Y32" s="207">
        <v>0</v>
      </c>
      <c r="Z32" s="207">
        <v>0</v>
      </c>
      <c r="AA32" s="207">
        <v>0</v>
      </c>
      <c r="AB32" s="207">
        <v>0</v>
      </c>
      <c r="AC32" s="207">
        <v>0</v>
      </c>
      <c r="AD32" s="207">
        <v>0</v>
      </c>
      <c r="AE32" s="207">
        <v>0</v>
      </c>
      <c r="AF32" s="222">
        <f>AF40</f>
        <v>0.60265244307142762</v>
      </c>
      <c r="AG32" s="207">
        <v>0</v>
      </c>
      <c r="AH32" s="207">
        <v>0</v>
      </c>
      <c r="AI32" s="207">
        <v>0</v>
      </c>
      <c r="AJ32" s="207">
        <v>0</v>
      </c>
      <c r="AK32" s="207">
        <v>0</v>
      </c>
      <c r="AL32" s="208">
        <v>0</v>
      </c>
      <c r="AM32" s="248"/>
      <c r="AN32" s="250">
        <f>AF32</f>
        <v>0.60265244307142762</v>
      </c>
    </row>
    <row r="33" spans="1:40" ht="13.5" x14ac:dyDescent="0.25">
      <c r="A33" s="217" t="s">
        <v>30</v>
      </c>
      <c r="B33" s="218" t="s">
        <v>397</v>
      </c>
      <c r="C33" s="206">
        <v>0</v>
      </c>
      <c r="D33" s="207">
        <v>0</v>
      </c>
      <c r="E33" s="207">
        <v>0</v>
      </c>
      <c r="F33" s="207">
        <v>0</v>
      </c>
      <c r="G33" s="207">
        <v>0</v>
      </c>
      <c r="H33" s="207">
        <v>0</v>
      </c>
      <c r="I33" s="207">
        <v>0</v>
      </c>
      <c r="J33" s="207">
        <v>0</v>
      </c>
      <c r="K33" s="207">
        <v>0</v>
      </c>
      <c r="L33" s="207">
        <v>0</v>
      </c>
      <c r="M33" s="207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0</v>
      </c>
      <c r="S33" s="207">
        <v>0</v>
      </c>
      <c r="T33" s="207">
        <v>0</v>
      </c>
      <c r="U33" s="207">
        <v>0</v>
      </c>
      <c r="V33" s="207">
        <v>0</v>
      </c>
      <c r="W33" s="207">
        <v>0</v>
      </c>
      <c r="X33" s="207">
        <v>0</v>
      </c>
      <c r="Y33" s="207">
        <v>0</v>
      </c>
      <c r="Z33" s="207">
        <v>0</v>
      </c>
      <c r="AA33" s="207">
        <v>0</v>
      </c>
      <c r="AB33" s="207">
        <v>0</v>
      </c>
      <c r="AC33" s="207">
        <v>0</v>
      </c>
      <c r="AD33" s="207">
        <v>0</v>
      </c>
      <c r="AE33" s="207">
        <v>0</v>
      </c>
      <c r="AF33" s="207">
        <v>0</v>
      </c>
      <c r="AG33" s="222">
        <f>AG40</f>
        <v>0.41452953827964834</v>
      </c>
      <c r="AH33" s="207">
        <v>0</v>
      </c>
      <c r="AI33" s="207">
        <v>0</v>
      </c>
      <c r="AJ33" s="207">
        <v>0</v>
      </c>
      <c r="AK33" s="207">
        <v>0</v>
      </c>
      <c r="AL33" s="208">
        <v>0</v>
      </c>
      <c r="AM33" s="248"/>
      <c r="AN33" s="250">
        <f>AG33</f>
        <v>0.41452953827964834</v>
      </c>
    </row>
    <row r="34" spans="1:40" ht="21" x14ac:dyDescent="0.25">
      <c r="A34" s="217" t="s">
        <v>31</v>
      </c>
      <c r="B34" s="218" t="s">
        <v>397</v>
      </c>
      <c r="C34" s="206">
        <v>0</v>
      </c>
      <c r="D34" s="207">
        <v>0</v>
      </c>
      <c r="E34" s="207">
        <v>0</v>
      </c>
      <c r="F34" s="207">
        <v>0</v>
      </c>
      <c r="G34" s="207">
        <v>0</v>
      </c>
      <c r="H34" s="207">
        <v>0</v>
      </c>
      <c r="I34" s="207">
        <v>0</v>
      </c>
      <c r="J34" s="207">
        <v>0</v>
      </c>
      <c r="K34" s="207">
        <v>0</v>
      </c>
      <c r="L34" s="207">
        <v>0</v>
      </c>
      <c r="M34" s="207">
        <v>0</v>
      </c>
      <c r="N34" s="207">
        <v>0</v>
      </c>
      <c r="O34" s="207">
        <v>0</v>
      </c>
      <c r="P34" s="207">
        <v>0</v>
      </c>
      <c r="Q34" s="207">
        <v>0</v>
      </c>
      <c r="R34" s="207">
        <v>0</v>
      </c>
      <c r="S34" s="207">
        <v>0</v>
      </c>
      <c r="T34" s="207">
        <v>0</v>
      </c>
      <c r="U34" s="207">
        <v>0</v>
      </c>
      <c r="V34" s="207">
        <v>0</v>
      </c>
      <c r="W34" s="207">
        <v>0</v>
      </c>
      <c r="X34" s="207">
        <v>0</v>
      </c>
      <c r="Y34" s="207">
        <v>0</v>
      </c>
      <c r="Z34" s="207">
        <v>0</v>
      </c>
      <c r="AA34" s="207">
        <v>0</v>
      </c>
      <c r="AB34" s="207">
        <v>0</v>
      </c>
      <c r="AC34" s="207">
        <v>0</v>
      </c>
      <c r="AD34" s="207">
        <v>0</v>
      </c>
      <c r="AE34" s="207">
        <v>0</v>
      </c>
      <c r="AF34" s="207">
        <v>0</v>
      </c>
      <c r="AG34" s="207">
        <v>0</v>
      </c>
      <c r="AH34" s="222">
        <f>AH40</f>
        <v>0.66551052275208322</v>
      </c>
      <c r="AI34" s="207">
        <v>0</v>
      </c>
      <c r="AJ34" s="207">
        <v>0</v>
      </c>
      <c r="AK34" s="207">
        <v>0</v>
      </c>
      <c r="AL34" s="208">
        <v>0</v>
      </c>
      <c r="AM34" s="248"/>
      <c r="AN34" s="250">
        <f>AH34</f>
        <v>0.66551052275208322</v>
      </c>
    </row>
    <row r="35" spans="1:40" ht="13.5" x14ac:dyDescent="0.25">
      <c r="A35" s="217" t="s">
        <v>32</v>
      </c>
      <c r="B35" s="218" t="s">
        <v>397</v>
      </c>
      <c r="C35" s="206">
        <v>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207">
        <v>0</v>
      </c>
      <c r="X35" s="207">
        <v>0</v>
      </c>
      <c r="Y35" s="207">
        <v>0</v>
      </c>
      <c r="Z35" s="207">
        <v>0</v>
      </c>
      <c r="AA35" s="207">
        <v>0</v>
      </c>
      <c r="AB35" s="207">
        <v>0</v>
      </c>
      <c r="AC35" s="207">
        <v>0</v>
      </c>
      <c r="AD35" s="207">
        <v>0</v>
      </c>
      <c r="AE35" s="207">
        <v>0</v>
      </c>
      <c r="AF35" s="207">
        <v>0</v>
      </c>
      <c r="AG35" s="207">
        <v>0</v>
      </c>
      <c r="AH35" s="207">
        <v>0</v>
      </c>
      <c r="AI35" s="222">
        <f>AI40</f>
        <v>0.7311787921662074</v>
      </c>
      <c r="AJ35" s="207">
        <v>0</v>
      </c>
      <c r="AK35" s="207">
        <v>0</v>
      </c>
      <c r="AL35" s="208">
        <v>0</v>
      </c>
      <c r="AM35" s="248"/>
      <c r="AN35" s="250">
        <f>AI35</f>
        <v>0.7311787921662074</v>
      </c>
    </row>
    <row r="36" spans="1:40" ht="13.5" x14ac:dyDescent="0.25">
      <c r="A36" s="217" t="s">
        <v>33</v>
      </c>
      <c r="B36" s="218" t="s">
        <v>397</v>
      </c>
      <c r="C36" s="206">
        <v>0</v>
      </c>
      <c r="D36" s="207">
        <v>0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  <c r="J36" s="207">
        <v>0</v>
      </c>
      <c r="K36" s="207">
        <v>0</v>
      </c>
      <c r="L36" s="207">
        <v>0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0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207">
        <v>0</v>
      </c>
      <c r="Z36" s="207">
        <v>0</v>
      </c>
      <c r="AA36" s="207">
        <v>0</v>
      </c>
      <c r="AB36" s="207">
        <v>0</v>
      </c>
      <c r="AC36" s="207">
        <v>0</v>
      </c>
      <c r="AD36" s="207">
        <v>0</v>
      </c>
      <c r="AE36" s="207">
        <v>0</v>
      </c>
      <c r="AF36" s="207">
        <v>0</v>
      </c>
      <c r="AG36" s="207">
        <v>0</v>
      </c>
      <c r="AH36" s="207">
        <v>0</v>
      </c>
      <c r="AI36" s="207">
        <v>0</v>
      </c>
      <c r="AJ36" s="222">
        <f>AJ40</f>
        <v>0.64030005620649399</v>
      </c>
      <c r="AK36" s="207">
        <v>0</v>
      </c>
      <c r="AL36" s="208">
        <v>0</v>
      </c>
      <c r="AM36" s="248"/>
      <c r="AN36" s="250">
        <f>AJ36</f>
        <v>0.64030005620649399</v>
      </c>
    </row>
    <row r="37" spans="1:40" ht="21" x14ac:dyDescent="0.25">
      <c r="A37" s="217" t="s">
        <v>34</v>
      </c>
      <c r="B37" s="218" t="s">
        <v>397</v>
      </c>
      <c r="C37" s="206">
        <v>0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207">
        <v>0</v>
      </c>
      <c r="L37" s="207">
        <v>0</v>
      </c>
      <c r="M37" s="207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0</v>
      </c>
      <c r="S37" s="207">
        <v>0</v>
      </c>
      <c r="T37" s="207">
        <v>0</v>
      </c>
      <c r="U37" s="207">
        <v>0</v>
      </c>
      <c r="V37" s="207">
        <v>0</v>
      </c>
      <c r="W37" s="207">
        <v>0</v>
      </c>
      <c r="X37" s="207">
        <v>0</v>
      </c>
      <c r="Y37" s="207">
        <v>0</v>
      </c>
      <c r="Z37" s="207">
        <v>0</v>
      </c>
      <c r="AA37" s="207">
        <v>0</v>
      </c>
      <c r="AB37" s="207">
        <v>0</v>
      </c>
      <c r="AC37" s="207">
        <v>0</v>
      </c>
      <c r="AD37" s="207">
        <v>0</v>
      </c>
      <c r="AE37" s="207">
        <v>0</v>
      </c>
      <c r="AF37" s="207">
        <v>0</v>
      </c>
      <c r="AG37" s="207">
        <v>0</v>
      </c>
      <c r="AH37" s="207">
        <v>0</v>
      </c>
      <c r="AI37" s="207">
        <v>0</v>
      </c>
      <c r="AJ37" s="207">
        <v>0</v>
      </c>
      <c r="AK37" s="222">
        <f>AK40</f>
        <v>0.65681107637338099</v>
      </c>
      <c r="AL37" s="208">
        <v>0</v>
      </c>
      <c r="AM37" s="248"/>
      <c r="AN37" s="250">
        <f>AK37</f>
        <v>0.65681107637338099</v>
      </c>
    </row>
    <row r="38" spans="1:40" ht="21.75" thickBot="1" x14ac:dyDescent="0.3">
      <c r="A38" s="217" t="s">
        <v>35</v>
      </c>
      <c r="B38" s="218" t="s">
        <v>397</v>
      </c>
      <c r="C38" s="209">
        <v>0</v>
      </c>
      <c r="D38" s="210">
        <v>0</v>
      </c>
      <c r="E38" s="210">
        <v>0</v>
      </c>
      <c r="F38" s="210">
        <v>0</v>
      </c>
      <c r="G38" s="210">
        <v>0</v>
      </c>
      <c r="H38" s="210">
        <v>0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  <c r="N38" s="210">
        <v>0</v>
      </c>
      <c r="O38" s="210">
        <v>0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0</v>
      </c>
      <c r="AJ38" s="210">
        <v>0</v>
      </c>
      <c r="AK38" s="210">
        <v>0</v>
      </c>
      <c r="AL38" s="223">
        <f>AL40</f>
        <v>1</v>
      </c>
      <c r="AM38" s="248"/>
      <c r="AN38" s="250">
        <f>AL38</f>
        <v>1</v>
      </c>
    </row>
    <row r="40" spans="1:40" ht="13.5" x14ac:dyDescent="0.25">
      <c r="A40" s="249" t="s">
        <v>662</v>
      </c>
      <c r="B40" s="218" t="s">
        <v>556</v>
      </c>
      <c r="C40" s="251">
        <v>0.5018088111402943</v>
      </c>
      <c r="D40" s="251">
        <v>0.62684729064039402</v>
      </c>
      <c r="E40" s="251">
        <v>0.59752139274122162</v>
      </c>
      <c r="F40" s="251">
        <v>0.65794768611670018</v>
      </c>
      <c r="G40" s="251">
        <v>0.28134863701578194</v>
      </c>
      <c r="H40" s="251">
        <v>0.45421923833777061</v>
      </c>
      <c r="I40" s="251">
        <v>0.40968940679910082</v>
      </c>
      <c r="J40" s="251">
        <v>0.30190329218106993</v>
      </c>
      <c r="K40" s="251">
        <v>0.21716494015350762</v>
      </c>
      <c r="L40" s="251">
        <v>0.32165089110599471</v>
      </c>
      <c r="M40" s="251">
        <v>0.32673881426982632</v>
      </c>
      <c r="N40" s="251">
        <v>0.35638980309031076</v>
      </c>
      <c r="O40" s="251">
        <v>0.24274670304683946</v>
      </c>
      <c r="P40" s="251">
        <v>0.36139925904816189</v>
      </c>
      <c r="Q40" s="251">
        <v>0.13297704628578635</v>
      </c>
      <c r="R40" s="251">
        <v>0.26100187265917602</v>
      </c>
      <c r="S40" s="251">
        <v>0.27633740904338172</v>
      </c>
      <c r="T40" s="251">
        <v>0.20660803194767907</v>
      </c>
      <c r="U40" s="251">
        <v>0.31834137779727956</v>
      </c>
      <c r="V40" s="251">
        <v>0.37586894586894587</v>
      </c>
      <c r="W40" s="251">
        <v>0.27876232263946665</v>
      </c>
      <c r="X40" s="251">
        <v>0.3943018794071772</v>
      </c>
      <c r="Y40" s="251">
        <v>0.54609356063666481</v>
      </c>
      <c r="Z40" s="251">
        <v>0.49924018950567622</v>
      </c>
      <c r="AA40" s="251">
        <v>0.52440433854907542</v>
      </c>
      <c r="AB40" s="251">
        <v>0.45135550855604695</v>
      </c>
      <c r="AC40" s="251">
        <v>0.53627983928149381</v>
      </c>
      <c r="AD40" s="251">
        <v>0.48729086679931616</v>
      </c>
      <c r="AE40" s="251">
        <v>0.55071604101347338</v>
      </c>
      <c r="AF40" s="251">
        <v>0.60265244307142762</v>
      </c>
      <c r="AG40" s="251">
        <v>0.41452953827964834</v>
      </c>
      <c r="AH40" s="251">
        <v>0.66551052275208322</v>
      </c>
      <c r="AI40" s="251">
        <v>0.7311787921662074</v>
      </c>
      <c r="AJ40" s="251">
        <v>0.64030005620649399</v>
      </c>
      <c r="AK40" s="251">
        <v>0.65681107637338099</v>
      </c>
      <c r="AL40" s="251">
        <v>1</v>
      </c>
    </row>
    <row r="43" spans="1:40" ht="15" x14ac:dyDescent="0.25">
      <c r="A43" s="124" t="s">
        <v>296</v>
      </c>
      <c r="B43" s="117" t="s">
        <v>328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9"/>
  <sheetViews>
    <sheetView zoomScale="70" zoomScaleNormal="70" workbookViewId="0">
      <selection activeCell="D3" sqref="D3"/>
    </sheetView>
  </sheetViews>
  <sheetFormatPr defaultRowHeight="15" x14ac:dyDescent="0.25"/>
  <cols>
    <col min="1" max="1" width="2.85546875" customWidth="1"/>
    <col min="2" max="2" width="36.7109375" customWidth="1"/>
    <col min="3" max="3" width="6.28515625" customWidth="1"/>
  </cols>
  <sheetData>
    <row r="1" spans="1:39" ht="126" x14ac:dyDescent="0.25">
      <c r="A1" s="226"/>
      <c r="B1" s="374" t="s">
        <v>440</v>
      </c>
      <c r="C1" s="375"/>
      <c r="D1" s="212" t="s">
        <v>399</v>
      </c>
      <c r="E1" s="212" t="s">
        <v>400</v>
      </c>
      <c r="F1" s="212" t="s">
        <v>401</v>
      </c>
      <c r="G1" s="212" t="s">
        <v>402</v>
      </c>
      <c r="H1" s="212" t="s">
        <v>403</v>
      </c>
      <c r="I1" s="212" t="s">
        <v>404</v>
      </c>
      <c r="J1" s="212" t="s">
        <v>405</v>
      </c>
      <c r="K1" s="212" t="s">
        <v>406</v>
      </c>
      <c r="L1" s="212" t="s">
        <v>407</v>
      </c>
      <c r="M1" s="212" t="s">
        <v>408</v>
      </c>
      <c r="N1" s="212" t="s">
        <v>409</v>
      </c>
      <c r="O1" s="212" t="s">
        <v>410</v>
      </c>
      <c r="P1" s="212" t="s">
        <v>411</v>
      </c>
      <c r="Q1" s="212" t="s">
        <v>412</v>
      </c>
      <c r="R1" s="212" t="s">
        <v>413</v>
      </c>
      <c r="S1" s="212" t="s">
        <v>414</v>
      </c>
      <c r="T1" s="212" t="s">
        <v>415</v>
      </c>
      <c r="U1" s="212" t="s">
        <v>416</v>
      </c>
      <c r="V1" s="212" t="s">
        <v>417</v>
      </c>
      <c r="W1" s="212" t="s">
        <v>418</v>
      </c>
      <c r="X1" s="212" t="s">
        <v>419</v>
      </c>
      <c r="Y1" s="212" t="s">
        <v>420</v>
      </c>
      <c r="Z1" s="212" t="s">
        <v>421</v>
      </c>
      <c r="AA1" s="212" t="s">
        <v>422</v>
      </c>
      <c r="AB1" s="212" t="s">
        <v>441</v>
      </c>
      <c r="AC1" s="212" t="s">
        <v>424</v>
      </c>
      <c r="AD1" s="212" t="s">
        <v>425</v>
      </c>
      <c r="AE1" s="212" t="s">
        <v>426</v>
      </c>
      <c r="AF1" s="212" t="s">
        <v>427</v>
      </c>
      <c r="AG1" s="212" t="s">
        <v>428</v>
      </c>
      <c r="AH1" s="212" t="s">
        <v>429</v>
      </c>
      <c r="AI1" s="212" t="s">
        <v>430</v>
      </c>
      <c r="AJ1" s="212" t="s">
        <v>431</v>
      </c>
      <c r="AK1" s="212" t="s">
        <v>432</v>
      </c>
      <c r="AL1" s="212" t="s">
        <v>433</v>
      </c>
      <c r="AM1" s="212" t="s">
        <v>434</v>
      </c>
    </row>
    <row r="2" spans="1:39" ht="15.75" thickBot="1" x14ac:dyDescent="0.3">
      <c r="A2" s="391" t="s">
        <v>666</v>
      </c>
      <c r="B2" s="214" t="s">
        <v>453</v>
      </c>
      <c r="C2" s="215" t="s">
        <v>397</v>
      </c>
      <c r="D2" s="215" t="s">
        <v>397</v>
      </c>
      <c r="E2" s="215" t="s">
        <v>397</v>
      </c>
      <c r="F2" s="215" t="s">
        <v>397</v>
      </c>
      <c r="G2" s="215" t="s">
        <v>397</v>
      </c>
      <c r="H2" s="215" t="s">
        <v>397</v>
      </c>
      <c r="I2" s="215" t="s">
        <v>397</v>
      </c>
      <c r="J2" s="215" t="s">
        <v>397</v>
      </c>
      <c r="K2" s="215" t="s">
        <v>397</v>
      </c>
      <c r="L2" s="215" t="s">
        <v>397</v>
      </c>
      <c r="M2" s="215" t="s">
        <v>397</v>
      </c>
      <c r="N2" s="215" t="s">
        <v>397</v>
      </c>
      <c r="O2" s="215" t="s">
        <v>397</v>
      </c>
      <c r="P2" s="215" t="s">
        <v>397</v>
      </c>
      <c r="Q2" s="215" t="s">
        <v>397</v>
      </c>
      <c r="R2" s="215" t="s">
        <v>397</v>
      </c>
      <c r="S2" s="215" t="s">
        <v>397</v>
      </c>
      <c r="T2" s="215" t="s">
        <v>397</v>
      </c>
      <c r="U2" s="215" t="s">
        <v>397</v>
      </c>
      <c r="V2" s="215" t="s">
        <v>397</v>
      </c>
      <c r="W2" s="215" t="s">
        <v>397</v>
      </c>
      <c r="X2" s="215" t="s">
        <v>397</v>
      </c>
      <c r="Y2" s="215" t="s">
        <v>397</v>
      </c>
      <c r="Z2" s="215" t="s">
        <v>397</v>
      </c>
      <c r="AA2" s="215" t="s">
        <v>397</v>
      </c>
      <c r="AB2" s="215" t="s">
        <v>397</v>
      </c>
      <c r="AC2" s="215" t="s">
        <v>397</v>
      </c>
      <c r="AD2" s="215" t="s">
        <v>397</v>
      </c>
      <c r="AE2" s="215" t="s">
        <v>397</v>
      </c>
      <c r="AF2" s="215" t="s">
        <v>397</v>
      </c>
      <c r="AG2" s="215" t="s">
        <v>397</v>
      </c>
      <c r="AH2" s="215" t="s">
        <v>397</v>
      </c>
      <c r="AI2" s="215" t="s">
        <v>397</v>
      </c>
      <c r="AJ2" s="215" t="s">
        <v>397</v>
      </c>
      <c r="AK2" s="215" t="s">
        <v>397</v>
      </c>
      <c r="AL2" s="215" t="s">
        <v>397</v>
      </c>
      <c r="AM2" s="215" t="s">
        <v>397</v>
      </c>
    </row>
    <row r="3" spans="1:39" ht="21" x14ac:dyDescent="0.25">
      <c r="A3" s="391"/>
      <c r="B3" s="217" t="s">
        <v>515</v>
      </c>
      <c r="C3" s="215" t="s">
        <v>397</v>
      </c>
      <c r="D3" s="221">
        <v>0.61421398483572021</v>
      </c>
      <c r="E3" s="204">
        <v>3.010852866841766E-3</v>
      </c>
      <c r="F3" s="204">
        <v>3.010852866841766E-3</v>
      </c>
      <c r="G3" s="204">
        <v>3.010852866841766E-3</v>
      </c>
      <c r="H3" s="204">
        <v>0.16158243718717477</v>
      </c>
      <c r="I3" s="204">
        <v>2.5090440557014714E-3</v>
      </c>
      <c r="J3" s="204">
        <v>0.15806977550919271</v>
      </c>
      <c r="K3" s="204">
        <v>6.473333663709796E-2</v>
      </c>
      <c r="L3" s="204">
        <v>1.0036176222805887E-3</v>
      </c>
      <c r="M3" s="204">
        <v>1.1039793845086474E-2</v>
      </c>
      <c r="N3" s="204">
        <v>9.0325586005252975E-3</v>
      </c>
      <c r="O3" s="204">
        <v>6.0217057336835319E-3</v>
      </c>
      <c r="P3" s="204">
        <v>7.0253233559641201E-3</v>
      </c>
      <c r="Q3" s="204">
        <v>4.5162793002626487E-3</v>
      </c>
      <c r="R3" s="204">
        <v>3.5126616779820601E-3</v>
      </c>
      <c r="S3" s="204">
        <v>3.010852866841766E-3</v>
      </c>
      <c r="T3" s="204">
        <v>4.0144704891223546E-3</v>
      </c>
      <c r="U3" s="204">
        <v>2.5090440557014714E-3</v>
      </c>
      <c r="V3" s="204">
        <v>3.010852866841766E-3</v>
      </c>
      <c r="W3" s="204">
        <v>1.6057881956489418E-2</v>
      </c>
      <c r="X3" s="204">
        <v>6.0217057336835319E-3</v>
      </c>
      <c r="Y3" s="204">
        <v>1.0036176222805886E-2</v>
      </c>
      <c r="Z3" s="204">
        <v>7.0253233559641201E-3</v>
      </c>
      <c r="AA3" s="204">
        <v>3.010852866841766E-3</v>
      </c>
      <c r="AB3" s="204">
        <v>3.4122999157540017E-2</v>
      </c>
      <c r="AC3" s="204">
        <v>5.5198969225432369E-3</v>
      </c>
      <c r="AD3" s="204">
        <v>2.5090440557014714E-3</v>
      </c>
      <c r="AE3" s="204">
        <v>3.010852866841766E-3</v>
      </c>
      <c r="AF3" s="204">
        <v>2.0072352445611773E-3</v>
      </c>
      <c r="AG3" s="204">
        <v>4.5162793002626487E-3</v>
      </c>
      <c r="AH3" s="204">
        <v>7.0253233559641201E-3</v>
      </c>
      <c r="AI3" s="204">
        <v>4.5162793002626487E-3</v>
      </c>
      <c r="AJ3" s="204">
        <v>3.5126616779820601E-3</v>
      </c>
      <c r="AK3" s="204">
        <v>3.010852866841766E-3</v>
      </c>
      <c r="AL3" s="204">
        <v>5.0180881114029428E-3</v>
      </c>
      <c r="AM3" s="205">
        <v>0</v>
      </c>
    </row>
    <row r="4" spans="1:39" ht="21" x14ac:dyDescent="0.25">
      <c r="A4" s="391"/>
      <c r="B4" s="217" t="s">
        <v>516</v>
      </c>
      <c r="C4" s="215" t="s">
        <v>397</v>
      </c>
      <c r="D4" s="206">
        <v>0</v>
      </c>
      <c r="E4" s="222">
        <v>0.62810098522167479</v>
      </c>
      <c r="F4" s="207">
        <v>0</v>
      </c>
      <c r="G4" s="207">
        <v>0</v>
      </c>
      <c r="H4" s="207">
        <v>0</v>
      </c>
      <c r="I4" s="207">
        <v>0</v>
      </c>
      <c r="J4" s="207">
        <v>0</v>
      </c>
      <c r="K4" s="207">
        <v>0</v>
      </c>
      <c r="L4" s="207">
        <v>6.2684729064039406E-4</v>
      </c>
      <c r="M4" s="207">
        <v>6.2684729064039406E-4</v>
      </c>
      <c r="N4" s="207">
        <v>0</v>
      </c>
      <c r="O4" s="207">
        <v>6.2684729064039406E-4</v>
      </c>
      <c r="P4" s="207">
        <v>2.5073891625615762E-3</v>
      </c>
      <c r="Q4" s="207">
        <v>0</v>
      </c>
      <c r="R4" s="207">
        <v>0</v>
      </c>
      <c r="S4" s="207">
        <v>0</v>
      </c>
      <c r="T4" s="207">
        <v>0</v>
      </c>
      <c r="U4" s="207">
        <v>0</v>
      </c>
      <c r="V4" s="207">
        <v>0</v>
      </c>
      <c r="W4" s="207">
        <v>0</v>
      </c>
      <c r="X4" s="207">
        <v>2.5073891625615762E-3</v>
      </c>
      <c r="Y4" s="207">
        <v>0</v>
      </c>
      <c r="Z4" s="207">
        <v>0</v>
      </c>
      <c r="AA4" s="207">
        <v>0</v>
      </c>
      <c r="AB4" s="207">
        <v>0</v>
      </c>
      <c r="AC4" s="207">
        <v>0</v>
      </c>
      <c r="AD4" s="207">
        <v>0</v>
      </c>
      <c r="AE4" s="207">
        <v>0</v>
      </c>
      <c r="AF4" s="207">
        <v>0</v>
      </c>
      <c r="AG4" s="207">
        <v>0</v>
      </c>
      <c r="AH4" s="207">
        <v>0</v>
      </c>
      <c r="AI4" s="207">
        <v>0</v>
      </c>
      <c r="AJ4" s="207">
        <v>0</v>
      </c>
      <c r="AK4" s="207">
        <v>0</v>
      </c>
      <c r="AL4" s="207">
        <v>0</v>
      </c>
      <c r="AM4" s="208">
        <v>0</v>
      </c>
    </row>
    <row r="5" spans="1:39" ht="21" x14ac:dyDescent="0.25">
      <c r="A5" s="391"/>
      <c r="B5" s="217" t="s">
        <v>517</v>
      </c>
      <c r="C5" s="215" t="s">
        <v>397</v>
      </c>
      <c r="D5" s="206">
        <v>5.9752139274122165E-4</v>
      </c>
      <c r="E5" s="207">
        <v>0</v>
      </c>
      <c r="F5" s="222">
        <v>0.60469164945411624</v>
      </c>
      <c r="G5" s="207">
        <v>1.1950427854824433E-3</v>
      </c>
      <c r="H5" s="207">
        <v>5.9752139274122165E-4</v>
      </c>
      <c r="I5" s="207">
        <v>0</v>
      </c>
      <c r="J5" s="207">
        <v>0</v>
      </c>
      <c r="K5" s="207">
        <v>5.9752139274122165E-4</v>
      </c>
      <c r="L5" s="207">
        <v>0</v>
      </c>
      <c r="M5" s="207">
        <v>3.5851283564473299E-3</v>
      </c>
      <c r="N5" s="207">
        <v>0</v>
      </c>
      <c r="O5" s="207">
        <v>1.5535556211271761E-2</v>
      </c>
      <c r="P5" s="207">
        <v>1.0157863676600768E-2</v>
      </c>
      <c r="Q5" s="207">
        <v>5.9752139274122165E-4</v>
      </c>
      <c r="R5" s="207">
        <v>0</v>
      </c>
      <c r="S5" s="207">
        <v>0</v>
      </c>
      <c r="T5" s="207">
        <v>5.9752139274122165E-4</v>
      </c>
      <c r="U5" s="207">
        <v>0</v>
      </c>
      <c r="V5" s="207">
        <v>0</v>
      </c>
      <c r="W5" s="207">
        <v>0</v>
      </c>
      <c r="X5" s="207">
        <v>5.9752139274122165E-4</v>
      </c>
      <c r="Y5" s="207">
        <v>3.5851283564473299E-3</v>
      </c>
      <c r="Z5" s="207">
        <v>0</v>
      </c>
      <c r="AA5" s="207">
        <v>5.9752139274122165E-4</v>
      </c>
      <c r="AB5" s="207">
        <v>0</v>
      </c>
      <c r="AC5" s="207">
        <v>0</v>
      </c>
      <c r="AD5" s="207">
        <v>0</v>
      </c>
      <c r="AE5" s="207">
        <v>0</v>
      </c>
      <c r="AF5" s="207">
        <v>0</v>
      </c>
      <c r="AG5" s="207">
        <v>5.9752139274122165E-4</v>
      </c>
      <c r="AH5" s="207">
        <v>5.9752139274122165E-4</v>
      </c>
      <c r="AI5" s="207">
        <v>0</v>
      </c>
      <c r="AJ5" s="207">
        <v>0</v>
      </c>
      <c r="AK5" s="207">
        <v>0</v>
      </c>
      <c r="AL5" s="207">
        <v>0</v>
      </c>
      <c r="AM5" s="208">
        <v>0</v>
      </c>
    </row>
    <row r="6" spans="1:39" x14ac:dyDescent="0.25">
      <c r="A6" s="391"/>
      <c r="B6" s="217" t="s">
        <v>518</v>
      </c>
      <c r="C6" s="215" t="s">
        <v>397</v>
      </c>
      <c r="D6" s="206">
        <v>3.2897384305835011E-3</v>
      </c>
      <c r="E6" s="207">
        <v>2.3028169014084509E-2</v>
      </c>
      <c r="F6" s="207">
        <v>1.4474849094567404E-2</v>
      </c>
      <c r="G6" s="222">
        <v>0.68163380281690145</v>
      </c>
      <c r="H6" s="207">
        <v>1.3158953722334004E-3</v>
      </c>
      <c r="I6" s="207">
        <v>0</v>
      </c>
      <c r="J6" s="207">
        <v>1.3158953722334004E-3</v>
      </c>
      <c r="K6" s="207">
        <v>1.3158953722334004E-3</v>
      </c>
      <c r="L6" s="207">
        <v>6.5794768611670022E-4</v>
      </c>
      <c r="M6" s="207">
        <v>6.5794768611670022E-4</v>
      </c>
      <c r="N6" s="207">
        <v>6.5794768611670022E-4</v>
      </c>
      <c r="O6" s="207">
        <v>1.3158953722334004E-3</v>
      </c>
      <c r="P6" s="207">
        <v>6.5794768611670022E-4</v>
      </c>
      <c r="Q6" s="207">
        <v>0</v>
      </c>
      <c r="R6" s="207">
        <v>0</v>
      </c>
      <c r="S6" s="207">
        <v>0</v>
      </c>
      <c r="T6" s="207">
        <v>6.5794768611670022E-4</v>
      </c>
      <c r="U6" s="207">
        <v>0</v>
      </c>
      <c r="V6" s="207">
        <v>0</v>
      </c>
      <c r="W6" s="207">
        <v>0</v>
      </c>
      <c r="X6" s="207">
        <v>2.6317907444668009E-3</v>
      </c>
      <c r="Y6" s="207">
        <v>1.9738430583501007E-3</v>
      </c>
      <c r="Z6" s="207">
        <v>0</v>
      </c>
      <c r="AA6" s="207">
        <v>0</v>
      </c>
      <c r="AB6" s="207">
        <v>6.5794768611670022E-4</v>
      </c>
      <c r="AC6" s="207">
        <v>0</v>
      </c>
      <c r="AD6" s="207">
        <v>0</v>
      </c>
      <c r="AE6" s="207">
        <v>0</v>
      </c>
      <c r="AF6" s="207">
        <v>0</v>
      </c>
      <c r="AG6" s="207">
        <v>6.5794768611670022E-4</v>
      </c>
      <c r="AH6" s="207">
        <v>0</v>
      </c>
      <c r="AI6" s="207">
        <v>6.5794768611670022E-4</v>
      </c>
      <c r="AJ6" s="207">
        <v>0</v>
      </c>
      <c r="AK6" s="207">
        <v>0</v>
      </c>
      <c r="AL6" s="207">
        <v>0</v>
      </c>
      <c r="AM6" s="208">
        <v>0</v>
      </c>
    </row>
    <row r="7" spans="1:39" ht="21" x14ac:dyDescent="0.25">
      <c r="A7" s="391"/>
      <c r="B7" s="217" t="s">
        <v>519</v>
      </c>
      <c r="C7" s="215" t="s">
        <v>397</v>
      </c>
      <c r="D7" s="206">
        <v>7.5964131994261126E-3</v>
      </c>
      <c r="E7" s="207">
        <v>5.6269727403156385E-4</v>
      </c>
      <c r="F7" s="207">
        <v>5.6269727403156385E-4</v>
      </c>
      <c r="G7" s="207">
        <v>5.6269727403156385E-4</v>
      </c>
      <c r="H7" s="222">
        <v>0.29738550932568147</v>
      </c>
      <c r="I7" s="207">
        <v>1.1253945480631277E-3</v>
      </c>
      <c r="J7" s="207">
        <v>2.8134863701578194E-3</v>
      </c>
      <c r="K7" s="207">
        <v>1.9694404591104738E-3</v>
      </c>
      <c r="L7" s="207">
        <v>2.8134863701578192E-4</v>
      </c>
      <c r="M7" s="207">
        <v>1.9694404591104738E-3</v>
      </c>
      <c r="N7" s="207">
        <v>1.1253945480631277E-3</v>
      </c>
      <c r="O7" s="207">
        <v>8.4404591104734583E-4</v>
      </c>
      <c r="P7" s="207">
        <v>8.4404591104734583E-4</v>
      </c>
      <c r="Q7" s="207">
        <v>8.4404591104734583E-4</v>
      </c>
      <c r="R7" s="207">
        <v>8.4404591104734583E-4</v>
      </c>
      <c r="S7" s="207">
        <v>8.4404591104734583E-4</v>
      </c>
      <c r="T7" s="207">
        <v>8.4404591104734583E-4</v>
      </c>
      <c r="U7" s="207">
        <v>5.6269727403156385E-4</v>
      </c>
      <c r="V7" s="207">
        <v>8.4404591104734583E-4</v>
      </c>
      <c r="W7" s="207">
        <v>1.1253945480631277E-3</v>
      </c>
      <c r="X7" s="207">
        <v>8.4404591104734583E-4</v>
      </c>
      <c r="Y7" s="207">
        <v>8.4404591104734583E-4</v>
      </c>
      <c r="Z7" s="207">
        <v>1.4067431850789097E-3</v>
      </c>
      <c r="AA7" s="207">
        <v>5.6269727403156385E-4</v>
      </c>
      <c r="AB7" s="207">
        <v>2.3351936872309902E-2</v>
      </c>
      <c r="AC7" s="207">
        <v>1.1253945480631277E-3</v>
      </c>
      <c r="AD7" s="207">
        <v>5.6269727403156385E-4</v>
      </c>
      <c r="AE7" s="207">
        <v>8.4404591104734583E-4</v>
      </c>
      <c r="AF7" s="207">
        <v>5.6269727403156385E-4</v>
      </c>
      <c r="AG7" s="207">
        <v>5.6269727403156385E-4</v>
      </c>
      <c r="AH7" s="207">
        <v>1.6880918220946917E-3</v>
      </c>
      <c r="AI7" s="207">
        <v>1.1253945480631277E-3</v>
      </c>
      <c r="AJ7" s="207">
        <v>1.1253945480631277E-3</v>
      </c>
      <c r="AK7" s="207">
        <v>1.4067431850789097E-3</v>
      </c>
      <c r="AL7" s="207">
        <v>3.6575322812051653E-3</v>
      </c>
      <c r="AM7" s="208">
        <v>0</v>
      </c>
    </row>
    <row r="8" spans="1:39" ht="21" x14ac:dyDescent="0.25">
      <c r="A8" s="391"/>
      <c r="B8" s="217" t="s">
        <v>520</v>
      </c>
      <c r="C8" s="215" t="s">
        <v>397</v>
      </c>
      <c r="D8" s="206">
        <v>4.5421923833777064E-4</v>
      </c>
      <c r="E8" s="207">
        <v>4.5421923833777064E-4</v>
      </c>
      <c r="F8" s="207">
        <v>0</v>
      </c>
      <c r="G8" s="207">
        <v>4.5421923833777064E-4</v>
      </c>
      <c r="H8" s="207">
        <v>4.5421923833777064E-4</v>
      </c>
      <c r="I8" s="222">
        <v>0.4696626924412548</v>
      </c>
      <c r="J8" s="207">
        <v>0</v>
      </c>
      <c r="K8" s="207">
        <v>9.0843847667554129E-4</v>
      </c>
      <c r="L8" s="207">
        <v>0</v>
      </c>
      <c r="M8" s="207">
        <v>9.0843847667554129E-4</v>
      </c>
      <c r="N8" s="207">
        <v>9.0843847667554129E-4</v>
      </c>
      <c r="O8" s="207">
        <v>4.5421923833777064E-4</v>
      </c>
      <c r="P8" s="207">
        <v>9.0843847667554129E-4</v>
      </c>
      <c r="Q8" s="207">
        <v>4.5421923833777064E-4</v>
      </c>
      <c r="R8" s="207">
        <v>4.5421923833777064E-4</v>
      </c>
      <c r="S8" s="207">
        <v>4.5421923833777064E-4</v>
      </c>
      <c r="T8" s="207">
        <v>4.5421923833777064E-4</v>
      </c>
      <c r="U8" s="207">
        <v>0</v>
      </c>
      <c r="V8" s="207">
        <v>9.0843847667554129E-4</v>
      </c>
      <c r="W8" s="207">
        <v>2.7253154300266235E-3</v>
      </c>
      <c r="X8" s="207">
        <v>4.5421923833777064E-4</v>
      </c>
      <c r="Y8" s="207">
        <v>4.5421923833777064E-4</v>
      </c>
      <c r="Z8" s="207">
        <v>4.5421923833777064E-4</v>
      </c>
      <c r="AA8" s="207">
        <v>4.5421923833777064E-4</v>
      </c>
      <c r="AB8" s="207">
        <v>4.5421923833777064E-4</v>
      </c>
      <c r="AC8" s="207">
        <v>4.5421923833777064E-4</v>
      </c>
      <c r="AD8" s="207">
        <v>0</v>
      </c>
      <c r="AE8" s="207">
        <v>0</v>
      </c>
      <c r="AF8" s="207">
        <v>0</v>
      </c>
      <c r="AG8" s="207">
        <v>0</v>
      </c>
      <c r="AH8" s="207">
        <v>4.5421923833777064E-4</v>
      </c>
      <c r="AI8" s="207">
        <v>4.5421923833777064E-4</v>
      </c>
      <c r="AJ8" s="207">
        <v>0</v>
      </c>
      <c r="AK8" s="207">
        <v>4.5421923833777064E-4</v>
      </c>
      <c r="AL8" s="207">
        <v>4.5421923833777064E-4</v>
      </c>
      <c r="AM8" s="208">
        <v>0</v>
      </c>
    </row>
    <row r="9" spans="1:39" ht="21" x14ac:dyDescent="0.25">
      <c r="A9" s="391"/>
      <c r="B9" s="217" t="s">
        <v>521</v>
      </c>
      <c r="C9" s="215" t="s">
        <v>397</v>
      </c>
      <c r="D9" s="206">
        <v>4.096894067991008E-3</v>
      </c>
      <c r="E9" s="207">
        <v>1.2290682203973024E-3</v>
      </c>
      <c r="F9" s="207">
        <v>1.6387576271964033E-3</v>
      </c>
      <c r="G9" s="207">
        <v>1.6387576271964033E-3</v>
      </c>
      <c r="H9" s="207">
        <v>2.4581364407946049E-3</v>
      </c>
      <c r="I9" s="207">
        <v>8.1937881359820167E-4</v>
      </c>
      <c r="J9" s="222">
        <v>0.47523971188695691</v>
      </c>
      <c r="K9" s="207">
        <v>1.1880992797173924E-2</v>
      </c>
      <c r="L9" s="207">
        <v>4.0968940679910083E-4</v>
      </c>
      <c r="M9" s="207">
        <v>2.8678258475937058E-3</v>
      </c>
      <c r="N9" s="207">
        <v>3.6872046611919071E-3</v>
      </c>
      <c r="O9" s="207">
        <v>5.7356516951874116E-3</v>
      </c>
      <c r="P9" s="207">
        <v>2.8678258475937058E-3</v>
      </c>
      <c r="Q9" s="207">
        <v>4.096894067991008E-3</v>
      </c>
      <c r="R9" s="207">
        <v>2.048447033995504E-3</v>
      </c>
      <c r="S9" s="207">
        <v>2.4581364407946049E-3</v>
      </c>
      <c r="T9" s="207">
        <v>3.2775152543928067E-3</v>
      </c>
      <c r="U9" s="207">
        <v>2.4581364407946049E-3</v>
      </c>
      <c r="V9" s="207">
        <v>2.4581364407946049E-3</v>
      </c>
      <c r="W9" s="207">
        <v>2.4171675001146947E-2</v>
      </c>
      <c r="X9" s="207">
        <v>2.4581364407946049E-3</v>
      </c>
      <c r="Y9" s="207">
        <v>1.6797265678763135E-2</v>
      </c>
      <c r="Z9" s="207">
        <v>2.4581364407946049E-3</v>
      </c>
      <c r="AA9" s="207">
        <v>2.048447033995504E-3</v>
      </c>
      <c r="AB9" s="207">
        <v>2.048447033995504E-3</v>
      </c>
      <c r="AC9" s="207">
        <v>1.6387576271964033E-3</v>
      </c>
      <c r="AD9" s="207">
        <v>1.6387576271964033E-3</v>
      </c>
      <c r="AE9" s="207">
        <v>1.2290682203973024E-3</v>
      </c>
      <c r="AF9" s="207">
        <v>8.1937881359820167E-4</v>
      </c>
      <c r="AG9" s="207">
        <v>5.7356516951874116E-3</v>
      </c>
      <c r="AH9" s="207">
        <v>3.2775152543928067E-3</v>
      </c>
      <c r="AI9" s="207">
        <v>2.048447033995504E-3</v>
      </c>
      <c r="AJ9" s="207">
        <v>1.6387576271964033E-3</v>
      </c>
      <c r="AK9" s="207">
        <v>1.2290682203973024E-3</v>
      </c>
      <c r="AL9" s="207">
        <v>2.048447033995504E-3</v>
      </c>
      <c r="AM9" s="208">
        <v>0</v>
      </c>
    </row>
    <row r="10" spans="1:39" x14ac:dyDescent="0.25">
      <c r="A10" s="391"/>
      <c r="B10" s="217" t="s">
        <v>522</v>
      </c>
      <c r="C10" s="215" t="s">
        <v>397</v>
      </c>
      <c r="D10" s="206">
        <v>6.0380658436213987E-4</v>
      </c>
      <c r="E10" s="207">
        <v>6.0380658436213987E-4</v>
      </c>
      <c r="F10" s="207">
        <v>9.0570987654320975E-4</v>
      </c>
      <c r="G10" s="207">
        <v>3.0190329218106993E-4</v>
      </c>
      <c r="H10" s="207">
        <v>2.1133230452674897E-3</v>
      </c>
      <c r="I10" s="207">
        <v>6.0380658436213987E-4</v>
      </c>
      <c r="J10" s="207">
        <v>1.2076131687242797E-3</v>
      </c>
      <c r="K10" s="222">
        <v>0.32514984567901228</v>
      </c>
      <c r="L10" s="207">
        <v>3.0190329218106993E-4</v>
      </c>
      <c r="M10" s="207">
        <v>1.5095164609053497E-3</v>
      </c>
      <c r="N10" s="207">
        <v>1.8114197530864195E-3</v>
      </c>
      <c r="O10" s="207">
        <v>1.8114197530864195E-3</v>
      </c>
      <c r="P10" s="207">
        <v>9.0570987654320975E-4</v>
      </c>
      <c r="Q10" s="207">
        <v>9.0570987654320975E-4</v>
      </c>
      <c r="R10" s="207">
        <v>1.2076131687242797E-3</v>
      </c>
      <c r="S10" s="207">
        <v>9.0570987654320975E-4</v>
      </c>
      <c r="T10" s="207">
        <v>1.2076131687242797E-3</v>
      </c>
      <c r="U10" s="207">
        <v>6.0380658436213987E-4</v>
      </c>
      <c r="V10" s="207">
        <v>6.0380658436213987E-4</v>
      </c>
      <c r="W10" s="207">
        <v>1.2076131687242797E-3</v>
      </c>
      <c r="X10" s="207">
        <v>1.2076131687242797E-3</v>
      </c>
      <c r="Y10" s="207">
        <v>9.0570987654320975E-4</v>
      </c>
      <c r="Z10" s="207">
        <v>1.5095164609053497E-3</v>
      </c>
      <c r="AA10" s="207">
        <v>6.0380658436213987E-4</v>
      </c>
      <c r="AB10" s="207">
        <v>1.2076131687242797E-3</v>
      </c>
      <c r="AC10" s="207">
        <v>1.3283744855967077E-2</v>
      </c>
      <c r="AD10" s="207">
        <v>1.2076131687242797E-3</v>
      </c>
      <c r="AE10" s="207">
        <v>2.1133230452674897E-3</v>
      </c>
      <c r="AF10" s="207">
        <v>1.5095164609053497E-3</v>
      </c>
      <c r="AG10" s="207">
        <v>9.0570987654320975E-4</v>
      </c>
      <c r="AH10" s="207">
        <v>2.7171296296296292E-3</v>
      </c>
      <c r="AI10" s="207">
        <v>1.2076131687242797E-3</v>
      </c>
      <c r="AJ10" s="207">
        <v>1.8114197530864195E-3</v>
      </c>
      <c r="AK10" s="207">
        <v>9.0570987654320975E-4</v>
      </c>
      <c r="AL10" s="207">
        <v>1.2076131687242797E-3</v>
      </c>
      <c r="AM10" s="208">
        <v>0</v>
      </c>
    </row>
    <row r="11" spans="1:39" ht="21" x14ac:dyDescent="0.25">
      <c r="A11" s="391"/>
      <c r="B11" s="217" t="s">
        <v>523</v>
      </c>
      <c r="C11" s="215" t="s">
        <v>397</v>
      </c>
      <c r="D11" s="206">
        <v>4.126133862916645E-3</v>
      </c>
      <c r="E11" s="207">
        <v>3.0403091621491068E-3</v>
      </c>
      <c r="F11" s="207">
        <v>5.8634533841447059E-3</v>
      </c>
      <c r="G11" s="207">
        <v>2.8231442219955991E-3</v>
      </c>
      <c r="H11" s="207">
        <v>2.3888143416885836E-3</v>
      </c>
      <c r="I11" s="207">
        <v>8.6865976061403056E-4</v>
      </c>
      <c r="J11" s="207">
        <v>2.1716494015350763E-3</v>
      </c>
      <c r="K11" s="207">
        <v>2.8231442219955991E-3</v>
      </c>
      <c r="L11" s="222">
        <v>0.22454854811872688</v>
      </c>
      <c r="M11" s="207">
        <v>8.0351027856797822E-3</v>
      </c>
      <c r="N11" s="207">
        <v>2.3888143416885836E-3</v>
      </c>
      <c r="O11" s="207">
        <v>5.4291235038376913E-3</v>
      </c>
      <c r="P11" s="207">
        <v>4.7776286833771673E-3</v>
      </c>
      <c r="Q11" s="207">
        <v>1.7373195212280611E-3</v>
      </c>
      <c r="R11" s="207">
        <v>1.3029896409210457E-3</v>
      </c>
      <c r="S11" s="207">
        <v>1.3029896409210457E-3</v>
      </c>
      <c r="T11" s="207">
        <v>1.7373195212280611E-3</v>
      </c>
      <c r="U11" s="207">
        <v>1.0858247007675382E-3</v>
      </c>
      <c r="V11" s="207">
        <v>1.3029896409210457E-3</v>
      </c>
      <c r="W11" s="207">
        <v>1.7373195212280611E-3</v>
      </c>
      <c r="X11" s="207">
        <v>6.0806183242982136E-3</v>
      </c>
      <c r="Y11" s="207">
        <v>2.3888143416885836E-3</v>
      </c>
      <c r="Z11" s="207">
        <v>2.3888143416885836E-3</v>
      </c>
      <c r="AA11" s="207">
        <v>8.4694326659867977E-3</v>
      </c>
      <c r="AB11" s="207">
        <v>1.5201545810745534E-3</v>
      </c>
      <c r="AC11" s="207">
        <v>1.7373195212280611E-3</v>
      </c>
      <c r="AD11" s="207">
        <v>1.3029896409210457E-3</v>
      </c>
      <c r="AE11" s="207">
        <v>1.3029896409210457E-3</v>
      </c>
      <c r="AF11" s="207">
        <v>1.0858247007675382E-3</v>
      </c>
      <c r="AG11" s="207">
        <v>1.3029896409210457E-3</v>
      </c>
      <c r="AH11" s="207">
        <v>2.1716494015350763E-3</v>
      </c>
      <c r="AI11" s="207">
        <v>1.7373195212280611E-3</v>
      </c>
      <c r="AJ11" s="207">
        <v>1.3029896409210457E-3</v>
      </c>
      <c r="AK11" s="207">
        <v>1.0858247007675382E-3</v>
      </c>
      <c r="AL11" s="207">
        <v>1.3029896409210457E-3</v>
      </c>
      <c r="AM11" s="208">
        <v>0</v>
      </c>
    </row>
    <row r="12" spans="1:39" ht="21" x14ac:dyDescent="0.25">
      <c r="A12" s="391"/>
      <c r="B12" s="217" t="s">
        <v>524</v>
      </c>
      <c r="C12" s="215" t="s">
        <v>397</v>
      </c>
      <c r="D12" s="206">
        <v>1.2866035644239788E-3</v>
      </c>
      <c r="E12" s="207">
        <v>6.4330178221198939E-4</v>
      </c>
      <c r="F12" s="207">
        <v>6.4330178221198939E-4</v>
      </c>
      <c r="G12" s="207">
        <v>3.216508911059947E-4</v>
      </c>
      <c r="H12" s="207">
        <v>6.4330178221198939E-4</v>
      </c>
      <c r="I12" s="207">
        <v>6.4330178221198939E-4</v>
      </c>
      <c r="J12" s="207">
        <v>9.6495267331798409E-4</v>
      </c>
      <c r="K12" s="207">
        <v>1.6082544555299735E-3</v>
      </c>
      <c r="L12" s="207">
        <v>9.6495267331798409E-4</v>
      </c>
      <c r="M12" s="222">
        <v>0.32776225803700859</v>
      </c>
      <c r="N12" s="207">
        <v>5.1464142576959152E-3</v>
      </c>
      <c r="O12" s="207">
        <v>1.2866035644239788E-3</v>
      </c>
      <c r="P12" s="207">
        <v>9.6495267331798409E-4</v>
      </c>
      <c r="Q12" s="207">
        <v>6.4330178221198939E-4</v>
      </c>
      <c r="R12" s="207">
        <v>6.4330178221198939E-4</v>
      </c>
      <c r="S12" s="207">
        <v>6.4330178221198939E-4</v>
      </c>
      <c r="T12" s="207">
        <v>6.4330178221198939E-4</v>
      </c>
      <c r="U12" s="207">
        <v>6.4330178221198939E-4</v>
      </c>
      <c r="V12" s="207">
        <v>3.216508911059947E-4</v>
      </c>
      <c r="W12" s="207">
        <v>6.4330178221198939E-4</v>
      </c>
      <c r="X12" s="207">
        <v>6.4330178221198939E-4</v>
      </c>
      <c r="Y12" s="207">
        <v>6.4330178221198939E-4</v>
      </c>
      <c r="Z12" s="207">
        <v>3.216508911059947E-4</v>
      </c>
      <c r="AA12" s="207">
        <v>6.4330178221198939E-4</v>
      </c>
      <c r="AB12" s="207">
        <v>6.4330178221198939E-4</v>
      </c>
      <c r="AC12" s="207">
        <v>6.4330178221198939E-4</v>
      </c>
      <c r="AD12" s="207">
        <v>3.216508911059947E-4</v>
      </c>
      <c r="AE12" s="207">
        <v>3.216508911059947E-4</v>
      </c>
      <c r="AF12" s="207">
        <v>0</v>
      </c>
      <c r="AG12" s="207">
        <v>3.216508911059947E-4</v>
      </c>
      <c r="AH12" s="207">
        <v>6.4330178221198939E-4</v>
      </c>
      <c r="AI12" s="207">
        <v>3.216508911059947E-4</v>
      </c>
      <c r="AJ12" s="207">
        <v>3.216508911059947E-4</v>
      </c>
      <c r="AK12" s="207">
        <v>6.4330178221198939E-4</v>
      </c>
      <c r="AL12" s="207">
        <v>3.216508911059947E-4</v>
      </c>
      <c r="AM12" s="208">
        <v>0</v>
      </c>
    </row>
    <row r="13" spans="1:39" x14ac:dyDescent="0.25">
      <c r="A13" s="391"/>
      <c r="B13" s="217" t="s">
        <v>525</v>
      </c>
      <c r="C13" s="215" t="s">
        <v>397</v>
      </c>
      <c r="D13" s="206">
        <v>1.3069552570793054E-3</v>
      </c>
      <c r="E13" s="207">
        <v>1.3069552570793054E-3</v>
      </c>
      <c r="F13" s="207">
        <v>1.6336940713491317E-3</v>
      </c>
      <c r="G13" s="207">
        <v>1.3069552570793054E-3</v>
      </c>
      <c r="H13" s="207">
        <v>2.9406493284284368E-3</v>
      </c>
      <c r="I13" s="207">
        <v>1.3069552570793054E-3</v>
      </c>
      <c r="J13" s="207">
        <v>1.6336940713491317E-3</v>
      </c>
      <c r="K13" s="207">
        <v>3.9208657712379155E-3</v>
      </c>
      <c r="L13" s="207">
        <v>3.2673881426982634E-4</v>
      </c>
      <c r="M13" s="207">
        <v>3.5941269569680894E-3</v>
      </c>
      <c r="N13" s="222">
        <v>0.34536292668320639</v>
      </c>
      <c r="O13" s="207">
        <v>3.2673881426982633E-3</v>
      </c>
      <c r="P13" s="207">
        <v>1.9604328856189577E-3</v>
      </c>
      <c r="Q13" s="207">
        <v>2.9406493284284368E-3</v>
      </c>
      <c r="R13" s="207">
        <v>3.9208657712379155E-3</v>
      </c>
      <c r="S13" s="207">
        <v>5.2278210283172215E-3</v>
      </c>
      <c r="T13" s="207">
        <v>4.9010822140473946E-3</v>
      </c>
      <c r="U13" s="207">
        <v>4.5743433997775685E-3</v>
      </c>
      <c r="V13" s="207">
        <v>3.2673881426982633E-3</v>
      </c>
      <c r="W13" s="207">
        <v>3.5941269569680894E-3</v>
      </c>
      <c r="X13" s="207">
        <v>1.3069552570793054E-3</v>
      </c>
      <c r="Y13" s="207">
        <v>3.9208657712379155E-3</v>
      </c>
      <c r="Z13" s="207">
        <v>1.9604328856189577E-3</v>
      </c>
      <c r="AA13" s="207">
        <v>1.9604328856189577E-3</v>
      </c>
      <c r="AB13" s="207">
        <v>1.3069552570793054E-3</v>
      </c>
      <c r="AC13" s="207">
        <v>1.6336940713491317E-3</v>
      </c>
      <c r="AD13" s="207">
        <v>6.5347762853965269E-4</v>
      </c>
      <c r="AE13" s="207">
        <v>6.5347762853965269E-4</v>
      </c>
      <c r="AF13" s="207">
        <v>6.5347762853965269E-4</v>
      </c>
      <c r="AG13" s="207">
        <v>1.3069552570793054E-3</v>
      </c>
      <c r="AH13" s="207">
        <v>1.6336940713491317E-3</v>
      </c>
      <c r="AI13" s="207">
        <v>9.8021644280947887E-4</v>
      </c>
      <c r="AJ13" s="207">
        <v>6.5347762853965269E-4</v>
      </c>
      <c r="AK13" s="207">
        <v>6.5347762853965269E-4</v>
      </c>
      <c r="AL13" s="207">
        <v>6.5347762853965269E-4</v>
      </c>
      <c r="AM13" s="208">
        <v>0</v>
      </c>
    </row>
    <row r="14" spans="1:39" ht="21" x14ac:dyDescent="0.25">
      <c r="A14" s="391"/>
      <c r="B14" s="217" t="s">
        <v>526</v>
      </c>
      <c r="C14" s="215" t="s">
        <v>397</v>
      </c>
      <c r="D14" s="206">
        <v>1.0691694092709323E-3</v>
      </c>
      <c r="E14" s="207">
        <v>7.1277960618062151E-4</v>
      </c>
      <c r="F14" s="207">
        <v>3.5638980309031076E-3</v>
      </c>
      <c r="G14" s="207">
        <v>1.0691694092709323E-3</v>
      </c>
      <c r="H14" s="207">
        <v>1.425559212361243E-3</v>
      </c>
      <c r="I14" s="207">
        <v>7.1277960618062151E-4</v>
      </c>
      <c r="J14" s="207">
        <v>1.425559212361243E-3</v>
      </c>
      <c r="K14" s="207">
        <v>1.0691694092709323E-3</v>
      </c>
      <c r="L14" s="207">
        <v>3.5638980309031076E-4</v>
      </c>
      <c r="M14" s="207">
        <v>2.1383388185418645E-3</v>
      </c>
      <c r="N14" s="207">
        <v>1.7819490154515538E-3</v>
      </c>
      <c r="O14" s="222">
        <v>0.38026791989736158</v>
      </c>
      <c r="P14" s="207">
        <v>4.2766776370837291E-3</v>
      </c>
      <c r="Q14" s="207">
        <v>2.1383388185418645E-3</v>
      </c>
      <c r="R14" s="207">
        <v>2.4947286216321753E-3</v>
      </c>
      <c r="S14" s="207">
        <v>1.7819490154515538E-3</v>
      </c>
      <c r="T14" s="207">
        <v>1.7819490154515538E-3</v>
      </c>
      <c r="U14" s="207">
        <v>1.425559212361243E-3</v>
      </c>
      <c r="V14" s="207">
        <v>7.1277960618062151E-4</v>
      </c>
      <c r="W14" s="207">
        <v>1.7819490154515538E-3</v>
      </c>
      <c r="X14" s="207">
        <v>1.425559212361243E-3</v>
      </c>
      <c r="Y14" s="207">
        <v>1.3542812517431809E-2</v>
      </c>
      <c r="Z14" s="207">
        <v>1.0691694092709323E-3</v>
      </c>
      <c r="AA14" s="207">
        <v>1.0691694092709323E-3</v>
      </c>
      <c r="AB14" s="207">
        <v>1.0691694092709323E-3</v>
      </c>
      <c r="AC14" s="207">
        <v>7.1277960618062151E-4</v>
      </c>
      <c r="AD14" s="207">
        <v>7.1277960618062151E-4</v>
      </c>
      <c r="AE14" s="207">
        <v>7.1277960618062151E-4</v>
      </c>
      <c r="AF14" s="207">
        <v>3.5638980309031076E-4</v>
      </c>
      <c r="AG14" s="207">
        <v>2.4947286216321753E-3</v>
      </c>
      <c r="AH14" s="207">
        <v>1.425559212361243E-3</v>
      </c>
      <c r="AI14" s="207">
        <v>1.0691694092709323E-3</v>
      </c>
      <c r="AJ14" s="207">
        <v>1.0691694092709323E-3</v>
      </c>
      <c r="AK14" s="207">
        <v>7.1277960618062151E-4</v>
      </c>
      <c r="AL14" s="207">
        <v>7.1277960618062151E-4</v>
      </c>
      <c r="AM14" s="208">
        <v>0</v>
      </c>
    </row>
    <row r="15" spans="1:39" x14ac:dyDescent="0.25">
      <c r="A15" s="391"/>
      <c r="B15" s="217" t="s">
        <v>527</v>
      </c>
      <c r="C15" s="215" t="s">
        <v>397</v>
      </c>
      <c r="D15" s="206">
        <v>2.4274670304683945E-4</v>
      </c>
      <c r="E15" s="207">
        <v>4.854934060936789E-4</v>
      </c>
      <c r="F15" s="207">
        <v>4.854934060936789E-4</v>
      </c>
      <c r="G15" s="207">
        <v>7.2824010914051835E-4</v>
      </c>
      <c r="H15" s="207">
        <v>2.4274670304683945E-4</v>
      </c>
      <c r="I15" s="207">
        <v>0</v>
      </c>
      <c r="J15" s="207">
        <v>2.4274670304683945E-4</v>
      </c>
      <c r="K15" s="207">
        <v>4.854934060936789E-4</v>
      </c>
      <c r="L15" s="207">
        <v>2.4274670304683945E-4</v>
      </c>
      <c r="M15" s="207">
        <v>4.854934060936789E-4</v>
      </c>
      <c r="N15" s="207">
        <v>4.854934060936789E-4</v>
      </c>
      <c r="O15" s="207">
        <v>9.709868121873578E-4</v>
      </c>
      <c r="P15" s="222">
        <v>0.24954361073215098</v>
      </c>
      <c r="Q15" s="207">
        <v>6.0686675761709866E-3</v>
      </c>
      <c r="R15" s="207">
        <v>7.2824010914051835E-4</v>
      </c>
      <c r="S15" s="207">
        <v>2.4274670304683947E-3</v>
      </c>
      <c r="T15" s="207">
        <v>3.8839472487494312E-3</v>
      </c>
      <c r="U15" s="207">
        <v>1.4564802182810367E-3</v>
      </c>
      <c r="V15" s="207">
        <v>1.4564802182810367E-3</v>
      </c>
      <c r="W15" s="207">
        <v>1.4564802182810367E-3</v>
      </c>
      <c r="X15" s="207">
        <v>7.2824010914051835E-4</v>
      </c>
      <c r="Y15" s="207">
        <v>1.6992269213278763E-3</v>
      </c>
      <c r="Z15" s="207">
        <v>2.4274670304683945E-4</v>
      </c>
      <c r="AA15" s="207">
        <v>4.854934060936789E-4</v>
      </c>
      <c r="AB15" s="207">
        <v>2.4274670304683945E-4</v>
      </c>
      <c r="AC15" s="207">
        <v>2.4274670304683945E-4</v>
      </c>
      <c r="AD15" s="207">
        <v>2.4274670304683945E-4</v>
      </c>
      <c r="AE15" s="207">
        <v>2.4274670304683945E-4</v>
      </c>
      <c r="AF15" s="207">
        <v>0</v>
      </c>
      <c r="AG15" s="207">
        <v>4.854934060936789E-4</v>
      </c>
      <c r="AH15" s="207">
        <v>2.4274670304683945E-4</v>
      </c>
      <c r="AI15" s="207">
        <v>2.4274670304683945E-4</v>
      </c>
      <c r="AJ15" s="207">
        <v>2.4274670304683945E-4</v>
      </c>
      <c r="AK15" s="207">
        <v>2.4274670304683945E-4</v>
      </c>
      <c r="AL15" s="207">
        <v>2.4274670304683945E-4</v>
      </c>
      <c r="AM15" s="208">
        <v>0</v>
      </c>
    </row>
    <row r="16" spans="1:39" ht="21" x14ac:dyDescent="0.25">
      <c r="A16" s="391"/>
      <c r="B16" s="217" t="s">
        <v>528</v>
      </c>
      <c r="C16" s="215" t="s">
        <v>397</v>
      </c>
      <c r="D16" s="206">
        <v>3.9753918495297807E-3</v>
      </c>
      <c r="E16" s="207">
        <v>7.5893844400113999E-3</v>
      </c>
      <c r="F16" s="207">
        <v>5.0595896266742669E-3</v>
      </c>
      <c r="G16" s="207">
        <v>5.0595896266742669E-3</v>
      </c>
      <c r="H16" s="207">
        <v>5.7823881447705908E-3</v>
      </c>
      <c r="I16" s="207">
        <v>1.8069962952408094E-3</v>
      </c>
      <c r="J16" s="207">
        <v>6.5051866628669137E-3</v>
      </c>
      <c r="K16" s="207">
        <v>5.0595896266742669E-3</v>
      </c>
      <c r="L16" s="207">
        <v>2.1683955542889715E-3</v>
      </c>
      <c r="M16" s="207">
        <v>5.0595896266742669E-3</v>
      </c>
      <c r="N16" s="207">
        <v>8.3121829581077229E-3</v>
      </c>
      <c r="O16" s="207">
        <v>8.6735822171558861E-3</v>
      </c>
      <c r="P16" s="207">
        <v>1.6624365916215446E-2</v>
      </c>
      <c r="Q16" s="222">
        <v>0.40874256198347109</v>
      </c>
      <c r="R16" s="207">
        <v>9.3963807352522091E-3</v>
      </c>
      <c r="S16" s="207">
        <v>1.51787688800228E-2</v>
      </c>
      <c r="T16" s="207">
        <v>3.5778526645768027E-2</v>
      </c>
      <c r="U16" s="207">
        <v>1.3371772584781989E-2</v>
      </c>
      <c r="V16" s="207">
        <v>1.0480578512396695E-2</v>
      </c>
      <c r="W16" s="207">
        <v>1.6985765175263609E-2</v>
      </c>
      <c r="X16" s="207">
        <v>5.7823881447705908E-3</v>
      </c>
      <c r="Y16" s="207">
        <v>1.8069962952408095E-2</v>
      </c>
      <c r="Z16" s="207">
        <v>3.6139925904816188E-3</v>
      </c>
      <c r="AA16" s="207">
        <v>3.6139925904816188E-3</v>
      </c>
      <c r="AB16" s="207">
        <v>2.8911940723852954E-3</v>
      </c>
      <c r="AC16" s="207">
        <v>1.8069962952408094E-3</v>
      </c>
      <c r="AD16" s="207">
        <v>1.8069962952408094E-3</v>
      </c>
      <c r="AE16" s="207">
        <v>2.5297948133371335E-3</v>
      </c>
      <c r="AF16" s="207">
        <v>1.0841977771444858E-3</v>
      </c>
      <c r="AG16" s="207">
        <v>5.0595896266742669E-3</v>
      </c>
      <c r="AH16" s="207">
        <v>4.3367911085779431E-3</v>
      </c>
      <c r="AI16" s="207">
        <v>3.6139925904816188E-3</v>
      </c>
      <c r="AJ16" s="207">
        <v>2.1683955542889715E-3</v>
      </c>
      <c r="AK16" s="207">
        <v>1.4455970361926477E-3</v>
      </c>
      <c r="AL16" s="207">
        <v>1.4455970361926477E-3</v>
      </c>
      <c r="AM16" s="208">
        <v>0</v>
      </c>
    </row>
    <row r="17" spans="1:39" ht="21" x14ac:dyDescent="0.25">
      <c r="A17" s="391"/>
      <c r="B17" s="217" t="s">
        <v>529</v>
      </c>
      <c r="C17" s="215" t="s">
        <v>397</v>
      </c>
      <c r="D17" s="206">
        <v>1.3297704628578634E-4</v>
      </c>
      <c r="E17" s="207">
        <v>1.3297704628578634E-4</v>
      </c>
      <c r="F17" s="207">
        <v>1.3297704628578634E-4</v>
      </c>
      <c r="G17" s="207">
        <v>1.3297704628578634E-4</v>
      </c>
      <c r="H17" s="207">
        <v>1.3297704628578634E-4</v>
      </c>
      <c r="I17" s="207">
        <v>1.3297704628578634E-4</v>
      </c>
      <c r="J17" s="207">
        <v>1.3297704628578634E-4</v>
      </c>
      <c r="K17" s="207">
        <v>2.6595409257157269E-4</v>
      </c>
      <c r="L17" s="207">
        <v>0</v>
      </c>
      <c r="M17" s="207">
        <v>1.3297704628578634E-4</v>
      </c>
      <c r="N17" s="207">
        <v>2.6595409257157269E-4</v>
      </c>
      <c r="O17" s="207">
        <v>1.3297704628578634E-4</v>
      </c>
      <c r="P17" s="207">
        <v>2.6595409257157269E-4</v>
      </c>
      <c r="Q17" s="207">
        <v>2.6595409257157269E-4</v>
      </c>
      <c r="R17" s="222">
        <v>0.14268437066464876</v>
      </c>
      <c r="S17" s="207">
        <v>1.3297704628578637E-3</v>
      </c>
      <c r="T17" s="207">
        <v>9.3083932400050452E-4</v>
      </c>
      <c r="U17" s="207">
        <v>3.9893113885735909E-4</v>
      </c>
      <c r="V17" s="207">
        <v>5.3190818514314538E-4</v>
      </c>
      <c r="W17" s="207">
        <v>6.6488523142893183E-4</v>
      </c>
      <c r="X17" s="207">
        <v>2.6595409257157269E-4</v>
      </c>
      <c r="Y17" s="207">
        <v>2.6595409257157269E-4</v>
      </c>
      <c r="Z17" s="207">
        <v>2.6595409257157269E-4</v>
      </c>
      <c r="AA17" s="207">
        <v>2.6595409257157269E-4</v>
      </c>
      <c r="AB17" s="207">
        <v>1.3297704628578634E-4</v>
      </c>
      <c r="AC17" s="207">
        <v>5.3190818514314538E-4</v>
      </c>
      <c r="AD17" s="207">
        <v>1.5957245554294364E-3</v>
      </c>
      <c r="AE17" s="207">
        <v>1.3297704628578637E-3</v>
      </c>
      <c r="AF17" s="207">
        <v>2.6595409257157269E-4</v>
      </c>
      <c r="AG17" s="207">
        <v>1.3297704628578634E-4</v>
      </c>
      <c r="AH17" s="207">
        <v>5.3190818514314538E-4</v>
      </c>
      <c r="AI17" s="207">
        <v>2.6595409257157269E-4</v>
      </c>
      <c r="AJ17" s="207">
        <v>2.6595409257157269E-4</v>
      </c>
      <c r="AK17" s="207">
        <v>3.9893113885735909E-4</v>
      </c>
      <c r="AL17" s="207">
        <v>2.6595409257157269E-4</v>
      </c>
      <c r="AM17" s="208">
        <v>0</v>
      </c>
    </row>
    <row r="18" spans="1:39" x14ac:dyDescent="0.25">
      <c r="A18" s="391"/>
      <c r="B18" s="217" t="s">
        <v>530</v>
      </c>
      <c r="C18" s="215" t="s">
        <v>397</v>
      </c>
      <c r="D18" s="206">
        <v>5.2200374531835201E-4</v>
      </c>
      <c r="E18" s="207">
        <v>5.2200374531835201E-4</v>
      </c>
      <c r="F18" s="207">
        <v>5.2200374531835201E-4</v>
      </c>
      <c r="G18" s="207">
        <v>2.61001872659176E-4</v>
      </c>
      <c r="H18" s="207">
        <v>5.2200374531835201E-4</v>
      </c>
      <c r="I18" s="207">
        <v>2.61001872659176E-4</v>
      </c>
      <c r="J18" s="207">
        <v>5.2200374531835201E-4</v>
      </c>
      <c r="K18" s="207">
        <v>5.2200374531835201E-4</v>
      </c>
      <c r="L18" s="207">
        <v>2.61001872659176E-4</v>
      </c>
      <c r="M18" s="207">
        <v>5.2200374531835201E-4</v>
      </c>
      <c r="N18" s="207">
        <v>7.8300561797752801E-4</v>
      </c>
      <c r="O18" s="207">
        <v>7.8300561797752801E-4</v>
      </c>
      <c r="P18" s="207">
        <v>1.044007490636704E-3</v>
      </c>
      <c r="Q18" s="207">
        <v>1.3050093632958801E-3</v>
      </c>
      <c r="R18" s="207">
        <v>2.8710205992509359E-3</v>
      </c>
      <c r="S18" s="222">
        <v>0.26752691947565538</v>
      </c>
      <c r="T18" s="207">
        <v>2.6100187265917603E-3</v>
      </c>
      <c r="U18" s="207">
        <v>1.3050093632958801E-3</v>
      </c>
      <c r="V18" s="207">
        <v>1.3050093632958801E-3</v>
      </c>
      <c r="W18" s="207">
        <v>1.566011235955056E-3</v>
      </c>
      <c r="X18" s="207">
        <v>1.3050093632958801E-3</v>
      </c>
      <c r="Y18" s="207">
        <v>1.566011235955056E-3</v>
      </c>
      <c r="Z18" s="207">
        <v>5.2200374531835201E-4</v>
      </c>
      <c r="AA18" s="207">
        <v>5.2200374531835201E-4</v>
      </c>
      <c r="AB18" s="207">
        <v>5.2200374531835201E-4</v>
      </c>
      <c r="AC18" s="207">
        <v>5.2200374531835201E-4</v>
      </c>
      <c r="AD18" s="207">
        <v>7.8300561797752801E-4</v>
      </c>
      <c r="AE18" s="207">
        <v>7.8300561797752801E-4</v>
      </c>
      <c r="AF18" s="207">
        <v>2.61001872659176E-4</v>
      </c>
      <c r="AG18" s="207">
        <v>7.8300561797752801E-4</v>
      </c>
      <c r="AH18" s="207">
        <v>7.8300561797752801E-4</v>
      </c>
      <c r="AI18" s="207">
        <v>5.2200374531835201E-4</v>
      </c>
      <c r="AJ18" s="207">
        <v>5.2200374531835201E-4</v>
      </c>
      <c r="AK18" s="207">
        <v>5.2200374531835201E-4</v>
      </c>
      <c r="AL18" s="207">
        <v>5.2200374531835201E-4</v>
      </c>
      <c r="AM18" s="208">
        <v>0</v>
      </c>
    </row>
    <row r="19" spans="1:39" x14ac:dyDescent="0.25">
      <c r="A19" s="391"/>
      <c r="B19" s="217" t="s">
        <v>531</v>
      </c>
      <c r="C19" s="215" t="s">
        <v>397</v>
      </c>
      <c r="D19" s="206">
        <v>8.2901222713014516E-4</v>
      </c>
      <c r="E19" s="207">
        <v>5.5267481808676344E-4</v>
      </c>
      <c r="F19" s="207">
        <v>5.5267481808676344E-4</v>
      </c>
      <c r="G19" s="207">
        <v>2.7633740904338172E-4</v>
      </c>
      <c r="H19" s="207">
        <v>5.5267481808676344E-4</v>
      </c>
      <c r="I19" s="207">
        <v>2.7633740904338172E-4</v>
      </c>
      <c r="J19" s="207">
        <v>1.3816870452169087E-3</v>
      </c>
      <c r="K19" s="207">
        <v>1.1053496361735269E-3</v>
      </c>
      <c r="L19" s="207">
        <v>2.7633740904338172E-4</v>
      </c>
      <c r="M19" s="207">
        <v>5.5267481808676344E-4</v>
      </c>
      <c r="N19" s="207">
        <v>8.2901222713014516E-4</v>
      </c>
      <c r="O19" s="207">
        <v>8.2901222713014516E-4</v>
      </c>
      <c r="P19" s="207">
        <v>1.3816870452169087E-3</v>
      </c>
      <c r="Q19" s="207">
        <v>2.2106992723470538E-3</v>
      </c>
      <c r="R19" s="207">
        <v>8.2901222713014516E-4</v>
      </c>
      <c r="S19" s="207">
        <v>1.1053496361735269E-3</v>
      </c>
      <c r="T19" s="222">
        <v>0.27965345795190233</v>
      </c>
      <c r="U19" s="207">
        <v>1.1053496361735269E-3</v>
      </c>
      <c r="V19" s="207">
        <v>1.1053496361735269E-3</v>
      </c>
      <c r="W19" s="207">
        <v>1.3816870452169087E-3</v>
      </c>
      <c r="X19" s="207">
        <v>8.2901222713014516E-4</v>
      </c>
      <c r="Y19" s="207">
        <v>1.1053496361735269E-3</v>
      </c>
      <c r="Z19" s="207">
        <v>5.5267481808676344E-4</v>
      </c>
      <c r="AA19" s="207">
        <v>5.5267481808676344E-4</v>
      </c>
      <c r="AB19" s="207">
        <v>2.7633740904338172E-4</v>
      </c>
      <c r="AC19" s="207">
        <v>5.5267481808676344E-4</v>
      </c>
      <c r="AD19" s="207">
        <v>2.7633740904338172E-4</v>
      </c>
      <c r="AE19" s="207">
        <v>2.7633740904338172E-4</v>
      </c>
      <c r="AF19" s="207">
        <v>2.7633740904338172E-4</v>
      </c>
      <c r="AG19" s="207">
        <v>5.5267481808676344E-4</v>
      </c>
      <c r="AH19" s="207">
        <v>5.5267481808676344E-4</v>
      </c>
      <c r="AI19" s="207">
        <v>5.5267481808676344E-4</v>
      </c>
      <c r="AJ19" s="207">
        <v>2.7633740904338172E-4</v>
      </c>
      <c r="AK19" s="207">
        <v>2.7633740904338172E-4</v>
      </c>
      <c r="AL19" s="207">
        <v>2.7633740904338172E-4</v>
      </c>
      <c r="AM19" s="208">
        <v>0</v>
      </c>
    </row>
    <row r="20" spans="1:39" ht="21" x14ac:dyDescent="0.25">
      <c r="A20" s="391"/>
      <c r="B20" s="217" t="s">
        <v>532</v>
      </c>
      <c r="C20" s="215" t="s">
        <v>397</v>
      </c>
      <c r="D20" s="206">
        <v>1.4462562236337536E-3</v>
      </c>
      <c r="E20" s="207">
        <v>6.1982409584303722E-4</v>
      </c>
      <c r="F20" s="207">
        <v>8.2643212779071626E-4</v>
      </c>
      <c r="G20" s="207">
        <v>6.1982409584303722E-4</v>
      </c>
      <c r="H20" s="207">
        <v>1.2396481916860744E-3</v>
      </c>
      <c r="I20" s="207">
        <v>6.1982409584303722E-4</v>
      </c>
      <c r="J20" s="207">
        <v>1.0330401597383953E-3</v>
      </c>
      <c r="K20" s="207">
        <v>1.2396481916860744E-3</v>
      </c>
      <c r="L20" s="207">
        <v>4.1321606389535813E-4</v>
      </c>
      <c r="M20" s="207">
        <v>1.0330401597383953E-3</v>
      </c>
      <c r="N20" s="207">
        <v>2.2726883514244695E-3</v>
      </c>
      <c r="O20" s="207">
        <v>2.2726883514244695E-3</v>
      </c>
      <c r="P20" s="207">
        <v>1.4462562236337536E-3</v>
      </c>
      <c r="Q20" s="207">
        <v>2.2726883514244695E-3</v>
      </c>
      <c r="R20" s="207">
        <v>1.0330401597383953E-3</v>
      </c>
      <c r="S20" s="207">
        <v>3.5123365431105444E-3</v>
      </c>
      <c r="T20" s="207">
        <v>6.6114570223257301E-3</v>
      </c>
      <c r="U20" s="222">
        <v>0.26569792908471529</v>
      </c>
      <c r="V20" s="207">
        <v>4.9585927667442978E-3</v>
      </c>
      <c r="W20" s="207">
        <v>3.0991204792151861E-3</v>
      </c>
      <c r="X20" s="207">
        <v>1.4462562236337536E-3</v>
      </c>
      <c r="Y20" s="207">
        <v>1.4462562236337536E-3</v>
      </c>
      <c r="Z20" s="207">
        <v>4.1321606389535812E-3</v>
      </c>
      <c r="AA20" s="207">
        <v>5.7850248945350144E-3</v>
      </c>
      <c r="AB20" s="207">
        <v>8.2643212779071626E-4</v>
      </c>
      <c r="AC20" s="207">
        <v>1.0330401597383953E-3</v>
      </c>
      <c r="AD20" s="207">
        <v>6.1982409584303722E-4</v>
      </c>
      <c r="AE20" s="207">
        <v>8.2643212779071626E-4</v>
      </c>
      <c r="AF20" s="207">
        <v>8.2643212779071626E-4</v>
      </c>
      <c r="AG20" s="207">
        <v>8.2643212779071626E-4</v>
      </c>
      <c r="AH20" s="207">
        <v>2.2726883514244695E-3</v>
      </c>
      <c r="AI20" s="207">
        <v>1.2396481916860744E-3</v>
      </c>
      <c r="AJ20" s="207">
        <v>6.1982409584303722E-4</v>
      </c>
      <c r="AK20" s="207">
        <v>6.1982409584303722E-4</v>
      </c>
      <c r="AL20" s="207">
        <v>6.1982409584303722E-4</v>
      </c>
      <c r="AM20" s="208">
        <v>0</v>
      </c>
    </row>
    <row r="21" spans="1:39" x14ac:dyDescent="0.25">
      <c r="A21" s="391"/>
      <c r="B21" s="217" t="s">
        <v>533</v>
      </c>
      <c r="C21" s="215" t="s">
        <v>397</v>
      </c>
      <c r="D21" s="206">
        <v>0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  <c r="J21" s="207">
        <v>0</v>
      </c>
      <c r="K21" s="207">
        <v>0</v>
      </c>
      <c r="L21" s="207">
        <v>0</v>
      </c>
      <c r="M21" s="207">
        <v>0</v>
      </c>
      <c r="N21" s="207">
        <v>0</v>
      </c>
      <c r="O21" s="207">
        <v>0</v>
      </c>
      <c r="P21" s="207">
        <v>3.1834137779727955E-4</v>
      </c>
      <c r="Q21" s="207">
        <v>0</v>
      </c>
      <c r="R21" s="207">
        <v>0</v>
      </c>
      <c r="S21" s="207">
        <v>0</v>
      </c>
      <c r="T21" s="207">
        <v>3.1834137779727955E-4</v>
      </c>
      <c r="U21" s="207">
        <v>0</v>
      </c>
      <c r="V21" s="222">
        <v>0.3380785432207109</v>
      </c>
      <c r="W21" s="207">
        <v>3.1834137779727955E-4</v>
      </c>
      <c r="X21" s="207">
        <v>0</v>
      </c>
      <c r="Y21" s="207">
        <v>0</v>
      </c>
      <c r="Z21" s="207">
        <v>0</v>
      </c>
      <c r="AA21" s="207">
        <v>3.1834137779727955E-4</v>
      </c>
      <c r="AB21" s="207">
        <v>0</v>
      </c>
      <c r="AC21" s="207">
        <v>0</v>
      </c>
      <c r="AD21" s="207">
        <v>0</v>
      </c>
      <c r="AE21" s="207">
        <v>0</v>
      </c>
      <c r="AF21" s="207">
        <v>0</v>
      </c>
      <c r="AG21" s="207">
        <v>0</v>
      </c>
      <c r="AH21" s="207">
        <v>0</v>
      </c>
      <c r="AI21" s="207">
        <v>6.366827555945591E-4</v>
      </c>
      <c r="AJ21" s="207">
        <v>0</v>
      </c>
      <c r="AK21" s="207">
        <v>0</v>
      </c>
      <c r="AL21" s="207">
        <v>0</v>
      </c>
      <c r="AM21" s="208">
        <v>0</v>
      </c>
    </row>
    <row r="22" spans="1:39" ht="31.5" x14ac:dyDescent="0.25">
      <c r="A22" s="391"/>
      <c r="B22" s="217" t="s">
        <v>534</v>
      </c>
      <c r="C22" s="215" t="s">
        <v>397</v>
      </c>
      <c r="D22" s="206">
        <v>5.6380341880341881E-3</v>
      </c>
      <c r="E22" s="207">
        <v>6.0139031339031344E-3</v>
      </c>
      <c r="F22" s="207">
        <v>5.2621652421652419E-3</v>
      </c>
      <c r="G22" s="207">
        <v>4.5104273504273503E-3</v>
      </c>
      <c r="H22" s="207">
        <v>4.5104273504273503E-3</v>
      </c>
      <c r="I22" s="207">
        <v>1.8793447293447294E-3</v>
      </c>
      <c r="J22" s="207">
        <v>6.3897720797720806E-3</v>
      </c>
      <c r="K22" s="207">
        <v>6.7656410256410251E-3</v>
      </c>
      <c r="L22" s="207">
        <v>2.2552136752136752E-3</v>
      </c>
      <c r="M22" s="207">
        <v>4.5104273504273503E-3</v>
      </c>
      <c r="N22" s="207">
        <v>4.1345584045584041E-3</v>
      </c>
      <c r="O22" s="207">
        <v>7.1415099715099713E-3</v>
      </c>
      <c r="P22" s="207">
        <v>1.2027806267806269E-2</v>
      </c>
      <c r="Q22" s="207">
        <v>5.6380341880341881E-3</v>
      </c>
      <c r="R22" s="207">
        <v>4.8862962962962957E-3</v>
      </c>
      <c r="S22" s="207">
        <v>5.2621652421652419E-3</v>
      </c>
      <c r="T22" s="207">
        <v>9.0208547008547007E-3</v>
      </c>
      <c r="U22" s="207">
        <v>3.3828205128205125E-3</v>
      </c>
      <c r="V22" s="207">
        <v>1.2403675213675214E-2</v>
      </c>
      <c r="W22" s="222">
        <v>0.39315891737891739</v>
      </c>
      <c r="X22" s="207">
        <v>7.5173789173789175E-3</v>
      </c>
      <c r="Y22" s="207">
        <v>4.8862962962962957E-3</v>
      </c>
      <c r="Z22" s="207">
        <v>3.0069515669515672E-3</v>
      </c>
      <c r="AA22" s="207">
        <v>5.2621652421652419E-3</v>
      </c>
      <c r="AB22" s="207">
        <v>3.0069515669515672E-3</v>
      </c>
      <c r="AC22" s="207">
        <v>4.5104273504273503E-3</v>
      </c>
      <c r="AD22" s="207">
        <v>5.2621652421652419E-3</v>
      </c>
      <c r="AE22" s="207">
        <v>3.3828205128205125E-3</v>
      </c>
      <c r="AF22" s="207">
        <v>1.8793447293447294E-3</v>
      </c>
      <c r="AG22" s="207">
        <v>5.6380341880341881E-3</v>
      </c>
      <c r="AH22" s="207">
        <v>4.1345584045584041E-3</v>
      </c>
      <c r="AI22" s="207">
        <v>3.3828205128205125E-3</v>
      </c>
      <c r="AJ22" s="207">
        <v>2.2552136752136752E-3</v>
      </c>
      <c r="AK22" s="207">
        <v>3.7586894586894588E-3</v>
      </c>
      <c r="AL22" s="207">
        <v>2.2552136752136752E-3</v>
      </c>
      <c r="AM22" s="208">
        <v>0</v>
      </c>
    </row>
    <row r="23" spans="1:39" ht="31.5" x14ac:dyDescent="0.25">
      <c r="A23" s="391"/>
      <c r="B23" s="217" t="s">
        <v>535</v>
      </c>
      <c r="C23" s="215" t="s">
        <v>397</v>
      </c>
      <c r="D23" s="206">
        <v>1.3380591486694399E-2</v>
      </c>
      <c r="E23" s="207">
        <v>2.5646133682830932E-2</v>
      </c>
      <c r="F23" s="207">
        <v>3.1778904780899196E-2</v>
      </c>
      <c r="G23" s="207">
        <v>1.17080175508576E-2</v>
      </c>
      <c r="H23" s="207">
        <v>1.5331927745170665E-2</v>
      </c>
      <c r="I23" s="207">
        <v>8.3628696791839992E-3</v>
      </c>
      <c r="J23" s="207">
        <v>1.3380591486694399E-2</v>
      </c>
      <c r="K23" s="207">
        <v>3.5124052652572797E-2</v>
      </c>
      <c r="L23" s="207">
        <v>1.0314205937660265E-2</v>
      </c>
      <c r="M23" s="207">
        <v>3.0942617812980799E-2</v>
      </c>
      <c r="N23" s="207">
        <v>2.2022223488517866E-2</v>
      </c>
      <c r="O23" s="207">
        <v>3.9584249814804261E-2</v>
      </c>
      <c r="P23" s="207">
        <v>4.7947119493988263E-2</v>
      </c>
      <c r="Q23" s="207">
        <v>1.6725739358367998E-2</v>
      </c>
      <c r="R23" s="207">
        <v>1.0592968260299733E-2</v>
      </c>
      <c r="S23" s="207">
        <v>1.1150492905578666E-2</v>
      </c>
      <c r="T23" s="207">
        <v>1.5610690067810132E-2</v>
      </c>
      <c r="U23" s="207">
        <v>7.8053450339050662E-3</v>
      </c>
      <c r="V23" s="207">
        <v>7.8053450339050662E-3</v>
      </c>
      <c r="W23" s="207">
        <v>1.17080175508576E-2</v>
      </c>
      <c r="X23" s="222">
        <v>0.38385571827454557</v>
      </c>
      <c r="Y23" s="207">
        <v>9.4779189697418668E-3</v>
      </c>
      <c r="Z23" s="207">
        <v>1.3380591486694399E-2</v>
      </c>
      <c r="AA23" s="207">
        <v>1.4216878454612798E-2</v>
      </c>
      <c r="AB23" s="207">
        <v>1.7562026326286399E-2</v>
      </c>
      <c r="AC23" s="207">
        <v>1.4495640777252265E-2</v>
      </c>
      <c r="AD23" s="207">
        <v>1.17080175508576E-2</v>
      </c>
      <c r="AE23" s="207">
        <v>9.7566812923813341E-3</v>
      </c>
      <c r="AF23" s="207">
        <v>7.5265827112655998E-3</v>
      </c>
      <c r="AG23" s="207">
        <v>2.0070887230041596E-2</v>
      </c>
      <c r="AH23" s="207">
        <v>1.4495640777252265E-2</v>
      </c>
      <c r="AI23" s="207">
        <v>1.3659353809333866E-2</v>
      </c>
      <c r="AJ23" s="207">
        <v>1.979212490740213E-2</v>
      </c>
      <c r="AK23" s="207">
        <v>1.2544304518775999E-2</v>
      </c>
      <c r="AL23" s="207">
        <v>1.3380591486694399E-2</v>
      </c>
      <c r="AM23" s="208">
        <v>0</v>
      </c>
    </row>
    <row r="24" spans="1:39" x14ac:dyDescent="0.25">
      <c r="A24" s="391"/>
      <c r="B24" s="217" t="s">
        <v>536</v>
      </c>
      <c r="C24" s="215" t="s">
        <v>397</v>
      </c>
      <c r="D24" s="206">
        <v>1.2617660141029672E-2</v>
      </c>
      <c r="E24" s="207">
        <v>1.1040452623400962E-2</v>
      </c>
      <c r="F24" s="207">
        <v>1.7349282693915797E-2</v>
      </c>
      <c r="G24" s="207">
        <v>1.2223358261622493E-2</v>
      </c>
      <c r="H24" s="207">
        <v>9.8575469851794311E-3</v>
      </c>
      <c r="I24" s="207">
        <v>4.7316225528861262E-3</v>
      </c>
      <c r="J24" s="207">
        <v>1.0251848864586606E-2</v>
      </c>
      <c r="K24" s="207">
        <v>1.4194867658658378E-2</v>
      </c>
      <c r="L24" s="207">
        <v>5.520226311700481E-3</v>
      </c>
      <c r="M24" s="207">
        <v>1.2617660141029672E-2</v>
      </c>
      <c r="N24" s="207">
        <v>1.0251848864586606E-2</v>
      </c>
      <c r="O24" s="207">
        <v>2.129230148798757E-2</v>
      </c>
      <c r="P24" s="207">
        <v>1.4194867658658378E-2</v>
      </c>
      <c r="Q24" s="207">
        <v>1.1829056382215316E-2</v>
      </c>
      <c r="R24" s="207">
        <v>9.0689432263650754E-3</v>
      </c>
      <c r="S24" s="207">
        <v>8.6746413469578985E-3</v>
      </c>
      <c r="T24" s="207">
        <v>1.1829056382215316E-2</v>
      </c>
      <c r="U24" s="207">
        <v>5.520226311700481E-3</v>
      </c>
      <c r="V24" s="207">
        <v>6.3088300705148358E-3</v>
      </c>
      <c r="W24" s="207">
        <v>1.6560678935101443E-2</v>
      </c>
      <c r="X24" s="207">
        <v>3.2332754111388529E-2</v>
      </c>
      <c r="Y24" s="222">
        <v>0.48380840603260644</v>
      </c>
      <c r="Z24" s="207">
        <v>1.6166377055694264E-2</v>
      </c>
      <c r="AA24" s="207">
        <v>2.0897999608580391E-2</v>
      </c>
      <c r="AB24" s="207">
        <v>1.2617660141029672E-2</v>
      </c>
      <c r="AC24" s="207">
        <v>1.2223358261622493E-2</v>
      </c>
      <c r="AD24" s="207">
        <v>2.0503697729173213E-2</v>
      </c>
      <c r="AE24" s="207">
        <v>1.2223358261622493E-2</v>
      </c>
      <c r="AF24" s="207">
        <v>1.1040452623400962E-2</v>
      </c>
      <c r="AG24" s="207">
        <v>6.8214225137441645E-2</v>
      </c>
      <c r="AH24" s="207">
        <v>2.6418225920280876E-2</v>
      </c>
      <c r="AI24" s="207">
        <v>2.720682967909523E-2</v>
      </c>
      <c r="AJ24" s="207">
        <v>1.8137886452730151E-2</v>
      </c>
      <c r="AK24" s="207">
        <v>1.0646150743993785E-2</v>
      </c>
      <c r="AL24" s="207">
        <v>1.3011962020436849E-2</v>
      </c>
      <c r="AM24" s="208">
        <v>0</v>
      </c>
    </row>
    <row r="25" spans="1:39" ht="21" x14ac:dyDescent="0.25">
      <c r="A25" s="391"/>
      <c r="B25" s="217" t="s">
        <v>537</v>
      </c>
      <c r="C25" s="215" t="s">
        <v>397</v>
      </c>
      <c r="D25" s="206">
        <v>3.7134362123293213E-2</v>
      </c>
      <c r="E25" s="207">
        <v>1.802108750100994E-2</v>
      </c>
      <c r="F25" s="207">
        <v>2.1843742425466592E-2</v>
      </c>
      <c r="G25" s="207">
        <v>1.7474993940373273E-2</v>
      </c>
      <c r="H25" s="207">
        <v>6.8807788640219761E-2</v>
      </c>
      <c r="I25" s="207">
        <v>6.1708572351943124E-2</v>
      </c>
      <c r="J25" s="207">
        <v>4.3141391290296517E-2</v>
      </c>
      <c r="K25" s="207">
        <v>4.7510139775389836E-2</v>
      </c>
      <c r="L25" s="207">
        <v>1.802108750100994E-2</v>
      </c>
      <c r="M25" s="207">
        <v>4.5325765532843183E-2</v>
      </c>
      <c r="N25" s="207">
        <v>4.3141391290296517E-2</v>
      </c>
      <c r="O25" s="207">
        <v>4.4779671972206517E-2</v>
      </c>
      <c r="P25" s="207">
        <v>3.8772642805203199E-2</v>
      </c>
      <c r="Q25" s="207">
        <v>3.7680455683929873E-2</v>
      </c>
      <c r="R25" s="207">
        <v>5.6793730306213139E-2</v>
      </c>
      <c r="S25" s="207">
        <v>4.2595297729659858E-2</v>
      </c>
      <c r="T25" s="207">
        <v>4.423357841156985E-2</v>
      </c>
      <c r="U25" s="207">
        <v>3.3311707198836554E-2</v>
      </c>
      <c r="V25" s="207">
        <v>4.4779671972206517E-2</v>
      </c>
      <c r="W25" s="207">
        <v>4.8056233336026502E-2</v>
      </c>
      <c r="X25" s="207">
        <v>3.3857800759473221E-2</v>
      </c>
      <c r="Y25" s="207">
        <v>3.7680455683929873E-2</v>
      </c>
      <c r="Z25" s="222">
        <v>0.59141932616950799</v>
      </c>
      <c r="AA25" s="207">
        <v>2.5120303789286581E-2</v>
      </c>
      <c r="AB25" s="207">
        <v>5.0240607578573161E-2</v>
      </c>
      <c r="AC25" s="207">
        <v>3.604217500201988E-2</v>
      </c>
      <c r="AD25" s="207">
        <v>2.4028116668013251E-2</v>
      </c>
      <c r="AE25" s="207">
        <v>2.6758584471196577E-2</v>
      </c>
      <c r="AF25" s="207">
        <v>1.4744526137189949E-2</v>
      </c>
      <c r="AG25" s="207">
        <v>1.9659368182919933E-2</v>
      </c>
      <c r="AH25" s="207">
        <v>3.9864829926476532E-2</v>
      </c>
      <c r="AI25" s="207">
        <v>1.911327462228327E-2</v>
      </c>
      <c r="AJ25" s="207">
        <v>1.5836713258463281E-2</v>
      </c>
      <c r="AK25" s="207">
        <v>2.1843742425466592E-2</v>
      </c>
      <c r="AL25" s="207">
        <v>2.0751555304193262E-2</v>
      </c>
      <c r="AM25" s="208">
        <v>0</v>
      </c>
    </row>
    <row r="26" spans="1:39" x14ac:dyDescent="0.25">
      <c r="A26" s="391"/>
      <c r="B26" s="217" t="s">
        <v>538</v>
      </c>
      <c r="C26" s="215" t="s">
        <v>397</v>
      </c>
      <c r="D26" s="206">
        <v>1.6974166443192992E-2</v>
      </c>
      <c r="E26" s="207">
        <v>2.246580852775543E-2</v>
      </c>
      <c r="F26" s="207">
        <v>4.2934656297488154E-2</v>
      </c>
      <c r="G26" s="207">
        <v>2.4962009475283813E-2</v>
      </c>
      <c r="H26" s="207">
        <v>2.6958970233306515E-2</v>
      </c>
      <c r="I26" s="207">
        <v>1.5476445874675962E-2</v>
      </c>
      <c r="J26" s="207">
        <v>2.3464288906766783E-2</v>
      </c>
      <c r="K26" s="207">
        <v>3.7443014212925715E-2</v>
      </c>
      <c r="L26" s="207">
        <v>1.6474926253687315E-2</v>
      </c>
      <c r="M26" s="207">
        <v>3.0453651559846247E-2</v>
      </c>
      <c r="N26" s="207">
        <v>2.4962009475283813E-2</v>
      </c>
      <c r="O26" s="207">
        <v>4.5930097434522213E-2</v>
      </c>
      <c r="P26" s="207">
        <v>3.1951372128363277E-2</v>
      </c>
      <c r="Q26" s="207">
        <v>2.1966568338249753E-2</v>
      </c>
      <c r="R26" s="207">
        <v>2.0468847769732727E-2</v>
      </c>
      <c r="S26" s="207">
        <v>1.9470367390721374E-2</v>
      </c>
      <c r="T26" s="207">
        <v>2.4462769285778136E-2</v>
      </c>
      <c r="U26" s="207">
        <v>1.5975686064181639E-2</v>
      </c>
      <c r="V26" s="207">
        <v>1.4977205685170285E-2</v>
      </c>
      <c r="W26" s="207">
        <v>2.1467328148744077E-2</v>
      </c>
      <c r="X26" s="207">
        <v>2.5960489854295162E-2</v>
      </c>
      <c r="Y26" s="207">
        <v>1.9969607580227051E-2</v>
      </c>
      <c r="Z26" s="207">
        <v>4.1436935728971128E-2</v>
      </c>
      <c r="AA26" s="222">
        <v>0.60108518816483414</v>
      </c>
      <c r="AB26" s="207">
        <v>1.5476445874675962E-2</v>
      </c>
      <c r="AC26" s="207">
        <v>3.294985250737463E-2</v>
      </c>
      <c r="AD26" s="207">
        <v>1.9470367390721374E-2</v>
      </c>
      <c r="AE26" s="207">
        <v>1.7972646822204341E-2</v>
      </c>
      <c r="AF26" s="207">
        <v>1.3978725306158934E-2</v>
      </c>
      <c r="AG26" s="207">
        <v>1.0983284169124877E-2</v>
      </c>
      <c r="AH26" s="207">
        <v>2.7957450612317868E-2</v>
      </c>
      <c r="AI26" s="207">
        <v>1.4977205685170285E-2</v>
      </c>
      <c r="AJ26" s="207">
        <v>1.3479485116653258E-2</v>
      </c>
      <c r="AK26" s="207">
        <v>9.9848037901135254E-3</v>
      </c>
      <c r="AL26" s="207">
        <v>1.2980244927147581E-2</v>
      </c>
      <c r="AM26" s="208">
        <v>0</v>
      </c>
    </row>
    <row r="27" spans="1:39" ht="21" x14ac:dyDescent="0.25">
      <c r="A27" s="391"/>
      <c r="B27" s="217" t="s">
        <v>539</v>
      </c>
      <c r="C27" s="215" t="s">
        <v>397</v>
      </c>
      <c r="D27" s="206">
        <v>2.6220216927453771E-3</v>
      </c>
      <c r="E27" s="207">
        <v>1.0488086770981508E-3</v>
      </c>
      <c r="F27" s="207">
        <v>1.5732130156472263E-3</v>
      </c>
      <c r="G27" s="207">
        <v>1.5732130156472263E-3</v>
      </c>
      <c r="H27" s="207">
        <v>2.6220216927453771E-3</v>
      </c>
      <c r="I27" s="207">
        <v>1.0488086770981508E-3</v>
      </c>
      <c r="J27" s="207">
        <v>3.6708303698435281E-3</v>
      </c>
      <c r="K27" s="207">
        <v>3.1464260312944526E-3</v>
      </c>
      <c r="L27" s="207">
        <v>5.244043385490754E-4</v>
      </c>
      <c r="M27" s="207">
        <v>2.0976173541963016E-3</v>
      </c>
      <c r="N27" s="207">
        <v>1.5732130156472263E-3</v>
      </c>
      <c r="O27" s="207">
        <v>2.0976173541963016E-3</v>
      </c>
      <c r="P27" s="207">
        <v>2.0976173541963016E-3</v>
      </c>
      <c r="Q27" s="207">
        <v>1.5732130156472263E-3</v>
      </c>
      <c r="R27" s="207">
        <v>1.5732130156472263E-3</v>
      </c>
      <c r="S27" s="207">
        <v>1.5732130156472263E-3</v>
      </c>
      <c r="T27" s="207">
        <v>2.0976173541963016E-3</v>
      </c>
      <c r="U27" s="207">
        <v>1.0488086770981508E-3</v>
      </c>
      <c r="V27" s="207">
        <v>1.5732130156472263E-3</v>
      </c>
      <c r="W27" s="207">
        <v>2.0976173541963016E-3</v>
      </c>
      <c r="X27" s="207">
        <v>2.6220216927453771E-3</v>
      </c>
      <c r="Y27" s="207">
        <v>2.0976173541963016E-3</v>
      </c>
      <c r="Z27" s="207">
        <v>3.1464260312944526E-3</v>
      </c>
      <c r="AA27" s="207">
        <v>2.6220216927453771E-3</v>
      </c>
      <c r="AB27" s="222">
        <v>0.52807516891891892</v>
      </c>
      <c r="AC27" s="207">
        <v>3.6708303698435281E-3</v>
      </c>
      <c r="AD27" s="207">
        <v>2.0976173541963016E-3</v>
      </c>
      <c r="AE27" s="207">
        <v>4.1952347083926032E-3</v>
      </c>
      <c r="AF27" s="207">
        <v>3.1464260312944526E-3</v>
      </c>
      <c r="AG27" s="207">
        <v>3.1464260312944526E-3</v>
      </c>
      <c r="AH27" s="207">
        <v>6.8172564011379803E-3</v>
      </c>
      <c r="AI27" s="207">
        <v>2.6220216927453771E-3</v>
      </c>
      <c r="AJ27" s="207">
        <v>3.1464260312944526E-3</v>
      </c>
      <c r="AK27" s="207">
        <v>4.1952347083926032E-3</v>
      </c>
      <c r="AL27" s="207">
        <v>3.1464260312944526E-3</v>
      </c>
      <c r="AM27" s="208">
        <v>0</v>
      </c>
    </row>
    <row r="28" spans="1:39" ht="21" x14ac:dyDescent="0.25">
      <c r="A28" s="391"/>
      <c r="B28" s="217" t="s">
        <v>540</v>
      </c>
      <c r="C28" s="215" t="s">
        <v>397</v>
      </c>
      <c r="D28" s="206">
        <v>4.5135550855604696E-4</v>
      </c>
      <c r="E28" s="207">
        <v>4.5135550855604696E-4</v>
      </c>
      <c r="F28" s="207">
        <v>4.5135550855604696E-4</v>
      </c>
      <c r="G28" s="207">
        <v>4.5135550855604696E-4</v>
      </c>
      <c r="H28" s="207">
        <v>1.3540665256681409E-3</v>
      </c>
      <c r="I28" s="207">
        <v>4.5135550855604696E-4</v>
      </c>
      <c r="J28" s="207">
        <v>4.5135550855604696E-4</v>
      </c>
      <c r="K28" s="207">
        <v>1.3540665256681409E-3</v>
      </c>
      <c r="L28" s="207">
        <v>4.5135550855604696E-4</v>
      </c>
      <c r="M28" s="207">
        <v>9.0271101711209391E-4</v>
      </c>
      <c r="N28" s="207">
        <v>9.0271101711209391E-4</v>
      </c>
      <c r="O28" s="207">
        <v>9.0271101711209391E-4</v>
      </c>
      <c r="P28" s="207">
        <v>9.0271101711209391E-4</v>
      </c>
      <c r="Q28" s="207">
        <v>9.0271101711209391E-4</v>
      </c>
      <c r="R28" s="207">
        <v>9.0271101711209391E-4</v>
      </c>
      <c r="S28" s="207">
        <v>9.0271101711209391E-4</v>
      </c>
      <c r="T28" s="207">
        <v>9.0271101711209391E-4</v>
      </c>
      <c r="U28" s="207">
        <v>4.5135550855604696E-4</v>
      </c>
      <c r="V28" s="207">
        <v>9.0271101711209391E-4</v>
      </c>
      <c r="W28" s="207">
        <v>9.0271101711209391E-4</v>
      </c>
      <c r="X28" s="207">
        <v>9.0271101711209391E-4</v>
      </c>
      <c r="Y28" s="207">
        <v>9.0271101711209391E-4</v>
      </c>
      <c r="Z28" s="207">
        <v>1.8054220342241878E-3</v>
      </c>
      <c r="AA28" s="207">
        <v>9.0271101711209391E-4</v>
      </c>
      <c r="AB28" s="207">
        <v>9.0271101711209391E-4</v>
      </c>
      <c r="AC28" s="222">
        <v>0.47979090559507787</v>
      </c>
      <c r="AD28" s="207">
        <v>4.0621995770044224E-3</v>
      </c>
      <c r="AE28" s="207">
        <v>3.1594885598923289E-3</v>
      </c>
      <c r="AF28" s="207">
        <v>1.8054220342241878E-3</v>
      </c>
      <c r="AG28" s="207">
        <v>9.0271101711209391E-4</v>
      </c>
      <c r="AH28" s="207">
        <v>5.8676216112286102E-3</v>
      </c>
      <c r="AI28" s="207">
        <v>1.3540665256681409E-3</v>
      </c>
      <c r="AJ28" s="207">
        <v>1.8054220342241878E-3</v>
      </c>
      <c r="AK28" s="207">
        <v>9.0271101711209391E-4</v>
      </c>
      <c r="AL28" s="207">
        <v>2.256777542780235E-3</v>
      </c>
      <c r="AM28" s="208">
        <v>0</v>
      </c>
    </row>
    <row r="29" spans="1:39" x14ac:dyDescent="0.25">
      <c r="A29" s="391"/>
      <c r="B29" s="217" t="s">
        <v>541</v>
      </c>
      <c r="C29" s="215" t="s">
        <v>397</v>
      </c>
      <c r="D29" s="206">
        <v>1.6088395178444814E-3</v>
      </c>
      <c r="E29" s="207">
        <v>1.0725596785629875E-3</v>
      </c>
      <c r="F29" s="207">
        <v>2.1451193571259751E-3</v>
      </c>
      <c r="G29" s="207">
        <v>1.0725596785629875E-3</v>
      </c>
      <c r="H29" s="207">
        <v>1.6088395178444814E-3</v>
      </c>
      <c r="I29" s="207">
        <v>1.0725596785629875E-3</v>
      </c>
      <c r="J29" s="207">
        <v>1.0725596785629875E-3</v>
      </c>
      <c r="K29" s="207">
        <v>2.1451193571259751E-3</v>
      </c>
      <c r="L29" s="207">
        <v>5.3627983928149377E-4</v>
      </c>
      <c r="M29" s="207">
        <v>1.6088395178444814E-3</v>
      </c>
      <c r="N29" s="207">
        <v>1.6088395178444814E-3</v>
      </c>
      <c r="O29" s="207">
        <v>2.1451193571259751E-3</v>
      </c>
      <c r="P29" s="207">
        <v>1.6088395178444814E-3</v>
      </c>
      <c r="Q29" s="207">
        <v>1.6088395178444814E-3</v>
      </c>
      <c r="R29" s="207">
        <v>2.1451193571259751E-3</v>
      </c>
      <c r="S29" s="207">
        <v>1.6088395178444814E-3</v>
      </c>
      <c r="T29" s="207">
        <v>2.1451193571259751E-3</v>
      </c>
      <c r="U29" s="207">
        <v>1.0725596785629875E-3</v>
      </c>
      <c r="V29" s="207">
        <v>1.6088395178444814E-3</v>
      </c>
      <c r="W29" s="207">
        <v>2.1451193571259751E-3</v>
      </c>
      <c r="X29" s="207">
        <v>2.681399196407469E-3</v>
      </c>
      <c r="Y29" s="207">
        <v>1.6088395178444814E-3</v>
      </c>
      <c r="Z29" s="207">
        <v>3.2176790356889628E-3</v>
      </c>
      <c r="AA29" s="207">
        <v>3.7539588749704567E-3</v>
      </c>
      <c r="AB29" s="207">
        <v>2.1451193571259751E-3</v>
      </c>
      <c r="AC29" s="207">
        <v>1.0189316946348382E-2</v>
      </c>
      <c r="AD29" s="222">
        <v>0.58615386433467276</v>
      </c>
      <c r="AE29" s="207">
        <v>9.1167572677853959E-3</v>
      </c>
      <c r="AF29" s="207">
        <v>5.8990782320964318E-3</v>
      </c>
      <c r="AG29" s="207">
        <v>2.1451193571259751E-3</v>
      </c>
      <c r="AH29" s="207">
        <v>6.9716379106594195E-3</v>
      </c>
      <c r="AI29" s="207">
        <v>3.2176790356889628E-3</v>
      </c>
      <c r="AJ29" s="207">
        <v>2.1451193571259751E-3</v>
      </c>
      <c r="AK29" s="207">
        <v>2.1451193571259751E-3</v>
      </c>
      <c r="AL29" s="207">
        <v>2.681399196407469E-3</v>
      </c>
      <c r="AM29" s="208">
        <v>0</v>
      </c>
    </row>
    <row r="30" spans="1:39" ht="21" x14ac:dyDescent="0.25">
      <c r="A30" s="391"/>
      <c r="B30" s="217" t="s">
        <v>542</v>
      </c>
      <c r="C30" s="215" t="s">
        <v>397</v>
      </c>
      <c r="D30" s="206">
        <v>2.923745200795897E-3</v>
      </c>
      <c r="E30" s="207">
        <v>2.4364543339965811E-3</v>
      </c>
      <c r="F30" s="207">
        <v>2.4364543339965811E-3</v>
      </c>
      <c r="G30" s="207">
        <v>2.4364543339965811E-3</v>
      </c>
      <c r="H30" s="207">
        <v>4.8729086679931621E-3</v>
      </c>
      <c r="I30" s="207">
        <v>1.9491634671972647E-3</v>
      </c>
      <c r="J30" s="207">
        <v>3.8983269343945293E-3</v>
      </c>
      <c r="K30" s="207">
        <v>6.3347812683911099E-3</v>
      </c>
      <c r="L30" s="207">
        <v>9.7458173359863233E-4</v>
      </c>
      <c r="M30" s="207">
        <v>4.8729086679931621E-3</v>
      </c>
      <c r="N30" s="207">
        <v>4.3856178011938453E-3</v>
      </c>
      <c r="O30" s="207">
        <v>5.3601995347924772E-3</v>
      </c>
      <c r="P30" s="207">
        <v>4.8729086679931621E-3</v>
      </c>
      <c r="Q30" s="207">
        <v>4.3856178011938453E-3</v>
      </c>
      <c r="R30" s="207">
        <v>7.3093630019897418E-3</v>
      </c>
      <c r="S30" s="207">
        <v>4.3856178011938453E-3</v>
      </c>
      <c r="T30" s="207">
        <v>5.3601995347924772E-3</v>
      </c>
      <c r="U30" s="207">
        <v>2.923745200795897E-3</v>
      </c>
      <c r="V30" s="207">
        <v>3.8983269343945293E-3</v>
      </c>
      <c r="W30" s="207">
        <v>5.3601995347924772E-3</v>
      </c>
      <c r="X30" s="207">
        <v>6.8220721351904268E-3</v>
      </c>
      <c r="Y30" s="207">
        <v>4.3856178011938453E-3</v>
      </c>
      <c r="Z30" s="207">
        <v>7.7966538687890587E-3</v>
      </c>
      <c r="AA30" s="207">
        <v>6.8220721351904268E-3</v>
      </c>
      <c r="AB30" s="207">
        <v>4.8729086679931621E-3</v>
      </c>
      <c r="AC30" s="207">
        <v>2.1928089005969226E-2</v>
      </c>
      <c r="AD30" s="207">
        <v>1.9491634671972648E-2</v>
      </c>
      <c r="AE30" s="222">
        <v>0.55892262421881567</v>
      </c>
      <c r="AF30" s="207">
        <v>1.8029762071574695E-2</v>
      </c>
      <c r="AG30" s="207">
        <v>5.847490401591794E-3</v>
      </c>
      <c r="AH30" s="207">
        <v>1.8029762071574695E-2</v>
      </c>
      <c r="AI30" s="207">
        <v>8.2839447355883746E-3</v>
      </c>
      <c r="AJ30" s="207">
        <v>5.847490401591794E-3</v>
      </c>
      <c r="AK30" s="207">
        <v>4.8729086679931621E-3</v>
      </c>
      <c r="AL30" s="207">
        <v>6.3347812683911099E-3</v>
      </c>
      <c r="AM30" s="208">
        <v>0</v>
      </c>
    </row>
    <row r="31" spans="1:39" ht="21" x14ac:dyDescent="0.25">
      <c r="A31" s="391"/>
      <c r="B31" s="217" t="s">
        <v>543</v>
      </c>
      <c r="C31" s="215" t="s">
        <v>397</v>
      </c>
      <c r="D31" s="206">
        <v>1.4869333107363781E-2</v>
      </c>
      <c r="E31" s="207">
        <v>1.2115752902296413E-2</v>
      </c>
      <c r="F31" s="207">
        <v>1.0463604779255994E-2</v>
      </c>
      <c r="G31" s="207">
        <v>9.3621726972290473E-3</v>
      </c>
      <c r="H31" s="207">
        <v>1.3767901025336836E-2</v>
      </c>
      <c r="I31" s="207">
        <v>6.0578764511482067E-3</v>
      </c>
      <c r="J31" s="207">
        <v>1.1014320820269468E-2</v>
      </c>
      <c r="K31" s="207">
        <v>1.4869333107363781E-2</v>
      </c>
      <c r="L31" s="207">
        <v>5.507160410134734E-3</v>
      </c>
      <c r="M31" s="207">
        <v>1.3217184984323361E-2</v>
      </c>
      <c r="N31" s="207">
        <v>1.3217184984323361E-2</v>
      </c>
      <c r="O31" s="207">
        <v>1.7622913312431147E-2</v>
      </c>
      <c r="P31" s="207">
        <v>2.3130073722565883E-2</v>
      </c>
      <c r="Q31" s="207">
        <v>1.2666468943309887E-2</v>
      </c>
      <c r="R31" s="207">
        <v>1.0463604779255994E-2</v>
      </c>
      <c r="S31" s="207">
        <v>9.3621726972290473E-3</v>
      </c>
      <c r="T31" s="207">
        <v>1.2666468943309887E-2</v>
      </c>
      <c r="U31" s="207">
        <v>7.7100245741886274E-3</v>
      </c>
      <c r="V31" s="207">
        <v>1.2115752902296413E-2</v>
      </c>
      <c r="W31" s="207">
        <v>1.1565036861282942E-2</v>
      </c>
      <c r="X31" s="207">
        <v>1.8173629353444621E-2</v>
      </c>
      <c r="Y31" s="207">
        <v>1.2666468943309887E-2</v>
      </c>
      <c r="Z31" s="207">
        <v>2.0376493517498515E-2</v>
      </c>
      <c r="AA31" s="207">
        <v>1.7072197271417674E-2</v>
      </c>
      <c r="AB31" s="207">
        <v>1.3217184984323361E-2</v>
      </c>
      <c r="AC31" s="207">
        <v>1.597076518939073E-2</v>
      </c>
      <c r="AD31" s="207">
        <v>1.4318617066350308E-2</v>
      </c>
      <c r="AE31" s="207">
        <v>1.8724345394458095E-2</v>
      </c>
      <c r="AF31" s="222">
        <v>0.70106152021015156</v>
      </c>
      <c r="AG31" s="207">
        <v>4.3506567240064395E-2</v>
      </c>
      <c r="AH31" s="207">
        <v>2.4231505804592827E-2</v>
      </c>
      <c r="AI31" s="207">
        <v>1.4318617066350308E-2</v>
      </c>
      <c r="AJ31" s="207">
        <v>1.0463604779255994E-2</v>
      </c>
      <c r="AK31" s="207">
        <v>9.3621726972290473E-3</v>
      </c>
      <c r="AL31" s="207">
        <v>9.9128887382425208E-3</v>
      </c>
      <c r="AM31" s="208">
        <v>0</v>
      </c>
    </row>
    <row r="32" spans="1:39" x14ac:dyDescent="0.25">
      <c r="A32" s="391"/>
      <c r="B32" s="217" t="s">
        <v>544</v>
      </c>
      <c r="C32" s="215" t="s">
        <v>397</v>
      </c>
      <c r="D32" s="206">
        <v>2.4106097722857104E-3</v>
      </c>
      <c r="E32" s="207">
        <v>3.013262215357138E-3</v>
      </c>
      <c r="F32" s="207">
        <v>3.013262215357138E-3</v>
      </c>
      <c r="G32" s="207">
        <v>1.807957329214283E-3</v>
      </c>
      <c r="H32" s="207">
        <v>3.615914658428566E-3</v>
      </c>
      <c r="I32" s="207">
        <v>2.4106097722857104E-3</v>
      </c>
      <c r="J32" s="207">
        <v>3.013262215357138E-3</v>
      </c>
      <c r="K32" s="207">
        <v>4.8212195445714208E-3</v>
      </c>
      <c r="L32" s="207">
        <v>1.807957329214283E-3</v>
      </c>
      <c r="M32" s="207">
        <v>3.615914658428566E-3</v>
      </c>
      <c r="N32" s="207">
        <v>3.615914658428566E-3</v>
      </c>
      <c r="O32" s="207">
        <v>4.8212195445714208E-3</v>
      </c>
      <c r="P32" s="207">
        <v>3.615914658428566E-3</v>
      </c>
      <c r="Q32" s="207">
        <v>3.615914658428566E-3</v>
      </c>
      <c r="R32" s="207">
        <v>3.615914658428566E-3</v>
      </c>
      <c r="S32" s="207">
        <v>3.013262215357138E-3</v>
      </c>
      <c r="T32" s="207">
        <v>3.615914658428566E-3</v>
      </c>
      <c r="U32" s="207">
        <v>2.4106097722857104E-3</v>
      </c>
      <c r="V32" s="207">
        <v>3.013262215357138E-3</v>
      </c>
      <c r="W32" s="207">
        <v>4.2185671014999936E-3</v>
      </c>
      <c r="X32" s="207">
        <v>6.026524430714276E-3</v>
      </c>
      <c r="Y32" s="207">
        <v>4.2185671014999936E-3</v>
      </c>
      <c r="Z32" s="207">
        <v>1.0847743975285696E-2</v>
      </c>
      <c r="AA32" s="207">
        <v>5.423871987642848E-3</v>
      </c>
      <c r="AB32" s="207">
        <v>7.8344817599285584E-3</v>
      </c>
      <c r="AC32" s="207">
        <v>7.8344817599285584E-3</v>
      </c>
      <c r="AD32" s="207">
        <v>7.2318293168571321E-3</v>
      </c>
      <c r="AE32" s="207">
        <v>7.8344817599285584E-3</v>
      </c>
      <c r="AF32" s="207">
        <v>6.026524430714276E-3</v>
      </c>
      <c r="AG32" s="222">
        <v>0.61108957727442759</v>
      </c>
      <c r="AH32" s="207">
        <v>1.024509153221427E-2</v>
      </c>
      <c r="AI32" s="207">
        <v>4.8212195445714208E-3</v>
      </c>
      <c r="AJ32" s="207">
        <v>6.026524430714276E-3</v>
      </c>
      <c r="AK32" s="207">
        <v>4.2185671014999936E-3</v>
      </c>
      <c r="AL32" s="207">
        <v>6.026524430714276E-3</v>
      </c>
      <c r="AM32" s="208">
        <v>0</v>
      </c>
    </row>
    <row r="33" spans="1:39" ht="21" x14ac:dyDescent="0.25">
      <c r="A33" s="391"/>
      <c r="B33" s="217" t="s">
        <v>545</v>
      </c>
      <c r="C33" s="215" t="s">
        <v>397</v>
      </c>
      <c r="D33" s="206">
        <v>2.0726476913982418E-2</v>
      </c>
      <c r="E33" s="207">
        <v>3.1089715370973624E-2</v>
      </c>
      <c r="F33" s="207">
        <v>2.7358949526456792E-2</v>
      </c>
      <c r="G33" s="207">
        <v>2.4042713220219603E-2</v>
      </c>
      <c r="H33" s="207">
        <v>3.2747833524092218E-2</v>
      </c>
      <c r="I33" s="207">
        <v>1.4923063378067338E-2</v>
      </c>
      <c r="J33" s="207">
        <v>2.0726476913982418E-2</v>
      </c>
      <c r="K33" s="207">
        <v>3.6478599368609053E-2</v>
      </c>
      <c r="L33" s="207">
        <v>1.1192297533550504E-2</v>
      </c>
      <c r="M33" s="207">
        <v>3.60640698303294E-2</v>
      </c>
      <c r="N33" s="207">
        <v>2.8188008603016089E-2</v>
      </c>
      <c r="O33" s="207">
        <v>3.6478599368609053E-2</v>
      </c>
      <c r="P33" s="207">
        <v>2.9846126756134676E-2</v>
      </c>
      <c r="Q33" s="207">
        <v>2.7773479064736439E-2</v>
      </c>
      <c r="R33" s="207">
        <v>3.3162363062371865E-2</v>
      </c>
      <c r="S33" s="207">
        <v>2.5286301835058547E-2</v>
      </c>
      <c r="T33" s="207">
        <v>3.2747833524092218E-2</v>
      </c>
      <c r="U33" s="207">
        <v>1.7824770146024876E-2</v>
      </c>
      <c r="V33" s="207">
        <v>2.4042713220219603E-2</v>
      </c>
      <c r="W33" s="207">
        <v>3.2333303985812571E-2</v>
      </c>
      <c r="X33" s="207">
        <v>3.9794835674846242E-2</v>
      </c>
      <c r="Y33" s="207">
        <v>4.0209365213125889E-2</v>
      </c>
      <c r="Z33" s="207">
        <v>4.9329015055278147E-2</v>
      </c>
      <c r="AA33" s="207">
        <v>3.4405951677210812E-2</v>
      </c>
      <c r="AB33" s="207">
        <v>3.2747833524092218E-2</v>
      </c>
      <c r="AC33" s="207">
        <v>7.2128139660658799E-2</v>
      </c>
      <c r="AD33" s="207">
        <v>5.1816192284956042E-2</v>
      </c>
      <c r="AE33" s="207">
        <v>6.9640962430980918E-2</v>
      </c>
      <c r="AF33" s="207">
        <v>4.6841837825600266E-2</v>
      </c>
      <c r="AG33" s="207">
        <v>3.8965776598286941E-2</v>
      </c>
      <c r="AH33" s="222">
        <v>0.5276961022299923</v>
      </c>
      <c r="AI33" s="207">
        <v>3.2747833524092218E-2</v>
      </c>
      <c r="AJ33" s="207">
        <v>2.8188008603016089E-2</v>
      </c>
      <c r="AK33" s="207">
        <v>2.2384595067101009E-2</v>
      </c>
      <c r="AL33" s="207">
        <v>3.3162363062371865E-2</v>
      </c>
      <c r="AM33" s="208">
        <v>0</v>
      </c>
    </row>
    <row r="34" spans="1:39" ht="21" x14ac:dyDescent="0.25">
      <c r="A34" s="391"/>
      <c r="B34" s="217" t="s">
        <v>546</v>
      </c>
      <c r="C34" s="215" t="s">
        <v>397</v>
      </c>
      <c r="D34" s="206">
        <v>1.9965315682562495E-3</v>
      </c>
      <c r="E34" s="207">
        <v>6.6551052275208328E-4</v>
      </c>
      <c r="F34" s="207">
        <v>6.6551052275208328E-4</v>
      </c>
      <c r="G34" s="207">
        <v>6.6551052275208328E-4</v>
      </c>
      <c r="H34" s="207">
        <v>3.3275526137604163E-3</v>
      </c>
      <c r="I34" s="207">
        <v>6.6551052275208328E-4</v>
      </c>
      <c r="J34" s="207">
        <v>1.9965315682562495E-3</v>
      </c>
      <c r="K34" s="207">
        <v>1.9965315682562495E-3</v>
      </c>
      <c r="L34" s="207">
        <v>6.6551052275208328E-4</v>
      </c>
      <c r="M34" s="207">
        <v>1.3310210455041666E-3</v>
      </c>
      <c r="N34" s="207">
        <v>1.3310210455041666E-3</v>
      </c>
      <c r="O34" s="207">
        <v>1.9965315682562495E-3</v>
      </c>
      <c r="P34" s="207">
        <v>1.9965315682562495E-3</v>
      </c>
      <c r="Q34" s="207">
        <v>1.3310210455041666E-3</v>
      </c>
      <c r="R34" s="207">
        <v>1.3310210455041666E-3</v>
      </c>
      <c r="S34" s="207">
        <v>6.6551052275208328E-4</v>
      </c>
      <c r="T34" s="207">
        <v>1.3310210455041666E-3</v>
      </c>
      <c r="U34" s="207">
        <v>6.6551052275208328E-4</v>
      </c>
      <c r="V34" s="207">
        <v>1.3310210455041666E-3</v>
      </c>
      <c r="W34" s="207">
        <v>1.3310210455041666E-3</v>
      </c>
      <c r="X34" s="207">
        <v>2.6620420910083331E-3</v>
      </c>
      <c r="Y34" s="207">
        <v>1.3310210455041666E-3</v>
      </c>
      <c r="Z34" s="207">
        <v>1.9965315682562495E-3</v>
      </c>
      <c r="AA34" s="207">
        <v>1.3310210455041666E-3</v>
      </c>
      <c r="AB34" s="207">
        <v>1.9965315682562495E-3</v>
      </c>
      <c r="AC34" s="207">
        <v>1.9965315682562495E-3</v>
      </c>
      <c r="AD34" s="207">
        <v>1.3310210455041666E-3</v>
      </c>
      <c r="AE34" s="207">
        <v>1.3310210455041666E-3</v>
      </c>
      <c r="AF34" s="207">
        <v>3.993063136512499E-3</v>
      </c>
      <c r="AG34" s="207">
        <v>1.9965315682562495E-3</v>
      </c>
      <c r="AH34" s="207">
        <v>2.6620420910083331E-3</v>
      </c>
      <c r="AI34" s="222">
        <v>0.66750705432033941</v>
      </c>
      <c r="AJ34" s="207">
        <v>1.3310210455041666E-3</v>
      </c>
      <c r="AK34" s="207">
        <v>1.3310210455041666E-3</v>
      </c>
      <c r="AL34" s="207">
        <v>1.3310210455041666E-3</v>
      </c>
      <c r="AM34" s="208">
        <v>0</v>
      </c>
    </row>
    <row r="35" spans="1:39" x14ac:dyDescent="0.25">
      <c r="A35" s="391"/>
      <c r="B35" s="217" t="s">
        <v>547</v>
      </c>
      <c r="C35" s="215" t="s">
        <v>397</v>
      </c>
      <c r="D35" s="206">
        <v>7.3117879216620738E-4</v>
      </c>
      <c r="E35" s="207">
        <v>0</v>
      </c>
      <c r="F35" s="207">
        <v>0</v>
      </c>
      <c r="G35" s="207">
        <v>0</v>
      </c>
      <c r="H35" s="207">
        <v>7.3117879216620738E-4</v>
      </c>
      <c r="I35" s="207">
        <v>0</v>
      </c>
      <c r="J35" s="207">
        <v>7.3117879216620738E-4</v>
      </c>
      <c r="K35" s="207">
        <v>7.3117879216620738E-4</v>
      </c>
      <c r="L35" s="207">
        <v>0</v>
      </c>
      <c r="M35" s="207">
        <v>7.3117879216620738E-4</v>
      </c>
      <c r="N35" s="207">
        <v>7.3117879216620738E-4</v>
      </c>
      <c r="O35" s="207">
        <v>7.3117879216620738E-4</v>
      </c>
      <c r="P35" s="207">
        <v>7.3117879216620738E-4</v>
      </c>
      <c r="Q35" s="207">
        <v>7.3117879216620738E-4</v>
      </c>
      <c r="R35" s="207">
        <v>7.3117879216620738E-4</v>
      </c>
      <c r="S35" s="207">
        <v>7.3117879216620738E-4</v>
      </c>
      <c r="T35" s="207">
        <v>7.3117879216620738E-4</v>
      </c>
      <c r="U35" s="207">
        <v>7.3117879216620738E-4</v>
      </c>
      <c r="V35" s="207">
        <v>7.3117879216620738E-4</v>
      </c>
      <c r="W35" s="207">
        <v>7.3117879216620738E-4</v>
      </c>
      <c r="X35" s="207">
        <v>7.3117879216620738E-4</v>
      </c>
      <c r="Y35" s="207">
        <v>7.3117879216620738E-4</v>
      </c>
      <c r="Z35" s="207">
        <v>7.3117879216620738E-4</v>
      </c>
      <c r="AA35" s="207">
        <v>7.3117879216620738E-4</v>
      </c>
      <c r="AB35" s="207">
        <v>7.3117879216620738E-4</v>
      </c>
      <c r="AC35" s="207">
        <v>1.4623575843324148E-3</v>
      </c>
      <c r="AD35" s="207">
        <v>7.3117879216620738E-4</v>
      </c>
      <c r="AE35" s="207">
        <v>1.4623575843324148E-3</v>
      </c>
      <c r="AF35" s="207">
        <v>1.4623575843324148E-3</v>
      </c>
      <c r="AG35" s="207">
        <v>7.3117879216620738E-4</v>
      </c>
      <c r="AH35" s="207">
        <v>2.193536376498622E-3</v>
      </c>
      <c r="AI35" s="207">
        <v>1.4623575843324148E-3</v>
      </c>
      <c r="AJ35" s="222">
        <v>0.73483468612703839</v>
      </c>
      <c r="AK35" s="207">
        <v>1.4623575843324148E-3</v>
      </c>
      <c r="AL35" s="207">
        <v>7.3117879216620738E-4</v>
      </c>
      <c r="AM35" s="208">
        <v>0</v>
      </c>
    </row>
    <row r="36" spans="1:39" x14ac:dyDescent="0.25">
      <c r="A36" s="391"/>
      <c r="B36" s="217" t="s">
        <v>548</v>
      </c>
      <c r="C36" s="215" t="s">
        <v>397</v>
      </c>
      <c r="D36" s="206">
        <v>1.920900168619482E-3</v>
      </c>
      <c r="E36" s="207">
        <v>3.841800337238964E-3</v>
      </c>
      <c r="F36" s="207">
        <v>3.2015002810324702E-3</v>
      </c>
      <c r="G36" s="207">
        <v>1.280600112412988E-3</v>
      </c>
      <c r="H36" s="207">
        <v>1.6647801461368843E-2</v>
      </c>
      <c r="I36" s="207">
        <v>2.561200224825976E-3</v>
      </c>
      <c r="J36" s="207">
        <v>1.920900168619482E-3</v>
      </c>
      <c r="K36" s="207">
        <v>2.561200224825976E-3</v>
      </c>
      <c r="L36" s="207">
        <v>6.40300056206494E-4</v>
      </c>
      <c r="M36" s="207">
        <v>1.920900168619482E-3</v>
      </c>
      <c r="N36" s="207">
        <v>1.920900168619482E-3</v>
      </c>
      <c r="O36" s="207">
        <v>2.561200224825976E-3</v>
      </c>
      <c r="P36" s="207">
        <v>7.683600674477928E-3</v>
      </c>
      <c r="Q36" s="207">
        <v>1.920900168619482E-3</v>
      </c>
      <c r="R36" s="207">
        <v>1.920900168619482E-3</v>
      </c>
      <c r="S36" s="207">
        <v>1.280600112412988E-3</v>
      </c>
      <c r="T36" s="207">
        <v>1.920900168619482E-3</v>
      </c>
      <c r="U36" s="207">
        <v>1.280600112412988E-3</v>
      </c>
      <c r="V36" s="207">
        <v>5.122400449651952E-3</v>
      </c>
      <c r="W36" s="207">
        <v>1.920900168619482E-3</v>
      </c>
      <c r="X36" s="207">
        <v>1.920900168619482E-3</v>
      </c>
      <c r="Y36" s="207">
        <v>1.280600112412988E-3</v>
      </c>
      <c r="Z36" s="207">
        <v>1.1525401011716891E-2</v>
      </c>
      <c r="AA36" s="207">
        <v>1.3446301180336375E-2</v>
      </c>
      <c r="AB36" s="207">
        <v>1.4086601236542868E-2</v>
      </c>
      <c r="AC36" s="207">
        <v>2.561200224825976E-3</v>
      </c>
      <c r="AD36" s="207">
        <v>1.280600112412988E-3</v>
      </c>
      <c r="AE36" s="207">
        <v>1.920900168619482E-3</v>
      </c>
      <c r="AF36" s="207">
        <v>1.280600112412988E-3</v>
      </c>
      <c r="AG36" s="207">
        <v>1.280600112412988E-3</v>
      </c>
      <c r="AH36" s="207">
        <v>2.561200224825976E-3</v>
      </c>
      <c r="AI36" s="207">
        <v>1.3446301180336375E-2</v>
      </c>
      <c r="AJ36" s="207">
        <v>2.561200224825976E-3</v>
      </c>
      <c r="AK36" s="222">
        <v>0.70368976177093689</v>
      </c>
      <c r="AL36" s="207">
        <v>2.689260236067275E-2</v>
      </c>
      <c r="AM36" s="208">
        <v>0</v>
      </c>
    </row>
    <row r="37" spans="1:39" ht="21" x14ac:dyDescent="0.25">
      <c r="A37" s="391"/>
      <c r="B37" s="217" t="s">
        <v>549</v>
      </c>
      <c r="C37" s="215" t="s">
        <v>397</v>
      </c>
      <c r="D37" s="206">
        <v>2.6272443054935241E-3</v>
      </c>
      <c r="E37" s="207">
        <v>2.6272443054935241E-3</v>
      </c>
      <c r="F37" s="207">
        <v>3.9408664582402863E-3</v>
      </c>
      <c r="G37" s="207">
        <v>3.284055381866905E-3</v>
      </c>
      <c r="H37" s="207">
        <v>4.5976775346136672E-3</v>
      </c>
      <c r="I37" s="207">
        <v>1.9704332291201432E-3</v>
      </c>
      <c r="J37" s="207">
        <v>3.9408664582402863E-3</v>
      </c>
      <c r="K37" s="207">
        <v>3.9408664582402863E-3</v>
      </c>
      <c r="L37" s="207">
        <v>1.313622152746762E-3</v>
      </c>
      <c r="M37" s="207">
        <v>2.6272443054935241E-3</v>
      </c>
      <c r="N37" s="207">
        <v>1.9704332291201432E-3</v>
      </c>
      <c r="O37" s="207">
        <v>2.6272443054935241E-3</v>
      </c>
      <c r="P37" s="207">
        <v>7.8817329164805727E-3</v>
      </c>
      <c r="Q37" s="207">
        <v>1.9704332291201432E-3</v>
      </c>
      <c r="R37" s="207">
        <v>1.9704332291201432E-3</v>
      </c>
      <c r="S37" s="207">
        <v>1.313622152746762E-3</v>
      </c>
      <c r="T37" s="207">
        <v>2.6272443054935241E-3</v>
      </c>
      <c r="U37" s="207">
        <v>1.313622152746762E-3</v>
      </c>
      <c r="V37" s="207">
        <v>3.284055381866905E-3</v>
      </c>
      <c r="W37" s="207">
        <v>3.284055381866905E-3</v>
      </c>
      <c r="X37" s="207">
        <v>3.284055381866905E-3</v>
      </c>
      <c r="Y37" s="207">
        <v>2.6272443054935241E-3</v>
      </c>
      <c r="Z37" s="207">
        <v>6.56811076373381E-3</v>
      </c>
      <c r="AA37" s="207">
        <v>3.9408664582402863E-3</v>
      </c>
      <c r="AB37" s="207">
        <v>1.0508977221974096E-2</v>
      </c>
      <c r="AC37" s="207">
        <v>1.9704332291201429E-2</v>
      </c>
      <c r="AD37" s="207">
        <v>5.2544886109870481E-3</v>
      </c>
      <c r="AE37" s="207">
        <v>7.22492184010719E-3</v>
      </c>
      <c r="AF37" s="207">
        <v>3.284055381866905E-3</v>
      </c>
      <c r="AG37" s="207">
        <v>3.284055381866905E-3</v>
      </c>
      <c r="AH37" s="207">
        <v>9.1953550692273345E-3</v>
      </c>
      <c r="AI37" s="207">
        <v>6.56811076373381E-3</v>
      </c>
      <c r="AJ37" s="207">
        <v>6.56811076373381E-3</v>
      </c>
      <c r="AK37" s="207">
        <v>9.1953550692273345E-3</v>
      </c>
      <c r="AL37" s="222">
        <v>0.70016060741402419</v>
      </c>
      <c r="AM37" s="208">
        <v>0</v>
      </c>
    </row>
    <row r="38" spans="1:39" ht="21.75" thickBot="1" x14ac:dyDescent="0.3">
      <c r="A38" s="391"/>
      <c r="B38" s="217" t="s">
        <v>550</v>
      </c>
      <c r="C38" s="215" t="s">
        <v>397</v>
      </c>
      <c r="D38" s="209">
        <v>0</v>
      </c>
      <c r="E38" s="210">
        <v>0</v>
      </c>
      <c r="F38" s="210">
        <v>0</v>
      </c>
      <c r="G38" s="210">
        <v>0</v>
      </c>
      <c r="H38" s="210">
        <v>0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  <c r="N38" s="210">
        <v>0</v>
      </c>
      <c r="O38" s="210">
        <v>0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0</v>
      </c>
      <c r="AJ38" s="210">
        <v>0</v>
      </c>
      <c r="AK38" s="210">
        <v>0</v>
      </c>
      <c r="AL38" s="210">
        <v>0</v>
      </c>
      <c r="AM38" s="223">
        <v>1</v>
      </c>
    </row>
    <row r="39" spans="1:39" x14ac:dyDescent="0.25">
      <c r="A39" s="226"/>
      <c r="B39" s="255" t="s">
        <v>451</v>
      </c>
      <c r="C39" s="256" t="s">
        <v>397</v>
      </c>
      <c r="D39" s="257">
        <f>SUM(D3:D38)</f>
        <v>0.78442287856815118</v>
      </c>
      <c r="E39" s="257">
        <f t="shared" ref="E39:AM39" si="0">SUM(E3:E38)</f>
        <v>0.8141453511002158</v>
      </c>
      <c r="F39" s="257">
        <f t="shared" si="0"/>
        <v>0.81898662167051095</v>
      </c>
      <c r="G39" s="257">
        <f t="shared" si="0"/>
        <v>0.81825156421909295</v>
      </c>
      <c r="H39" s="257">
        <f t="shared" si="0"/>
        <v>0.69313816228443714</v>
      </c>
      <c r="I39" s="257">
        <f t="shared" si="0"/>
        <v>0.60661858566578586</v>
      </c>
      <c r="J39" s="257">
        <f t="shared" si="0"/>
        <v>0.80372448108466632</v>
      </c>
      <c r="K39" s="257">
        <f t="shared" si="0"/>
        <v>0.64407198094229734</v>
      </c>
      <c r="L39" s="257">
        <f t="shared" si="0"/>
        <v>0.30903881005123413</v>
      </c>
      <c r="M39" s="257">
        <f t="shared" si="0"/>
        <v>0.56532025656210949</v>
      </c>
      <c r="N39" s="257">
        <f t="shared" si="0"/>
        <v>0.54880845903322539</v>
      </c>
      <c r="O39" s="257">
        <f t="shared" si="0"/>
        <v>0.672330993646582</v>
      </c>
      <c r="P39" s="257">
        <f t="shared" si="0"/>
        <v>0.53773950275039895</v>
      </c>
      <c r="Q39" s="257">
        <f t="shared" si="0"/>
        <v>0.59205949108109457</v>
      </c>
      <c r="R39" s="257">
        <f t="shared" si="0"/>
        <v>0.34090754532749951</v>
      </c>
      <c r="S39" s="257">
        <f t="shared" si="0"/>
        <v>0.44498563212335851</v>
      </c>
      <c r="T39" s="257">
        <f t="shared" si="0"/>
        <v>0.52120673151962549</v>
      </c>
      <c r="U39" s="257">
        <f t="shared" si="0"/>
        <v>0.40062675573514789</v>
      </c>
      <c r="V39" s="257">
        <f t="shared" si="0"/>
        <v>0.51524475293090555</v>
      </c>
      <c r="W39" s="257">
        <f t="shared" si="0"/>
        <v>0.63535775409309447</v>
      </c>
      <c r="X39" s="257">
        <f t="shared" si="0"/>
        <v>0.60568122838005301</v>
      </c>
      <c r="Y39" s="257">
        <f t="shared" si="0"/>
        <v>0.707126859583596</v>
      </c>
      <c r="Z39" s="257">
        <f t="shared" si="0"/>
        <v>0.81067437645897533</v>
      </c>
      <c r="AA39" s="257">
        <f t="shared" si="0"/>
        <v>0.78799805345029883</v>
      </c>
      <c r="AB39" s="257">
        <f t="shared" si="0"/>
        <v>0.7872968238264817</v>
      </c>
      <c r="AC39" s="257">
        <f t="shared" si="0"/>
        <v>0.76889688217418151</v>
      </c>
      <c r="AD39" s="257">
        <f t="shared" si="0"/>
        <v>0.78897525231699284</v>
      </c>
      <c r="AE39" s="257">
        <f t="shared" si="0"/>
        <v>0.76980346128339672</v>
      </c>
      <c r="AF39" s="257">
        <f t="shared" si="0"/>
        <v>0.85170872176284396</v>
      </c>
      <c r="AG39" s="257">
        <f t="shared" si="0"/>
        <v>0.86370413696069792</v>
      </c>
      <c r="AH39" s="257">
        <f t="shared" si="0"/>
        <v>0.75969563690872055</v>
      </c>
      <c r="AI39" s="257">
        <f t="shared" si="0"/>
        <v>0.85588065041885031</v>
      </c>
      <c r="AJ39" s="257">
        <f t="shared" si="0"/>
        <v>0.88794981998506539</v>
      </c>
      <c r="AK39" s="257">
        <f t="shared" si="0"/>
        <v>0.83614491225669441</v>
      </c>
      <c r="AL39" s="257">
        <f t="shared" si="0"/>
        <v>0.87376539797868391</v>
      </c>
      <c r="AM39" s="257">
        <f t="shared" si="0"/>
        <v>1</v>
      </c>
    </row>
    <row r="40" spans="1:39" x14ac:dyDescent="0.25">
      <c r="A40" s="226"/>
      <c r="B40" s="258" t="s">
        <v>513</v>
      </c>
      <c r="C40" s="259" t="s">
        <v>397</v>
      </c>
      <c r="D40" s="260">
        <v>1.29</v>
      </c>
      <c r="E40" s="260">
        <v>1.069</v>
      </c>
      <c r="F40" s="260">
        <v>1.0269999999999999</v>
      </c>
      <c r="G40" s="260">
        <v>1.0389999999999999</v>
      </c>
      <c r="H40" s="260">
        <v>1.113</v>
      </c>
      <c r="I40" s="260">
        <v>1.3680000000000001</v>
      </c>
      <c r="J40" s="260">
        <v>1.21</v>
      </c>
      <c r="K40" s="260">
        <v>1.2150000000000001</v>
      </c>
      <c r="L40" s="260">
        <v>1.117</v>
      </c>
      <c r="M40" s="260">
        <v>1.2190000000000001</v>
      </c>
      <c r="N40" s="260">
        <v>1.204</v>
      </c>
      <c r="O40" s="260">
        <v>1.1299999999999999</v>
      </c>
      <c r="P40" s="260">
        <v>1.196</v>
      </c>
      <c r="Q40" s="260">
        <v>1.274</v>
      </c>
      <c r="R40" s="260">
        <v>1.6950000000000001</v>
      </c>
      <c r="S40" s="260">
        <v>1.284</v>
      </c>
      <c r="T40" s="260">
        <v>1.0609999999999999</v>
      </c>
      <c r="U40" s="260">
        <v>2.0219999999999998</v>
      </c>
      <c r="V40" s="260">
        <v>1.3759999999999999</v>
      </c>
      <c r="W40" s="260">
        <v>1.085</v>
      </c>
      <c r="X40" s="260">
        <v>1.4419999999999999</v>
      </c>
      <c r="Y40" s="260">
        <v>1.2450000000000001</v>
      </c>
      <c r="Z40" s="260">
        <v>1.1379999999999999</v>
      </c>
      <c r="AA40" s="260">
        <v>1.254</v>
      </c>
      <c r="AB40" s="260">
        <v>1.008</v>
      </c>
      <c r="AC40" s="260">
        <v>1.0669999999999999</v>
      </c>
      <c r="AD40" s="260">
        <v>1.109</v>
      </c>
      <c r="AE40" s="260">
        <v>1.222</v>
      </c>
      <c r="AF40" s="260">
        <v>1.357</v>
      </c>
      <c r="AG40" s="260">
        <v>1.016</v>
      </c>
      <c r="AH40" s="260">
        <v>1.37</v>
      </c>
      <c r="AI40" s="260">
        <v>1.004</v>
      </c>
      <c r="AJ40" s="260">
        <v>1.0049999999999999</v>
      </c>
      <c r="AK40" s="260">
        <v>1.101</v>
      </c>
      <c r="AL40" s="260">
        <v>1.0680000000000001</v>
      </c>
      <c r="AM40" s="260">
        <v>1</v>
      </c>
    </row>
    <row r="42" spans="1:39" x14ac:dyDescent="0.25">
      <c r="A42" s="226"/>
      <c r="B42" s="232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</row>
    <row r="43" spans="1:39" ht="126" x14ac:dyDescent="0.25">
      <c r="A43" s="226"/>
      <c r="B43" s="374" t="s">
        <v>440</v>
      </c>
      <c r="C43" s="375"/>
      <c r="D43" s="212" t="s">
        <v>399</v>
      </c>
      <c r="E43" s="212" t="s">
        <v>400</v>
      </c>
      <c r="F43" s="212" t="s">
        <v>401</v>
      </c>
      <c r="G43" s="212" t="s">
        <v>402</v>
      </c>
      <c r="H43" s="212" t="s">
        <v>403</v>
      </c>
      <c r="I43" s="212" t="s">
        <v>404</v>
      </c>
      <c r="J43" s="212" t="s">
        <v>405</v>
      </c>
      <c r="K43" s="212" t="s">
        <v>406</v>
      </c>
      <c r="L43" s="212" t="s">
        <v>407</v>
      </c>
      <c r="M43" s="212" t="s">
        <v>408</v>
      </c>
      <c r="N43" s="212" t="s">
        <v>409</v>
      </c>
      <c r="O43" s="212" t="s">
        <v>410</v>
      </c>
      <c r="P43" s="212" t="s">
        <v>411</v>
      </c>
      <c r="Q43" s="212" t="s">
        <v>412</v>
      </c>
      <c r="R43" s="212" t="s">
        <v>413</v>
      </c>
      <c r="S43" s="212" t="s">
        <v>414</v>
      </c>
      <c r="T43" s="212" t="s">
        <v>415</v>
      </c>
      <c r="U43" s="212" t="s">
        <v>416</v>
      </c>
      <c r="V43" s="212" t="s">
        <v>417</v>
      </c>
      <c r="W43" s="212" t="s">
        <v>418</v>
      </c>
      <c r="X43" s="212" t="s">
        <v>419</v>
      </c>
      <c r="Y43" s="212" t="s">
        <v>420</v>
      </c>
      <c r="Z43" s="212" t="s">
        <v>421</v>
      </c>
      <c r="AA43" s="212" t="s">
        <v>422</v>
      </c>
      <c r="AB43" s="212" t="s">
        <v>441</v>
      </c>
      <c r="AC43" s="212" t="s">
        <v>424</v>
      </c>
      <c r="AD43" s="212" t="s">
        <v>425</v>
      </c>
      <c r="AE43" s="212" t="s">
        <v>426</v>
      </c>
      <c r="AF43" s="212" t="s">
        <v>427</v>
      </c>
      <c r="AG43" s="212" t="s">
        <v>428</v>
      </c>
      <c r="AH43" s="212" t="s">
        <v>429</v>
      </c>
      <c r="AI43" s="212" t="s">
        <v>430</v>
      </c>
      <c r="AJ43" s="212" t="s">
        <v>431</v>
      </c>
      <c r="AK43" s="212" t="s">
        <v>432</v>
      </c>
      <c r="AL43" s="212" t="s">
        <v>433</v>
      </c>
      <c r="AM43" s="212" t="s">
        <v>434</v>
      </c>
    </row>
    <row r="44" spans="1:39" ht="15.75" customHeight="1" thickBot="1" x14ac:dyDescent="0.3">
      <c r="A44" s="391" t="s">
        <v>667</v>
      </c>
      <c r="B44" s="214" t="s">
        <v>453</v>
      </c>
      <c r="C44" s="215" t="s">
        <v>397</v>
      </c>
      <c r="D44" s="215" t="s">
        <v>397</v>
      </c>
      <c r="E44" s="215" t="s">
        <v>397</v>
      </c>
      <c r="F44" s="215" t="s">
        <v>397</v>
      </c>
      <c r="G44" s="215" t="s">
        <v>397</v>
      </c>
      <c r="H44" s="215" t="s">
        <v>397</v>
      </c>
      <c r="I44" s="215" t="s">
        <v>397</v>
      </c>
      <c r="J44" s="215" t="s">
        <v>397</v>
      </c>
      <c r="K44" s="215" t="s">
        <v>397</v>
      </c>
      <c r="L44" s="215" t="s">
        <v>397</v>
      </c>
      <c r="M44" s="215" t="s">
        <v>397</v>
      </c>
      <c r="N44" s="215" t="s">
        <v>397</v>
      </c>
      <c r="O44" s="215" t="s">
        <v>397</v>
      </c>
      <c r="P44" s="215" t="s">
        <v>397</v>
      </c>
      <c r="Q44" s="215" t="s">
        <v>397</v>
      </c>
      <c r="R44" s="215" t="s">
        <v>397</v>
      </c>
      <c r="S44" s="215" t="s">
        <v>397</v>
      </c>
      <c r="T44" s="215" t="s">
        <v>397</v>
      </c>
      <c r="U44" s="215" t="s">
        <v>397</v>
      </c>
      <c r="V44" s="215" t="s">
        <v>397</v>
      </c>
      <c r="W44" s="215" t="s">
        <v>397</v>
      </c>
      <c r="X44" s="215" t="s">
        <v>397</v>
      </c>
      <c r="Y44" s="215" t="s">
        <v>397</v>
      </c>
      <c r="Z44" s="215" t="s">
        <v>397</v>
      </c>
      <c r="AA44" s="215" t="s">
        <v>397</v>
      </c>
      <c r="AB44" s="215" t="s">
        <v>397</v>
      </c>
      <c r="AC44" s="215" t="s">
        <v>397</v>
      </c>
      <c r="AD44" s="215" t="s">
        <v>397</v>
      </c>
      <c r="AE44" s="215" t="s">
        <v>397</v>
      </c>
      <c r="AF44" s="215" t="s">
        <v>397</v>
      </c>
      <c r="AG44" s="215" t="s">
        <v>397</v>
      </c>
      <c r="AH44" s="215" t="s">
        <v>397</v>
      </c>
      <c r="AI44" s="215" t="s">
        <v>397</v>
      </c>
      <c r="AJ44" s="215" t="s">
        <v>397</v>
      </c>
      <c r="AK44" s="215" t="s">
        <v>397</v>
      </c>
      <c r="AL44" s="215" t="s">
        <v>397</v>
      </c>
      <c r="AM44" s="215" t="s">
        <v>397</v>
      </c>
    </row>
    <row r="45" spans="1:39" ht="15.75" customHeight="1" x14ac:dyDescent="0.25">
      <c r="A45" s="391"/>
      <c r="B45" s="217" t="s">
        <v>515</v>
      </c>
      <c r="C45" s="215" t="s">
        <v>397</v>
      </c>
      <c r="D45" s="221">
        <v>0.61421398483572021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0</v>
      </c>
      <c r="L45" s="204">
        <v>0</v>
      </c>
      <c r="M45" s="204">
        <v>0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4">
        <v>0</v>
      </c>
      <c r="W45" s="204">
        <v>0</v>
      </c>
      <c r="X45" s="204">
        <v>0</v>
      </c>
      <c r="Y45" s="204">
        <v>0</v>
      </c>
      <c r="Z45" s="204">
        <v>0</v>
      </c>
      <c r="AA45" s="204">
        <v>0</v>
      </c>
      <c r="AB45" s="204">
        <v>0</v>
      </c>
      <c r="AC45" s="204">
        <v>0</v>
      </c>
      <c r="AD45" s="204">
        <v>0</v>
      </c>
      <c r="AE45" s="204">
        <v>0</v>
      </c>
      <c r="AF45" s="204">
        <v>0</v>
      </c>
      <c r="AG45" s="204">
        <v>0</v>
      </c>
      <c r="AH45" s="204">
        <v>0</v>
      </c>
      <c r="AI45" s="204">
        <v>0</v>
      </c>
      <c r="AJ45" s="204">
        <v>0</v>
      </c>
      <c r="AK45" s="204">
        <v>0</v>
      </c>
      <c r="AL45" s="204">
        <v>0</v>
      </c>
      <c r="AM45" s="205">
        <v>0</v>
      </c>
    </row>
    <row r="46" spans="1:39" ht="15.75" customHeight="1" x14ac:dyDescent="0.25">
      <c r="A46" s="391"/>
      <c r="B46" s="217" t="s">
        <v>516</v>
      </c>
      <c r="C46" s="215" t="s">
        <v>397</v>
      </c>
      <c r="D46" s="206">
        <v>0</v>
      </c>
      <c r="E46" s="222">
        <v>0.62810098522167479</v>
      </c>
      <c r="F46" s="207">
        <v>0</v>
      </c>
      <c r="G46" s="207">
        <v>0</v>
      </c>
      <c r="H46" s="207">
        <v>0</v>
      </c>
      <c r="I46" s="207">
        <v>0</v>
      </c>
      <c r="J46" s="207">
        <v>0</v>
      </c>
      <c r="K46" s="207">
        <v>0</v>
      </c>
      <c r="L46" s="207">
        <v>0</v>
      </c>
      <c r="M46" s="207">
        <v>0</v>
      </c>
      <c r="N46" s="207">
        <v>0</v>
      </c>
      <c r="O46" s="207">
        <v>0</v>
      </c>
      <c r="P46" s="207">
        <v>0</v>
      </c>
      <c r="Q46" s="207">
        <v>0</v>
      </c>
      <c r="R46" s="207">
        <v>0</v>
      </c>
      <c r="S46" s="207">
        <v>0</v>
      </c>
      <c r="T46" s="207">
        <v>0</v>
      </c>
      <c r="U46" s="207">
        <v>0</v>
      </c>
      <c r="V46" s="207">
        <v>0</v>
      </c>
      <c r="W46" s="207">
        <v>0</v>
      </c>
      <c r="X46" s="207">
        <v>0</v>
      </c>
      <c r="Y46" s="207">
        <v>0</v>
      </c>
      <c r="Z46" s="207">
        <v>0</v>
      </c>
      <c r="AA46" s="207">
        <v>0</v>
      </c>
      <c r="AB46" s="207">
        <v>0</v>
      </c>
      <c r="AC46" s="207">
        <v>0</v>
      </c>
      <c r="AD46" s="207">
        <v>0</v>
      </c>
      <c r="AE46" s="207">
        <v>0</v>
      </c>
      <c r="AF46" s="207">
        <v>0</v>
      </c>
      <c r="AG46" s="207">
        <v>0</v>
      </c>
      <c r="AH46" s="207">
        <v>0</v>
      </c>
      <c r="AI46" s="207">
        <v>0</v>
      </c>
      <c r="AJ46" s="207">
        <v>0</v>
      </c>
      <c r="AK46" s="207">
        <v>0</v>
      </c>
      <c r="AL46" s="207">
        <v>0</v>
      </c>
      <c r="AM46" s="208">
        <v>0</v>
      </c>
    </row>
    <row r="47" spans="1:39" ht="15.75" customHeight="1" x14ac:dyDescent="0.25">
      <c r="A47" s="391"/>
      <c r="B47" s="217" t="s">
        <v>517</v>
      </c>
      <c r="C47" s="215" t="s">
        <v>397</v>
      </c>
      <c r="D47" s="206">
        <v>0</v>
      </c>
      <c r="E47" s="207">
        <v>0</v>
      </c>
      <c r="F47" s="222">
        <v>0.60469164945411624</v>
      </c>
      <c r="G47" s="207">
        <v>0</v>
      </c>
      <c r="H47" s="207">
        <v>0</v>
      </c>
      <c r="I47" s="207">
        <v>0</v>
      </c>
      <c r="J47" s="207">
        <v>0</v>
      </c>
      <c r="K47" s="207">
        <v>0</v>
      </c>
      <c r="L47" s="207">
        <v>0</v>
      </c>
      <c r="M47" s="207">
        <v>0</v>
      </c>
      <c r="N47" s="207">
        <v>0</v>
      </c>
      <c r="O47" s="207">
        <v>0</v>
      </c>
      <c r="P47" s="207">
        <v>0</v>
      </c>
      <c r="Q47" s="207">
        <v>0</v>
      </c>
      <c r="R47" s="207">
        <v>0</v>
      </c>
      <c r="S47" s="207">
        <v>0</v>
      </c>
      <c r="T47" s="207">
        <v>0</v>
      </c>
      <c r="U47" s="207">
        <v>0</v>
      </c>
      <c r="V47" s="207">
        <v>0</v>
      </c>
      <c r="W47" s="207">
        <v>0</v>
      </c>
      <c r="X47" s="207">
        <v>0</v>
      </c>
      <c r="Y47" s="207">
        <v>0</v>
      </c>
      <c r="Z47" s="207">
        <v>0</v>
      </c>
      <c r="AA47" s="207">
        <v>0</v>
      </c>
      <c r="AB47" s="207">
        <v>0</v>
      </c>
      <c r="AC47" s="207">
        <v>0</v>
      </c>
      <c r="AD47" s="207">
        <v>0</v>
      </c>
      <c r="AE47" s="207">
        <v>0</v>
      </c>
      <c r="AF47" s="207">
        <v>0</v>
      </c>
      <c r="AG47" s="207">
        <v>0</v>
      </c>
      <c r="AH47" s="207">
        <v>0</v>
      </c>
      <c r="AI47" s="207">
        <v>0</v>
      </c>
      <c r="AJ47" s="207">
        <v>0</v>
      </c>
      <c r="AK47" s="207">
        <v>0</v>
      </c>
      <c r="AL47" s="207">
        <v>0</v>
      </c>
      <c r="AM47" s="208">
        <v>0</v>
      </c>
    </row>
    <row r="48" spans="1:39" ht="15.75" customHeight="1" x14ac:dyDescent="0.25">
      <c r="A48" s="391"/>
      <c r="B48" s="217" t="s">
        <v>518</v>
      </c>
      <c r="C48" s="215" t="s">
        <v>397</v>
      </c>
      <c r="D48" s="206">
        <v>0</v>
      </c>
      <c r="E48" s="207">
        <v>0</v>
      </c>
      <c r="F48" s="207">
        <v>0</v>
      </c>
      <c r="G48" s="222">
        <v>0.68163380281690145</v>
      </c>
      <c r="H48" s="207">
        <v>0</v>
      </c>
      <c r="I48" s="207">
        <v>0</v>
      </c>
      <c r="J48" s="207">
        <v>0</v>
      </c>
      <c r="K48" s="207">
        <v>0</v>
      </c>
      <c r="L48" s="207">
        <v>0</v>
      </c>
      <c r="M48" s="207">
        <v>0</v>
      </c>
      <c r="N48" s="207">
        <v>0</v>
      </c>
      <c r="O48" s="207">
        <v>0</v>
      </c>
      <c r="P48" s="207">
        <v>0</v>
      </c>
      <c r="Q48" s="207">
        <v>0</v>
      </c>
      <c r="R48" s="207">
        <v>0</v>
      </c>
      <c r="S48" s="207">
        <v>0</v>
      </c>
      <c r="T48" s="207">
        <v>0</v>
      </c>
      <c r="U48" s="207">
        <v>0</v>
      </c>
      <c r="V48" s="207">
        <v>0</v>
      </c>
      <c r="W48" s="207">
        <v>0</v>
      </c>
      <c r="X48" s="207">
        <v>0</v>
      </c>
      <c r="Y48" s="207">
        <v>0</v>
      </c>
      <c r="Z48" s="207">
        <v>0</v>
      </c>
      <c r="AA48" s="207">
        <v>0</v>
      </c>
      <c r="AB48" s="207">
        <v>0</v>
      </c>
      <c r="AC48" s="207">
        <v>0</v>
      </c>
      <c r="AD48" s="207">
        <v>0</v>
      </c>
      <c r="AE48" s="207">
        <v>0</v>
      </c>
      <c r="AF48" s="207">
        <v>0</v>
      </c>
      <c r="AG48" s="207">
        <v>0</v>
      </c>
      <c r="AH48" s="207">
        <v>0</v>
      </c>
      <c r="AI48" s="207">
        <v>0</v>
      </c>
      <c r="AJ48" s="207">
        <v>0</v>
      </c>
      <c r="AK48" s="207">
        <v>0</v>
      </c>
      <c r="AL48" s="207">
        <v>0</v>
      </c>
      <c r="AM48" s="208">
        <v>0</v>
      </c>
    </row>
    <row r="49" spans="1:39" ht="15.75" customHeight="1" x14ac:dyDescent="0.25">
      <c r="A49" s="391"/>
      <c r="B49" s="217" t="s">
        <v>519</v>
      </c>
      <c r="C49" s="215" t="s">
        <v>397</v>
      </c>
      <c r="D49" s="206">
        <v>0</v>
      </c>
      <c r="E49" s="207">
        <v>0</v>
      </c>
      <c r="F49" s="207">
        <v>0</v>
      </c>
      <c r="G49" s="207">
        <v>0</v>
      </c>
      <c r="H49" s="222">
        <v>0.29738550932568147</v>
      </c>
      <c r="I49" s="207">
        <v>0</v>
      </c>
      <c r="J49" s="207">
        <v>0</v>
      </c>
      <c r="K49" s="207">
        <v>0</v>
      </c>
      <c r="L49" s="207">
        <v>0</v>
      </c>
      <c r="M49" s="207">
        <v>0</v>
      </c>
      <c r="N49" s="207">
        <v>0</v>
      </c>
      <c r="O49" s="207">
        <v>0</v>
      </c>
      <c r="P49" s="207">
        <v>0</v>
      </c>
      <c r="Q49" s="207">
        <v>0</v>
      </c>
      <c r="R49" s="207">
        <v>0</v>
      </c>
      <c r="S49" s="207">
        <v>0</v>
      </c>
      <c r="T49" s="207">
        <v>0</v>
      </c>
      <c r="U49" s="207">
        <v>0</v>
      </c>
      <c r="V49" s="207">
        <v>0</v>
      </c>
      <c r="W49" s="207">
        <v>0</v>
      </c>
      <c r="X49" s="207">
        <v>0</v>
      </c>
      <c r="Y49" s="207">
        <v>0</v>
      </c>
      <c r="Z49" s="207">
        <v>0</v>
      </c>
      <c r="AA49" s="207">
        <v>0</v>
      </c>
      <c r="AB49" s="207">
        <v>0</v>
      </c>
      <c r="AC49" s="207">
        <v>0</v>
      </c>
      <c r="AD49" s="207">
        <v>0</v>
      </c>
      <c r="AE49" s="207">
        <v>0</v>
      </c>
      <c r="AF49" s="207">
        <v>0</v>
      </c>
      <c r="AG49" s="207">
        <v>0</v>
      </c>
      <c r="AH49" s="207">
        <v>0</v>
      </c>
      <c r="AI49" s="207">
        <v>0</v>
      </c>
      <c r="AJ49" s="207">
        <v>0</v>
      </c>
      <c r="AK49" s="207">
        <v>0</v>
      </c>
      <c r="AL49" s="207">
        <v>0</v>
      </c>
      <c r="AM49" s="208">
        <v>0</v>
      </c>
    </row>
    <row r="50" spans="1:39" ht="15.75" customHeight="1" x14ac:dyDescent="0.25">
      <c r="A50" s="391"/>
      <c r="B50" s="217" t="s">
        <v>520</v>
      </c>
      <c r="C50" s="215" t="s">
        <v>397</v>
      </c>
      <c r="D50" s="206">
        <v>0</v>
      </c>
      <c r="E50" s="207">
        <v>0</v>
      </c>
      <c r="F50" s="207">
        <v>0</v>
      </c>
      <c r="G50" s="207">
        <v>0</v>
      </c>
      <c r="H50" s="207">
        <v>0</v>
      </c>
      <c r="I50" s="222">
        <v>0.4696626924412548</v>
      </c>
      <c r="J50" s="207">
        <v>0</v>
      </c>
      <c r="K50" s="207">
        <v>0</v>
      </c>
      <c r="L50" s="207">
        <v>0</v>
      </c>
      <c r="M50" s="207">
        <v>0</v>
      </c>
      <c r="N50" s="207">
        <v>0</v>
      </c>
      <c r="O50" s="207">
        <v>0</v>
      </c>
      <c r="P50" s="207">
        <v>0</v>
      </c>
      <c r="Q50" s="207">
        <v>0</v>
      </c>
      <c r="R50" s="207">
        <v>0</v>
      </c>
      <c r="S50" s="207">
        <v>0</v>
      </c>
      <c r="T50" s="207">
        <v>0</v>
      </c>
      <c r="U50" s="207">
        <v>0</v>
      </c>
      <c r="V50" s="207">
        <v>0</v>
      </c>
      <c r="W50" s="207">
        <v>0</v>
      </c>
      <c r="X50" s="207">
        <v>0</v>
      </c>
      <c r="Y50" s="207">
        <v>0</v>
      </c>
      <c r="Z50" s="207">
        <v>0</v>
      </c>
      <c r="AA50" s="207">
        <v>0</v>
      </c>
      <c r="AB50" s="207">
        <v>0</v>
      </c>
      <c r="AC50" s="207">
        <v>0</v>
      </c>
      <c r="AD50" s="207">
        <v>0</v>
      </c>
      <c r="AE50" s="207">
        <v>0</v>
      </c>
      <c r="AF50" s="207">
        <v>0</v>
      </c>
      <c r="AG50" s="207">
        <v>0</v>
      </c>
      <c r="AH50" s="207">
        <v>0</v>
      </c>
      <c r="AI50" s="207">
        <v>0</v>
      </c>
      <c r="AJ50" s="207">
        <v>0</v>
      </c>
      <c r="AK50" s="207">
        <v>0</v>
      </c>
      <c r="AL50" s="207">
        <v>0</v>
      </c>
      <c r="AM50" s="208">
        <v>0</v>
      </c>
    </row>
    <row r="51" spans="1:39" ht="15.75" customHeight="1" x14ac:dyDescent="0.25">
      <c r="A51" s="391"/>
      <c r="B51" s="217" t="s">
        <v>521</v>
      </c>
      <c r="C51" s="215" t="s">
        <v>397</v>
      </c>
      <c r="D51" s="206">
        <v>0</v>
      </c>
      <c r="E51" s="207">
        <v>0</v>
      </c>
      <c r="F51" s="207">
        <v>0</v>
      </c>
      <c r="G51" s="207">
        <v>0</v>
      </c>
      <c r="H51" s="207">
        <v>0</v>
      </c>
      <c r="I51" s="207">
        <v>0</v>
      </c>
      <c r="J51" s="222">
        <v>0.47523971188695691</v>
      </c>
      <c r="K51" s="207">
        <v>0</v>
      </c>
      <c r="L51" s="207">
        <v>0</v>
      </c>
      <c r="M51" s="207">
        <v>0</v>
      </c>
      <c r="N51" s="207">
        <v>0</v>
      </c>
      <c r="O51" s="207">
        <v>0</v>
      </c>
      <c r="P51" s="207">
        <v>0</v>
      </c>
      <c r="Q51" s="207">
        <v>0</v>
      </c>
      <c r="R51" s="207">
        <v>0</v>
      </c>
      <c r="S51" s="207">
        <v>0</v>
      </c>
      <c r="T51" s="207">
        <v>0</v>
      </c>
      <c r="U51" s="207">
        <v>0</v>
      </c>
      <c r="V51" s="207">
        <v>0</v>
      </c>
      <c r="W51" s="207">
        <v>0</v>
      </c>
      <c r="X51" s="207">
        <v>0</v>
      </c>
      <c r="Y51" s="207">
        <v>0</v>
      </c>
      <c r="Z51" s="207">
        <v>0</v>
      </c>
      <c r="AA51" s="207">
        <v>0</v>
      </c>
      <c r="AB51" s="207">
        <v>0</v>
      </c>
      <c r="AC51" s="207">
        <v>0</v>
      </c>
      <c r="AD51" s="207">
        <v>0</v>
      </c>
      <c r="AE51" s="207">
        <v>0</v>
      </c>
      <c r="AF51" s="207">
        <v>0</v>
      </c>
      <c r="AG51" s="207">
        <v>0</v>
      </c>
      <c r="AH51" s="207">
        <v>0</v>
      </c>
      <c r="AI51" s="207">
        <v>0</v>
      </c>
      <c r="AJ51" s="207">
        <v>0</v>
      </c>
      <c r="AK51" s="207">
        <v>0</v>
      </c>
      <c r="AL51" s="207">
        <v>0</v>
      </c>
      <c r="AM51" s="208">
        <v>0</v>
      </c>
    </row>
    <row r="52" spans="1:39" ht="15.75" customHeight="1" x14ac:dyDescent="0.25">
      <c r="A52" s="391"/>
      <c r="B52" s="217" t="s">
        <v>522</v>
      </c>
      <c r="C52" s="215" t="s">
        <v>397</v>
      </c>
      <c r="D52" s="206">
        <v>0</v>
      </c>
      <c r="E52" s="207">
        <v>0</v>
      </c>
      <c r="F52" s="207">
        <v>0</v>
      </c>
      <c r="G52" s="207">
        <v>0</v>
      </c>
      <c r="H52" s="207">
        <v>0</v>
      </c>
      <c r="I52" s="207">
        <v>0</v>
      </c>
      <c r="J52" s="207">
        <v>0</v>
      </c>
      <c r="K52" s="222">
        <v>0.32514984567901228</v>
      </c>
      <c r="L52" s="207">
        <v>0</v>
      </c>
      <c r="M52" s="207">
        <v>0</v>
      </c>
      <c r="N52" s="207">
        <v>0</v>
      </c>
      <c r="O52" s="207">
        <v>0</v>
      </c>
      <c r="P52" s="207">
        <v>0</v>
      </c>
      <c r="Q52" s="207">
        <v>0</v>
      </c>
      <c r="R52" s="207">
        <v>0</v>
      </c>
      <c r="S52" s="207">
        <v>0</v>
      </c>
      <c r="T52" s="207">
        <v>0</v>
      </c>
      <c r="U52" s="207">
        <v>0</v>
      </c>
      <c r="V52" s="207">
        <v>0</v>
      </c>
      <c r="W52" s="207">
        <v>0</v>
      </c>
      <c r="X52" s="207">
        <v>0</v>
      </c>
      <c r="Y52" s="207">
        <v>0</v>
      </c>
      <c r="Z52" s="207">
        <v>0</v>
      </c>
      <c r="AA52" s="207">
        <v>0</v>
      </c>
      <c r="AB52" s="207">
        <v>0</v>
      </c>
      <c r="AC52" s="207">
        <v>0</v>
      </c>
      <c r="AD52" s="207">
        <v>0</v>
      </c>
      <c r="AE52" s="207">
        <v>0</v>
      </c>
      <c r="AF52" s="207">
        <v>0</v>
      </c>
      <c r="AG52" s="207">
        <v>0</v>
      </c>
      <c r="AH52" s="207">
        <v>0</v>
      </c>
      <c r="AI52" s="207">
        <v>0</v>
      </c>
      <c r="AJ52" s="207">
        <v>0</v>
      </c>
      <c r="AK52" s="207">
        <v>0</v>
      </c>
      <c r="AL52" s="207">
        <v>0</v>
      </c>
      <c r="AM52" s="208">
        <v>0</v>
      </c>
    </row>
    <row r="53" spans="1:39" ht="15.75" customHeight="1" x14ac:dyDescent="0.25">
      <c r="A53" s="391"/>
      <c r="B53" s="217" t="s">
        <v>523</v>
      </c>
      <c r="C53" s="215" t="s">
        <v>397</v>
      </c>
      <c r="D53" s="206">
        <v>0</v>
      </c>
      <c r="E53" s="207">
        <v>0</v>
      </c>
      <c r="F53" s="207">
        <v>0</v>
      </c>
      <c r="G53" s="207">
        <v>0</v>
      </c>
      <c r="H53" s="207">
        <v>0</v>
      </c>
      <c r="I53" s="207">
        <v>0</v>
      </c>
      <c r="J53" s="207">
        <v>0</v>
      </c>
      <c r="K53" s="207">
        <v>0</v>
      </c>
      <c r="L53" s="222">
        <v>0.22454854811872688</v>
      </c>
      <c r="M53" s="207">
        <v>0</v>
      </c>
      <c r="N53" s="207">
        <v>0</v>
      </c>
      <c r="O53" s="207">
        <v>0</v>
      </c>
      <c r="P53" s="207">
        <v>0</v>
      </c>
      <c r="Q53" s="207">
        <v>0</v>
      </c>
      <c r="R53" s="207">
        <v>0</v>
      </c>
      <c r="S53" s="207">
        <v>0</v>
      </c>
      <c r="T53" s="207">
        <v>0</v>
      </c>
      <c r="U53" s="207">
        <v>0</v>
      </c>
      <c r="V53" s="207">
        <v>0</v>
      </c>
      <c r="W53" s="207">
        <v>0</v>
      </c>
      <c r="X53" s="207">
        <v>0</v>
      </c>
      <c r="Y53" s="207">
        <v>0</v>
      </c>
      <c r="Z53" s="207">
        <v>0</v>
      </c>
      <c r="AA53" s="207">
        <v>0</v>
      </c>
      <c r="AB53" s="207">
        <v>0</v>
      </c>
      <c r="AC53" s="207">
        <v>0</v>
      </c>
      <c r="AD53" s="207">
        <v>0</v>
      </c>
      <c r="AE53" s="207">
        <v>0</v>
      </c>
      <c r="AF53" s="207">
        <v>0</v>
      </c>
      <c r="AG53" s="207">
        <v>0</v>
      </c>
      <c r="AH53" s="207">
        <v>0</v>
      </c>
      <c r="AI53" s="207">
        <v>0</v>
      </c>
      <c r="AJ53" s="207">
        <v>0</v>
      </c>
      <c r="AK53" s="207">
        <v>0</v>
      </c>
      <c r="AL53" s="207">
        <v>0</v>
      </c>
      <c r="AM53" s="208">
        <v>0</v>
      </c>
    </row>
    <row r="54" spans="1:39" ht="15.75" customHeight="1" x14ac:dyDescent="0.25">
      <c r="A54" s="391"/>
      <c r="B54" s="217" t="s">
        <v>524</v>
      </c>
      <c r="C54" s="215" t="s">
        <v>397</v>
      </c>
      <c r="D54" s="206">
        <v>0</v>
      </c>
      <c r="E54" s="207">
        <v>0</v>
      </c>
      <c r="F54" s="207">
        <v>0</v>
      </c>
      <c r="G54" s="207">
        <v>0</v>
      </c>
      <c r="H54" s="207">
        <v>0</v>
      </c>
      <c r="I54" s="207">
        <v>0</v>
      </c>
      <c r="J54" s="207">
        <v>0</v>
      </c>
      <c r="K54" s="207">
        <v>0</v>
      </c>
      <c r="L54" s="207">
        <v>0</v>
      </c>
      <c r="M54" s="222">
        <v>0.32776225803700859</v>
      </c>
      <c r="N54" s="207">
        <v>0</v>
      </c>
      <c r="O54" s="207">
        <v>0</v>
      </c>
      <c r="P54" s="207">
        <v>0</v>
      </c>
      <c r="Q54" s="207">
        <v>0</v>
      </c>
      <c r="R54" s="207">
        <v>0</v>
      </c>
      <c r="S54" s="207">
        <v>0</v>
      </c>
      <c r="T54" s="207">
        <v>0</v>
      </c>
      <c r="U54" s="207">
        <v>0</v>
      </c>
      <c r="V54" s="207">
        <v>0</v>
      </c>
      <c r="W54" s="207">
        <v>0</v>
      </c>
      <c r="X54" s="207">
        <v>0</v>
      </c>
      <c r="Y54" s="207">
        <v>0</v>
      </c>
      <c r="Z54" s="207">
        <v>0</v>
      </c>
      <c r="AA54" s="207">
        <v>0</v>
      </c>
      <c r="AB54" s="207">
        <v>0</v>
      </c>
      <c r="AC54" s="207">
        <v>0</v>
      </c>
      <c r="AD54" s="207">
        <v>0</v>
      </c>
      <c r="AE54" s="207">
        <v>0</v>
      </c>
      <c r="AF54" s="207">
        <v>0</v>
      </c>
      <c r="AG54" s="207">
        <v>0</v>
      </c>
      <c r="AH54" s="207">
        <v>0</v>
      </c>
      <c r="AI54" s="207">
        <v>0</v>
      </c>
      <c r="AJ54" s="207">
        <v>0</v>
      </c>
      <c r="AK54" s="207">
        <v>0</v>
      </c>
      <c r="AL54" s="207">
        <v>0</v>
      </c>
      <c r="AM54" s="208">
        <v>0</v>
      </c>
    </row>
    <row r="55" spans="1:39" ht="15.75" customHeight="1" x14ac:dyDescent="0.25">
      <c r="A55" s="391"/>
      <c r="B55" s="217" t="s">
        <v>525</v>
      </c>
      <c r="C55" s="215" t="s">
        <v>397</v>
      </c>
      <c r="D55" s="206">
        <v>0</v>
      </c>
      <c r="E55" s="207">
        <v>0</v>
      </c>
      <c r="F55" s="207">
        <v>0</v>
      </c>
      <c r="G55" s="207">
        <v>0</v>
      </c>
      <c r="H55" s="207">
        <v>0</v>
      </c>
      <c r="I55" s="207">
        <v>0</v>
      </c>
      <c r="J55" s="207">
        <v>0</v>
      </c>
      <c r="K55" s="207">
        <v>0</v>
      </c>
      <c r="L55" s="207">
        <v>0</v>
      </c>
      <c r="M55" s="207">
        <v>0</v>
      </c>
      <c r="N55" s="222">
        <v>0.34536292668320639</v>
      </c>
      <c r="O55" s="207">
        <v>0</v>
      </c>
      <c r="P55" s="207">
        <v>0</v>
      </c>
      <c r="Q55" s="207">
        <v>0</v>
      </c>
      <c r="R55" s="207">
        <v>0</v>
      </c>
      <c r="S55" s="207">
        <v>0</v>
      </c>
      <c r="T55" s="207">
        <v>0</v>
      </c>
      <c r="U55" s="207">
        <v>0</v>
      </c>
      <c r="V55" s="207">
        <v>0</v>
      </c>
      <c r="W55" s="207">
        <v>0</v>
      </c>
      <c r="X55" s="207">
        <v>0</v>
      </c>
      <c r="Y55" s="207">
        <v>0</v>
      </c>
      <c r="Z55" s="207">
        <v>0</v>
      </c>
      <c r="AA55" s="207">
        <v>0</v>
      </c>
      <c r="AB55" s="207">
        <v>0</v>
      </c>
      <c r="AC55" s="207">
        <v>0</v>
      </c>
      <c r="AD55" s="207">
        <v>0</v>
      </c>
      <c r="AE55" s="207">
        <v>0</v>
      </c>
      <c r="AF55" s="207">
        <v>0</v>
      </c>
      <c r="AG55" s="207">
        <v>0</v>
      </c>
      <c r="AH55" s="207">
        <v>0</v>
      </c>
      <c r="AI55" s="207">
        <v>0</v>
      </c>
      <c r="AJ55" s="207">
        <v>0</v>
      </c>
      <c r="AK55" s="207">
        <v>0</v>
      </c>
      <c r="AL55" s="207">
        <v>0</v>
      </c>
      <c r="AM55" s="208">
        <v>0</v>
      </c>
    </row>
    <row r="56" spans="1:39" ht="15.75" customHeight="1" x14ac:dyDescent="0.25">
      <c r="A56" s="391"/>
      <c r="B56" s="217" t="s">
        <v>526</v>
      </c>
      <c r="C56" s="215" t="s">
        <v>397</v>
      </c>
      <c r="D56" s="206">
        <v>0</v>
      </c>
      <c r="E56" s="207">
        <v>0</v>
      </c>
      <c r="F56" s="207">
        <v>0</v>
      </c>
      <c r="G56" s="207">
        <v>0</v>
      </c>
      <c r="H56" s="207">
        <v>0</v>
      </c>
      <c r="I56" s="207">
        <v>0</v>
      </c>
      <c r="J56" s="207">
        <v>0</v>
      </c>
      <c r="K56" s="207">
        <v>0</v>
      </c>
      <c r="L56" s="207">
        <v>0</v>
      </c>
      <c r="M56" s="207">
        <v>0</v>
      </c>
      <c r="N56" s="207">
        <v>0</v>
      </c>
      <c r="O56" s="222">
        <v>0.38026791989736158</v>
      </c>
      <c r="P56" s="207">
        <v>0</v>
      </c>
      <c r="Q56" s="207">
        <v>0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0</v>
      </c>
      <c r="X56" s="207">
        <v>0</v>
      </c>
      <c r="Y56" s="207">
        <v>0</v>
      </c>
      <c r="Z56" s="207">
        <v>0</v>
      </c>
      <c r="AA56" s="207">
        <v>0</v>
      </c>
      <c r="AB56" s="207">
        <v>0</v>
      </c>
      <c r="AC56" s="207">
        <v>0</v>
      </c>
      <c r="AD56" s="207">
        <v>0</v>
      </c>
      <c r="AE56" s="207">
        <v>0</v>
      </c>
      <c r="AF56" s="207">
        <v>0</v>
      </c>
      <c r="AG56" s="207">
        <v>0</v>
      </c>
      <c r="AH56" s="207">
        <v>0</v>
      </c>
      <c r="AI56" s="207">
        <v>0</v>
      </c>
      <c r="AJ56" s="207">
        <v>0</v>
      </c>
      <c r="AK56" s="207">
        <v>0</v>
      </c>
      <c r="AL56" s="207">
        <v>0</v>
      </c>
      <c r="AM56" s="208">
        <v>0</v>
      </c>
    </row>
    <row r="57" spans="1:39" ht="15.75" customHeight="1" x14ac:dyDescent="0.25">
      <c r="A57" s="391"/>
      <c r="B57" s="217" t="s">
        <v>527</v>
      </c>
      <c r="C57" s="215" t="s">
        <v>397</v>
      </c>
      <c r="D57" s="206">
        <v>0</v>
      </c>
      <c r="E57" s="207">
        <v>0</v>
      </c>
      <c r="F57" s="207">
        <v>0</v>
      </c>
      <c r="G57" s="207">
        <v>0</v>
      </c>
      <c r="H57" s="207">
        <v>0</v>
      </c>
      <c r="I57" s="207">
        <v>0</v>
      </c>
      <c r="J57" s="207">
        <v>0</v>
      </c>
      <c r="K57" s="207">
        <v>0</v>
      </c>
      <c r="L57" s="207">
        <v>0</v>
      </c>
      <c r="M57" s="207">
        <v>0</v>
      </c>
      <c r="N57" s="207">
        <v>0</v>
      </c>
      <c r="O57" s="207">
        <v>0</v>
      </c>
      <c r="P57" s="222">
        <v>0.24954361073215098</v>
      </c>
      <c r="Q57" s="207">
        <v>0</v>
      </c>
      <c r="R57" s="207">
        <v>0</v>
      </c>
      <c r="S57" s="207">
        <v>0</v>
      </c>
      <c r="T57" s="207">
        <v>0</v>
      </c>
      <c r="U57" s="207">
        <v>0</v>
      </c>
      <c r="V57" s="207">
        <v>0</v>
      </c>
      <c r="W57" s="207">
        <v>0</v>
      </c>
      <c r="X57" s="207">
        <v>0</v>
      </c>
      <c r="Y57" s="207">
        <v>0</v>
      </c>
      <c r="Z57" s="207">
        <v>0</v>
      </c>
      <c r="AA57" s="207">
        <v>0</v>
      </c>
      <c r="AB57" s="207">
        <v>0</v>
      </c>
      <c r="AC57" s="207">
        <v>0</v>
      </c>
      <c r="AD57" s="207">
        <v>0</v>
      </c>
      <c r="AE57" s="207">
        <v>0</v>
      </c>
      <c r="AF57" s="207">
        <v>0</v>
      </c>
      <c r="AG57" s="207">
        <v>0</v>
      </c>
      <c r="AH57" s="207">
        <v>0</v>
      </c>
      <c r="AI57" s="207">
        <v>0</v>
      </c>
      <c r="AJ57" s="207">
        <v>0</v>
      </c>
      <c r="AK57" s="207">
        <v>0</v>
      </c>
      <c r="AL57" s="207">
        <v>0</v>
      </c>
      <c r="AM57" s="208">
        <v>0</v>
      </c>
    </row>
    <row r="58" spans="1:39" ht="15.75" customHeight="1" x14ac:dyDescent="0.25">
      <c r="A58" s="391"/>
      <c r="B58" s="217" t="s">
        <v>528</v>
      </c>
      <c r="C58" s="215" t="s">
        <v>397</v>
      </c>
      <c r="D58" s="206">
        <v>0</v>
      </c>
      <c r="E58" s="207">
        <v>0</v>
      </c>
      <c r="F58" s="207">
        <v>0</v>
      </c>
      <c r="G58" s="207">
        <v>0</v>
      </c>
      <c r="H58" s="207">
        <v>0</v>
      </c>
      <c r="I58" s="207">
        <v>0</v>
      </c>
      <c r="J58" s="207">
        <v>0</v>
      </c>
      <c r="K58" s="207">
        <v>0</v>
      </c>
      <c r="L58" s="207">
        <v>0</v>
      </c>
      <c r="M58" s="207">
        <v>0</v>
      </c>
      <c r="N58" s="207">
        <v>0</v>
      </c>
      <c r="O58" s="207">
        <v>0</v>
      </c>
      <c r="P58" s="207">
        <v>0</v>
      </c>
      <c r="Q58" s="222">
        <v>0.40874256198347109</v>
      </c>
      <c r="R58" s="207">
        <v>0</v>
      </c>
      <c r="S58" s="207">
        <v>0</v>
      </c>
      <c r="T58" s="207">
        <v>0</v>
      </c>
      <c r="U58" s="207">
        <v>0</v>
      </c>
      <c r="V58" s="207">
        <v>0</v>
      </c>
      <c r="W58" s="207">
        <v>0</v>
      </c>
      <c r="X58" s="207">
        <v>0</v>
      </c>
      <c r="Y58" s="207">
        <v>0</v>
      </c>
      <c r="Z58" s="207">
        <v>0</v>
      </c>
      <c r="AA58" s="207">
        <v>0</v>
      </c>
      <c r="AB58" s="207">
        <v>0</v>
      </c>
      <c r="AC58" s="207">
        <v>0</v>
      </c>
      <c r="AD58" s="207">
        <v>0</v>
      </c>
      <c r="AE58" s="207">
        <v>0</v>
      </c>
      <c r="AF58" s="207">
        <v>0</v>
      </c>
      <c r="AG58" s="207">
        <v>0</v>
      </c>
      <c r="AH58" s="207">
        <v>0</v>
      </c>
      <c r="AI58" s="207">
        <v>0</v>
      </c>
      <c r="AJ58" s="207">
        <v>0</v>
      </c>
      <c r="AK58" s="207">
        <v>0</v>
      </c>
      <c r="AL58" s="207">
        <v>0</v>
      </c>
      <c r="AM58" s="208">
        <v>0</v>
      </c>
    </row>
    <row r="59" spans="1:39" ht="15.75" customHeight="1" x14ac:dyDescent="0.25">
      <c r="A59" s="391"/>
      <c r="B59" s="217" t="s">
        <v>529</v>
      </c>
      <c r="C59" s="215" t="s">
        <v>397</v>
      </c>
      <c r="D59" s="206">
        <v>0</v>
      </c>
      <c r="E59" s="207">
        <v>0</v>
      </c>
      <c r="F59" s="207">
        <v>0</v>
      </c>
      <c r="G59" s="207">
        <v>0</v>
      </c>
      <c r="H59" s="207">
        <v>0</v>
      </c>
      <c r="I59" s="207">
        <v>0</v>
      </c>
      <c r="J59" s="207">
        <v>0</v>
      </c>
      <c r="K59" s="207">
        <v>0</v>
      </c>
      <c r="L59" s="207">
        <v>0</v>
      </c>
      <c r="M59" s="207">
        <v>0</v>
      </c>
      <c r="N59" s="207">
        <v>0</v>
      </c>
      <c r="O59" s="207">
        <v>0</v>
      </c>
      <c r="P59" s="207">
        <v>0</v>
      </c>
      <c r="Q59" s="207">
        <v>0</v>
      </c>
      <c r="R59" s="222">
        <v>0.14268437066464876</v>
      </c>
      <c r="S59" s="207">
        <v>0</v>
      </c>
      <c r="T59" s="207">
        <v>0</v>
      </c>
      <c r="U59" s="207">
        <v>0</v>
      </c>
      <c r="V59" s="207">
        <v>0</v>
      </c>
      <c r="W59" s="207">
        <v>0</v>
      </c>
      <c r="X59" s="207">
        <v>0</v>
      </c>
      <c r="Y59" s="207">
        <v>0</v>
      </c>
      <c r="Z59" s="207">
        <v>0</v>
      </c>
      <c r="AA59" s="207">
        <v>0</v>
      </c>
      <c r="AB59" s="207">
        <v>0</v>
      </c>
      <c r="AC59" s="207">
        <v>0</v>
      </c>
      <c r="AD59" s="207">
        <v>0</v>
      </c>
      <c r="AE59" s="207">
        <v>0</v>
      </c>
      <c r="AF59" s="207">
        <v>0</v>
      </c>
      <c r="AG59" s="207">
        <v>0</v>
      </c>
      <c r="AH59" s="207">
        <v>0</v>
      </c>
      <c r="AI59" s="207">
        <v>0</v>
      </c>
      <c r="AJ59" s="207">
        <v>0</v>
      </c>
      <c r="AK59" s="207">
        <v>0</v>
      </c>
      <c r="AL59" s="207">
        <v>0</v>
      </c>
      <c r="AM59" s="208">
        <v>0</v>
      </c>
    </row>
    <row r="60" spans="1:39" ht="15.75" customHeight="1" x14ac:dyDescent="0.25">
      <c r="A60" s="391"/>
      <c r="B60" s="217" t="s">
        <v>530</v>
      </c>
      <c r="C60" s="215" t="s">
        <v>397</v>
      </c>
      <c r="D60" s="206">
        <v>0</v>
      </c>
      <c r="E60" s="207">
        <v>0</v>
      </c>
      <c r="F60" s="207">
        <v>0</v>
      </c>
      <c r="G60" s="207">
        <v>0</v>
      </c>
      <c r="H60" s="207">
        <v>0</v>
      </c>
      <c r="I60" s="207">
        <v>0</v>
      </c>
      <c r="J60" s="207">
        <v>0</v>
      </c>
      <c r="K60" s="207">
        <v>0</v>
      </c>
      <c r="L60" s="207">
        <v>0</v>
      </c>
      <c r="M60" s="207">
        <v>0</v>
      </c>
      <c r="N60" s="207">
        <v>0</v>
      </c>
      <c r="O60" s="207">
        <v>0</v>
      </c>
      <c r="P60" s="207">
        <v>0</v>
      </c>
      <c r="Q60" s="207">
        <v>0</v>
      </c>
      <c r="R60" s="207">
        <v>0</v>
      </c>
      <c r="S60" s="222">
        <v>0.26752691947565538</v>
      </c>
      <c r="T60" s="207">
        <v>0</v>
      </c>
      <c r="U60" s="207">
        <v>0</v>
      </c>
      <c r="V60" s="207">
        <v>0</v>
      </c>
      <c r="W60" s="207">
        <v>0</v>
      </c>
      <c r="X60" s="207">
        <v>0</v>
      </c>
      <c r="Y60" s="207">
        <v>0</v>
      </c>
      <c r="Z60" s="207">
        <v>0</v>
      </c>
      <c r="AA60" s="207">
        <v>0</v>
      </c>
      <c r="AB60" s="207">
        <v>0</v>
      </c>
      <c r="AC60" s="207">
        <v>0</v>
      </c>
      <c r="AD60" s="207">
        <v>0</v>
      </c>
      <c r="AE60" s="207">
        <v>0</v>
      </c>
      <c r="AF60" s="207">
        <v>0</v>
      </c>
      <c r="AG60" s="207">
        <v>0</v>
      </c>
      <c r="AH60" s="207">
        <v>0</v>
      </c>
      <c r="AI60" s="207">
        <v>0</v>
      </c>
      <c r="AJ60" s="207">
        <v>0</v>
      </c>
      <c r="AK60" s="207">
        <v>0</v>
      </c>
      <c r="AL60" s="207">
        <v>0</v>
      </c>
      <c r="AM60" s="208">
        <v>0</v>
      </c>
    </row>
    <row r="61" spans="1:39" ht="15.75" customHeight="1" x14ac:dyDescent="0.25">
      <c r="A61" s="391"/>
      <c r="B61" s="217" t="s">
        <v>531</v>
      </c>
      <c r="C61" s="215" t="s">
        <v>397</v>
      </c>
      <c r="D61" s="206">
        <v>0</v>
      </c>
      <c r="E61" s="207">
        <v>0</v>
      </c>
      <c r="F61" s="207">
        <v>0</v>
      </c>
      <c r="G61" s="207">
        <v>0</v>
      </c>
      <c r="H61" s="207">
        <v>0</v>
      </c>
      <c r="I61" s="207">
        <v>0</v>
      </c>
      <c r="J61" s="207">
        <v>0</v>
      </c>
      <c r="K61" s="207">
        <v>0</v>
      </c>
      <c r="L61" s="207">
        <v>0</v>
      </c>
      <c r="M61" s="207">
        <v>0</v>
      </c>
      <c r="N61" s="207">
        <v>0</v>
      </c>
      <c r="O61" s="207">
        <v>0</v>
      </c>
      <c r="P61" s="207">
        <v>0</v>
      </c>
      <c r="Q61" s="207">
        <v>0</v>
      </c>
      <c r="R61" s="207">
        <v>0</v>
      </c>
      <c r="S61" s="207">
        <v>0</v>
      </c>
      <c r="T61" s="222">
        <v>0.27965345795190233</v>
      </c>
      <c r="U61" s="207">
        <v>0</v>
      </c>
      <c r="V61" s="207">
        <v>0</v>
      </c>
      <c r="W61" s="207">
        <v>0</v>
      </c>
      <c r="X61" s="207">
        <v>0</v>
      </c>
      <c r="Y61" s="207">
        <v>0</v>
      </c>
      <c r="Z61" s="207">
        <v>0</v>
      </c>
      <c r="AA61" s="207">
        <v>0</v>
      </c>
      <c r="AB61" s="207">
        <v>0</v>
      </c>
      <c r="AC61" s="207">
        <v>0</v>
      </c>
      <c r="AD61" s="207">
        <v>0</v>
      </c>
      <c r="AE61" s="207">
        <v>0</v>
      </c>
      <c r="AF61" s="207">
        <v>0</v>
      </c>
      <c r="AG61" s="207">
        <v>0</v>
      </c>
      <c r="AH61" s="207">
        <v>0</v>
      </c>
      <c r="AI61" s="207">
        <v>0</v>
      </c>
      <c r="AJ61" s="207">
        <v>0</v>
      </c>
      <c r="AK61" s="207">
        <v>0</v>
      </c>
      <c r="AL61" s="207">
        <v>0</v>
      </c>
      <c r="AM61" s="208">
        <v>0</v>
      </c>
    </row>
    <row r="62" spans="1:39" ht="15.75" customHeight="1" x14ac:dyDescent="0.25">
      <c r="A62" s="391"/>
      <c r="B62" s="217" t="s">
        <v>532</v>
      </c>
      <c r="C62" s="215" t="s">
        <v>397</v>
      </c>
      <c r="D62" s="206">
        <v>0</v>
      </c>
      <c r="E62" s="207">
        <v>0</v>
      </c>
      <c r="F62" s="207">
        <v>0</v>
      </c>
      <c r="G62" s="207">
        <v>0</v>
      </c>
      <c r="H62" s="207">
        <v>0</v>
      </c>
      <c r="I62" s="207">
        <v>0</v>
      </c>
      <c r="J62" s="207">
        <v>0</v>
      </c>
      <c r="K62" s="207">
        <v>0</v>
      </c>
      <c r="L62" s="207">
        <v>0</v>
      </c>
      <c r="M62" s="207">
        <v>0</v>
      </c>
      <c r="N62" s="207">
        <v>0</v>
      </c>
      <c r="O62" s="207">
        <v>0</v>
      </c>
      <c r="P62" s="207">
        <v>0</v>
      </c>
      <c r="Q62" s="207">
        <v>0</v>
      </c>
      <c r="R62" s="207">
        <v>0</v>
      </c>
      <c r="S62" s="207">
        <v>0</v>
      </c>
      <c r="T62" s="207">
        <v>0</v>
      </c>
      <c r="U62" s="222">
        <v>0.26569792908471529</v>
      </c>
      <c r="V62" s="207">
        <v>0</v>
      </c>
      <c r="W62" s="207">
        <v>0</v>
      </c>
      <c r="X62" s="207">
        <v>0</v>
      </c>
      <c r="Y62" s="207">
        <v>0</v>
      </c>
      <c r="Z62" s="207">
        <v>0</v>
      </c>
      <c r="AA62" s="207">
        <v>0</v>
      </c>
      <c r="AB62" s="207">
        <v>0</v>
      </c>
      <c r="AC62" s="207">
        <v>0</v>
      </c>
      <c r="AD62" s="207">
        <v>0</v>
      </c>
      <c r="AE62" s="207">
        <v>0</v>
      </c>
      <c r="AF62" s="207">
        <v>0</v>
      </c>
      <c r="AG62" s="207">
        <v>0</v>
      </c>
      <c r="AH62" s="207">
        <v>0</v>
      </c>
      <c r="AI62" s="207">
        <v>0</v>
      </c>
      <c r="AJ62" s="207">
        <v>0</v>
      </c>
      <c r="AK62" s="207">
        <v>0</v>
      </c>
      <c r="AL62" s="207">
        <v>0</v>
      </c>
      <c r="AM62" s="208">
        <v>0</v>
      </c>
    </row>
    <row r="63" spans="1:39" ht="15.75" customHeight="1" x14ac:dyDescent="0.25">
      <c r="A63" s="391"/>
      <c r="B63" s="217" t="s">
        <v>533</v>
      </c>
      <c r="C63" s="215" t="s">
        <v>397</v>
      </c>
      <c r="D63" s="206">
        <v>0</v>
      </c>
      <c r="E63" s="207">
        <v>0</v>
      </c>
      <c r="F63" s="207">
        <v>0</v>
      </c>
      <c r="G63" s="207">
        <v>0</v>
      </c>
      <c r="H63" s="207">
        <v>0</v>
      </c>
      <c r="I63" s="207">
        <v>0</v>
      </c>
      <c r="J63" s="207">
        <v>0</v>
      </c>
      <c r="K63" s="207">
        <v>0</v>
      </c>
      <c r="L63" s="207">
        <v>0</v>
      </c>
      <c r="M63" s="207">
        <v>0</v>
      </c>
      <c r="N63" s="207">
        <v>0</v>
      </c>
      <c r="O63" s="207">
        <v>0</v>
      </c>
      <c r="P63" s="207">
        <v>0</v>
      </c>
      <c r="Q63" s="207">
        <v>0</v>
      </c>
      <c r="R63" s="207">
        <v>0</v>
      </c>
      <c r="S63" s="207">
        <v>0</v>
      </c>
      <c r="T63" s="207">
        <v>0</v>
      </c>
      <c r="U63" s="207">
        <v>0</v>
      </c>
      <c r="V63" s="222">
        <v>0.3380785432207109</v>
      </c>
      <c r="W63" s="207">
        <v>0</v>
      </c>
      <c r="X63" s="207">
        <v>0</v>
      </c>
      <c r="Y63" s="207">
        <v>0</v>
      </c>
      <c r="Z63" s="207">
        <v>0</v>
      </c>
      <c r="AA63" s="207">
        <v>0</v>
      </c>
      <c r="AB63" s="207">
        <v>0</v>
      </c>
      <c r="AC63" s="207">
        <v>0</v>
      </c>
      <c r="AD63" s="207">
        <v>0</v>
      </c>
      <c r="AE63" s="207">
        <v>0</v>
      </c>
      <c r="AF63" s="207">
        <v>0</v>
      </c>
      <c r="AG63" s="207">
        <v>0</v>
      </c>
      <c r="AH63" s="207">
        <v>0</v>
      </c>
      <c r="AI63" s="207">
        <v>0</v>
      </c>
      <c r="AJ63" s="207">
        <v>0</v>
      </c>
      <c r="AK63" s="207">
        <v>0</v>
      </c>
      <c r="AL63" s="207">
        <v>0</v>
      </c>
      <c r="AM63" s="208">
        <v>0</v>
      </c>
    </row>
    <row r="64" spans="1:39" ht="15.75" customHeight="1" x14ac:dyDescent="0.25">
      <c r="A64" s="391"/>
      <c r="B64" s="217" t="s">
        <v>534</v>
      </c>
      <c r="C64" s="215" t="s">
        <v>397</v>
      </c>
      <c r="D64" s="206">
        <v>0</v>
      </c>
      <c r="E64" s="207">
        <v>0</v>
      </c>
      <c r="F64" s="207">
        <v>0</v>
      </c>
      <c r="G64" s="207">
        <v>0</v>
      </c>
      <c r="H64" s="207">
        <v>0</v>
      </c>
      <c r="I64" s="207">
        <v>0</v>
      </c>
      <c r="J64" s="207">
        <v>0</v>
      </c>
      <c r="K64" s="207">
        <v>0</v>
      </c>
      <c r="L64" s="207">
        <v>0</v>
      </c>
      <c r="M64" s="207">
        <v>0</v>
      </c>
      <c r="N64" s="207">
        <v>0</v>
      </c>
      <c r="O64" s="207">
        <v>0</v>
      </c>
      <c r="P64" s="207">
        <v>0</v>
      </c>
      <c r="Q64" s="207">
        <v>0</v>
      </c>
      <c r="R64" s="207">
        <v>0</v>
      </c>
      <c r="S64" s="207">
        <v>0</v>
      </c>
      <c r="T64" s="207">
        <v>0</v>
      </c>
      <c r="U64" s="207">
        <v>0</v>
      </c>
      <c r="V64" s="207">
        <v>0</v>
      </c>
      <c r="W64" s="222">
        <v>0.39315891737891739</v>
      </c>
      <c r="X64" s="207">
        <v>0</v>
      </c>
      <c r="Y64" s="207">
        <v>0</v>
      </c>
      <c r="Z64" s="207">
        <v>0</v>
      </c>
      <c r="AA64" s="207">
        <v>0</v>
      </c>
      <c r="AB64" s="207">
        <v>0</v>
      </c>
      <c r="AC64" s="207">
        <v>0</v>
      </c>
      <c r="AD64" s="207">
        <v>0</v>
      </c>
      <c r="AE64" s="207">
        <v>0</v>
      </c>
      <c r="AF64" s="207">
        <v>0</v>
      </c>
      <c r="AG64" s="207">
        <v>0</v>
      </c>
      <c r="AH64" s="207">
        <v>0</v>
      </c>
      <c r="AI64" s="207">
        <v>0</v>
      </c>
      <c r="AJ64" s="207">
        <v>0</v>
      </c>
      <c r="AK64" s="207">
        <v>0</v>
      </c>
      <c r="AL64" s="207">
        <v>0</v>
      </c>
      <c r="AM64" s="208">
        <v>0</v>
      </c>
    </row>
    <row r="65" spans="1:39" ht="15.75" customHeight="1" x14ac:dyDescent="0.25">
      <c r="A65" s="391"/>
      <c r="B65" s="217" t="s">
        <v>535</v>
      </c>
      <c r="C65" s="215" t="s">
        <v>397</v>
      </c>
      <c r="D65" s="206">
        <v>0</v>
      </c>
      <c r="E65" s="207">
        <v>0</v>
      </c>
      <c r="F65" s="207">
        <v>0</v>
      </c>
      <c r="G65" s="207">
        <v>0</v>
      </c>
      <c r="H65" s="207">
        <v>0</v>
      </c>
      <c r="I65" s="207">
        <v>0</v>
      </c>
      <c r="J65" s="207">
        <v>0</v>
      </c>
      <c r="K65" s="207">
        <v>0</v>
      </c>
      <c r="L65" s="207">
        <v>0</v>
      </c>
      <c r="M65" s="207">
        <v>0</v>
      </c>
      <c r="N65" s="207">
        <v>0</v>
      </c>
      <c r="O65" s="207">
        <v>0</v>
      </c>
      <c r="P65" s="207">
        <v>0</v>
      </c>
      <c r="Q65" s="207">
        <v>0</v>
      </c>
      <c r="R65" s="207">
        <v>0</v>
      </c>
      <c r="S65" s="207">
        <v>0</v>
      </c>
      <c r="T65" s="207">
        <v>0</v>
      </c>
      <c r="U65" s="207">
        <v>0</v>
      </c>
      <c r="V65" s="207">
        <v>0</v>
      </c>
      <c r="W65" s="207">
        <v>0</v>
      </c>
      <c r="X65" s="222">
        <v>0.38385571827454557</v>
      </c>
      <c r="Y65" s="207">
        <v>0</v>
      </c>
      <c r="Z65" s="207">
        <v>0</v>
      </c>
      <c r="AA65" s="207">
        <v>0</v>
      </c>
      <c r="AB65" s="207">
        <v>0</v>
      </c>
      <c r="AC65" s="207">
        <v>0</v>
      </c>
      <c r="AD65" s="207">
        <v>0</v>
      </c>
      <c r="AE65" s="207">
        <v>0</v>
      </c>
      <c r="AF65" s="207">
        <v>0</v>
      </c>
      <c r="AG65" s="207">
        <v>0</v>
      </c>
      <c r="AH65" s="207">
        <v>0</v>
      </c>
      <c r="AI65" s="207">
        <v>0</v>
      </c>
      <c r="AJ65" s="207">
        <v>0</v>
      </c>
      <c r="AK65" s="207">
        <v>0</v>
      </c>
      <c r="AL65" s="207">
        <v>0</v>
      </c>
      <c r="AM65" s="208">
        <v>0</v>
      </c>
    </row>
    <row r="66" spans="1:39" ht="15.75" customHeight="1" x14ac:dyDescent="0.25">
      <c r="A66" s="391"/>
      <c r="B66" s="217" t="s">
        <v>536</v>
      </c>
      <c r="C66" s="215" t="s">
        <v>397</v>
      </c>
      <c r="D66" s="206">
        <v>0</v>
      </c>
      <c r="E66" s="207">
        <v>0</v>
      </c>
      <c r="F66" s="207">
        <v>0</v>
      </c>
      <c r="G66" s="207">
        <v>0</v>
      </c>
      <c r="H66" s="207">
        <v>0</v>
      </c>
      <c r="I66" s="207">
        <v>0</v>
      </c>
      <c r="J66" s="207">
        <v>0</v>
      </c>
      <c r="K66" s="207">
        <v>0</v>
      </c>
      <c r="L66" s="207">
        <v>0</v>
      </c>
      <c r="M66" s="207">
        <v>0</v>
      </c>
      <c r="N66" s="207">
        <v>0</v>
      </c>
      <c r="O66" s="207">
        <v>0</v>
      </c>
      <c r="P66" s="207">
        <v>0</v>
      </c>
      <c r="Q66" s="207">
        <v>0</v>
      </c>
      <c r="R66" s="207">
        <v>0</v>
      </c>
      <c r="S66" s="207">
        <v>0</v>
      </c>
      <c r="T66" s="207">
        <v>0</v>
      </c>
      <c r="U66" s="207">
        <v>0</v>
      </c>
      <c r="V66" s="207">
        <v>0</v>
      </c>
      <c r="W66" s="207">
        <v>0</v>
      </c>
      <c r="X66" s="207">
        <v>0</v>
      </c>
      <c r="Y66" s="222">
        <v>0.48380840603260644</v>
      </c>
      <c r="Z66" s="207">
        <v>0</v>
      </c>
      <c r="AA66" s="207">
        <v>0</v>
      </c>
      <c r="AB66" s="207">
        <v>0</v>
      </c>
      <c r="AC66" s="207">
        <v>0</v>
      </c>
      <c r="AD66" s="207">
        <v>0</v>
      </c>
      <c r="AE66" s="207">
        <v>0</v>
      </c>
      <c r="AF66" s="207">
        <v>0</v>
      </c>
      <c r="AG66" s="207">
        <v>0</v>
      </c>
      <c r="AH66" s="207">
        <v>0</v>
      </c>
      <c r="AI66" s="207">
        <v>0</v>
      </c>
      <c r="AJ66" s="207">
        <v>0</v>
      </c>
      <c r="AK66" s="207">
        <v>0</v>
      </c>
      <c r="AL66" s="207">
        <v>0</v>
      </c>
      <c r="AM66" s="208">
        <v>0</v>
      </c>
    </row>
    <row r="67" spans="1:39" ht="15.75" customHeight="1" x14ac:dyDescent="0.25">
      <c r="A67" s="391"/>
      <c r="B67" s="217" t="s">
        <v>537</v>
      </c>
      <c r="C67" s="215" t="s">
        <v>397</v>
      </c>
      <c r="D67" s="206">
        <v>0</v>
      </c>
      <c r="E67" s="207">
        <v>0</v>
      </c>
      <c r="F67" s="207">
        <v>0</v>
      </c>
      <c r="G67" s="207">
        <v>0</v>
      </c>
      <c r="H67" s="207">
        <v>0</v>
      </c>
      <c r="I67" s="207">
        <v>0</v>
      </c>
      <c r="J67" s="207">
        <v>0</v>
      </c>
      <c r="K67" s="207">
        <v>0</v>
      </c>
      <c r="L67" s="207">
        <v>0</v>
      </c>
      <c r="M67" s="207">
        <v>0</v>
      </c>
      <c r="N67" s="207">
        <v>0</v>
      </c>
      <c r="O67" s="207">
        <v>0</v>
      </c>
      <c r="P67" s="207">
        <v>0</v>
      </c>
      <c r="Q67" s="207">
        <v>0</v>
      </c>
      <c r="R67" s="207">
        <v>0</v>
      </c>
      <c r="S67" s="207">
        <v>0</v>
      </c>
      <c r="T67" s="207">
        <v>0</v>
      </c>
      <c r="U67" s="207">
        <v>0</v>
      </c>
      <c r="V67" s="207">
        <v>0</v>
      </c>
      <c r="W67" s="207">
        <v>0</v>
      </c>
      <c r="X67" s="207">
        <v>0</v>
      </c>
      <c r="Y67" s="207">
        <v>0</v>
      </c>
      <c r="Z67" s="222">
        <v>0.59141932616950799</v>
      </c>
      <c r="AA67" s="207">
        <v>0</v>
      </c>
      <c r="AB67" s="207">
        <v>0</v>
      </c>
      <c r="AC67" s="207">
        <v>0</v>
      </c>
      <c r="AD67" s="207">
        <v>0</v>
      </c>
      <c r="AE67" s="207">
        <v>0</v>
      </c>
      <c r="AF67" s="207">
        <v>0</v>
      </c>
      <c r="AG67" s="207">
        <v>0</v>
      </c>
      <c r="AH67" s="207">
        <v>0</v>
      </c>
      <c r="AI67" s="207">
        <v>0</v>
      </c>
      <c r="AJ67" s="207">
        <v>0</v>
      </c>
      <c r="AK67" s="207">
        <v>0</v>
      </c>
      <c r="AL67" s="207">
        <v>0</v>
      </c>
      <c r="AM67" s="208">
        <v>0</v>
      </c>
    </row>
    <row r="68" spans="1:39" ht="15.75" customHeight="1" x14ac:dyDescent="0.25">
      <c r="A68" s="391"/>
      <c r="B68" s="217" t="s">
        <v>538</v>
      </c>
      <c r="C68" s="215" t="s">
        <v>397</v>
      </c>
      <c r="D68" s="206">
        <v>0</v>
      </c>
      <c r="E68" s="207">
        <v>0</v>
      </c>
      <c r="F68" s="207">
        <v>0</v>
      </c>
      <c r="G68" s="207">
        <v>0</v>
      </c>
      <c r="H68" s="207">
        <v>0</v>
      </c>
      <c r="I68" s="207">
        <v>0</v>
      </c>
      <c r="J68" s="207">
        <v>0</v>
      </c>
      <c r="K68" s="207">
        <v>0</v>
      </c>
      <c r="L68" s="207">
        <v>0</v>
      </c>
      <c r="M68" s="207">
        <v>0</v>
      </c>
      <c r="N68" s="207">
        <v>0</v>
      </c>
      <c r="O68" s="207">
        <v>0</v>
      </c>
      <c r="P68" s="207">
        <v>0</v>
      </c>
      <c r="Q68" s="207">
        <v>0</v>
      </c>
      <c r="R68" s="207">
        <v>0</v>
      </c>
      <c r="S68" s="207">
        <v>0</v>
      </c>
      <c r="T68" s="207">
        <v>0</v>
      </c>
      <c r="U68" s="207">
        <v>0</v>
      </c>
      <c r="V68" s="207">
        <v>0</v>
      </c>
      <c r="W68" s="207">
        <v>0</v>
      </c>
      <c r="X68" s="207">
        <v>0</v>
      </c>
      <c r="Y68" s="207">
        <v>0</v>
      </c>
      <c r="Z68" s="207">
        <v>0</v>
      </c>
      <c r="AA68" s="222">
        <v>0.60108518816483414</v>
      </c>
      <c r="AB68" s="207">
        <v>0</v>
      </c>
      <c r="AC68" s="207">
        <v>0</v>
      </c>
      <c r="AD68" s="207">
        <v>0</v>
      </c>
      <c r="AE68" s="207">
        <v>0</v>
      </c>
      <c r="AF68" s="207">
        <v>0</v>
      </c>
      <c r="AG68" s="207">
        <v>0</v>
      </c>
      <c r="AH68" s="207">
        <v>0</v>
      </c>
      <c r="AI68" s="207">
        <v>0</v>
      </c>
      <c r="AJ68" s="207">
        <v>0</v>
      </c>
      <c r="AK68" s="207">
        <v>0</v>
      </c>
      <c r="AL68" s="207">
        <v>0</v>
      </c>
      <c r="AM68" s="208">
        <v>0</v>
      </c>
    </row>
    <row r="69" spans="1:39" ht="15.75" customHeight="1" x14ac:dyDescent="0.25">
      <c r="A69" s="391"/>
      <c r="B69" s="217" t="s">
        <v>539</v>
      </c>
      <c r="C69" s="215" t="s">
        <v>397</v>
      </c>
      <c r="D69" s="206">
        <v>0</v>
      </c>
      <c r="E69" s="207">
        <v>0</v>
      </c>
      <c r="F69" s="207">
        <v>0</v>
      </c>
      <c r="G69" s="207">
        <v>0</v>
      </c>
      <c r="H69" s="207">
        <v>0</v>
      </c>
      <c r="I69" s="207">
        <v>0</v>
      </c>
      <c r="J69" s="207">
        <v>0</v>
      </c>
      <c r="K69" s="207">
        <v>0</v>
      </c>
      <c r="L69" s="207">
        <v>0</v>
      </c>
      <c r="M69" s="207">
        <v>0</v>
      </c>
      <c r="N69" s="207">
        <v>0</v>
      </c>
      <c r="O69" s="207">
        <v>0</v>
      </c>
      <c r="P69" s="207">
        <v>0</v>
      </c>
      <c r="Q69" s="207">
        <v>0</v>
      </c>
      <c r="R69" s="207">
        <v>0</v>
      </c>
      <c r="S69" s="207">
        <v>0</v>
      </c>
      <c r="T69" s="207">
        <v>0</v>
      </c>
      <c r="U69" s="207">
        <v>0</v>
      </c>
      <c r="V69" s="207">
        <v>0</v>
      </c>
      <c r="W69" s="207">
        <v>0</v>
      </c>
      <c r="X69" s="207">
        <v>0</v>
      </c>
      <c r="Y69" s="207">
        <v>0</v>
      </c>
      <c r="Z69" s="207">
        <v>0</v>
      </c>
      <c r="AA69" s="207">
        <v>0</v>
      </c>
      <c r="AB69" s="222">
        <v>0.52807516891891892</v>
      </c>
      <c r="AC69" s="207">
        <v>0</v>
      </c>
      <c r="AD69" s="207">
        <v>0</v>
      </c>
      <c r="AE69" s="207">
        <v>0</v>
      </c>
      <c r="AF69" s="207">
        <v>0</v>
      </c>
      <c r="AG69" s="207">
        <v>0</v>
      </c>
      <c r="AH69" s="207">
        <v>0</v>
      </c>
      <c r="AI69" s="207">
        <v>0</v>
      </c>
      <c r="AJ69" s="207">
        <v>0</v>
      </c>
      <c r="AK69" s="207">
        <v>0</v>
      </c>
      <c r="AL69" s="207">
        <v>0</v>
      </c>
      <c r="AM69" s="208">
        <v>0</v>
      </c>
    </row>
    <row r="70" spans="1:39" ht="15.75" customHeight="1" x14ac:dyDescent="0.25">
      <c r="A70" s="391"/>
      <c r="B70" s="217" t="s">
        <v>540</v>
      </c>
      <c r="C70" s="215" t="s">
        <v>397</v>
      </c>
      <c r="D70" s="206">
        <v>0</v>
      </c>
      <c r="E70" s="207">
        <v>0</v>
      </c>
      <c r="F70" s="207">
        <v>0</v>
      </c>
      <c r="G70" s="207">
        <v>0</v>
      </c>
      <c r="H70" s="207">
        <v>0</v>
      </c>
      <c r="I70" s="207">
        <v>0</v>
      </c>
      <c r="J70" s="207">
        <v>0</v>
      </c>
      <c r="K70" s="207">
        <v>0</v>
      </c>
      <c r="L70" s="207">
        <v>0</v>
      </c>
      <c r="M70" s="207">
        <v>0</v>
      </c>
      <c r="N70" s="207">
        <v>0</v>
      </c>
      <c r="O70" s="207">
        <v>0</v>
      </c>
      <c r="P70" s="207">
        <v>0</v>
      </c>
      <c r="Q70" s="207">
        <v>0</v>
      </c>
      <c r="R70" s="207">
        <v>0</v>
      </c>
      <c r="S70" s="207">
        <v>0</v>
      </c>
      <c r="T70" s="207">
        <v>0</v>
      </c>
      <c r="U70" s="207">
        <v>0</v>
      </c>
      <c r="V70" s="207">
        <v>0</v>
      </c>
      <c r="W70" s="207">
        <v>0</v>
      </c>
      <c r="X70" s="207">
        <v>0</v>
      </c>
      <c r="Y70" s="207">
        <v>0</v>
      </c>
      <c r="Z70" s="207">
        <v>0</v>
      </c>
      <c r="AA70" s="207">
        <v>0</v>
      </c>
      <c r="AB70" s="207">
        <v>0</v>
      </c>
      <c r="AC70" s="222">
        <v>0.47979090559507787</v>
      </c>
      <c r="AD70" s="207">
        <v>0</v>
      </c>
      <c r="AE70" s="207">
        <v>0</v>
      </c>
      <c r="AF70" s="207">
        <v>0</v>
      </c>
      <c r="AG70" s="207">
        <v>0</v>
      </c>
      <c r="AH70" s="207">
        <v>0</v>
      </c>
      <c r="AI70" s="207">
        <v>0</v>
      </c>
      <c r="AJ70" s="207">
        <v>0</v>
      </c>
      <c r="AK70" s="207">
        <v>0</v>
      </c>
      <c r="AL70" s="207">
        <v>0</v>
      </c>
      <c r="AM70" s="208">
        <v>0</v>
      </c>
    </row>
    <row r="71" spans="1:39" ht="15.75" customHeight="1" x14ac:dyDescent="0.25">
      <c r="A71" s="391"/>
      <c r="B71" s="217" t="s">
        <v>541</v>
      </c>
      <c r="C71" s="215" t="s">
        <v>397</v>
      </c>
      <c r="D71" s="206">
        <v>0</v>
      </c>
      <c r="E71" s="207">
        <v>0</v>
      </c>
      <c r="F71" s="207">
        <v>0</v>
      </c>
      <c r="G71" s="207">
        <v>0</v>
      </c>
      <c r="H71" s="207">
        <v>0</v>
      </c>
      <c r="I71" s="207">
        <v>0</v>
      </c>
      <c r="J71" s="207">
        <v>0</v>
      </c>
      <c r="K71" s="207">
        <v>0</v>
      </c>
      <c r="L71" s="207">
        <v>0</v>
      </c>
      <c r="M71" s="207">
        <v>0</v>
      </c>
      <c r="N71" s="207">
        <v>0</v>
      </c>
      <c r="O71" s="207">
        <v>0</v>
      </c>
      <c r="P71" s="207">
        <v>0</v>
      </c>
      <c r="Q71" s="207">
        <v>0</v>
      </c>
      <c r="R71" s="207">
        <v>0</v>
      </c>
      <c r="S71" s="207">
        <v>0</v>
      </c>
      <c r="T71" s="207">
        <v>0</v>
      </c>
      <c r="U71" s="207">
        <v>0</v>
      </c>
      <c r="V71" s="207">
        <v>0</v>
      </c>
      <c r="W71" s="207">
        <v>0</v>
      </c>
      <c r="X71" s="207">
        <v>0</v>
      </c>
      <c r="Y71" s="207">
        <v>0</v>
      </c>
      <c r="Z71" s="207">
        <v>0</v>
      </c>
      <c r="AA71" s="207">
        <v>0</v>
      </c>
      <c r="AB71" s="207">
        <v>0</v>
      </c>
      <c r="AC71" s="207">
        <v>0</v>
      </c>
      <c r="AD71" s="222">
        <v>0.58615386433467276</v>
      </c>
      <c r="AE71" s="207">
        <v>0</v>
      </c>
      <c r="AF71" s="207">
        <v>0</v>
      </c>
      <c r="AG71" s="207">
        <v>0</v>
      </c>
      <c r="AH71" s="207">
        <v>0</v>
      </c>
      <c r="AI71" s="207">
        <v>0</v>
      </c>
      <c r="AJ71" s="207">
        <v>0</v>
      </c>
      <c r="AK71" s="207">
        <v>0</v>
      </c>
      <c r="AL71" s="207">
        <v>0</v>
      </c>
      <c r="AM71" s="208">
        <v>0</v>
      </c>
    </row>
    <row r="72" spans="1:39" ht="15.75" customHeight="1" x14ac:dyDescent="0.25">
      <c r="A72" s="391"/>
      <c r="B72" s="217" t="s">
        <v>542</v>
      </c>
      <c r="C72" s="215" t="s">
        <v>397</v>
      </c>
      <c r="D72" s="206">
        <v>0</v>
      </c>
      <c r="E72" s="207">
        <v>0</v>
      </c>
      <c r="F72" s="207">
        <v>0</v>
      </c>
      <c r="G72" s="207">
        <v>0</v>
      </c>
      <c r="H72" s="207">
        <v>0</v>
      </c>
      <c r="I72" s="207">
        <v>0</v>
      </c>
      <c r="J72" s="207">
        <v>0</v>
      </c>
      <c r="K72" s="207">
        <v>0</v>
      </c>
      <c r="L72" s="207">
        <v>0</v>
      </c>
      <c r="M72" s="207">
        <v>0</v>
      </c>
      <c r="N72" s="207">
        <v>0</v>
      </c>
      <c r="O72" s="207">
        <v>0</v>
      </c>
      <c r="P72" s="207">
        <v>0</v>
      </c>
      <c r="Q72" s="207">
        <v>0</v>
      </c>
      <c r="R72" s="207">
        <v>0</v>
      </c>
      <c r="S72" s="207">
        <v>0</v>
      </c>
      <c r="T72" s="207">
        <v>0</v>
      </c>
      <c r="U72" s="207">
        <v>0</v>
      </c>
      <c r="V72" s="207">
        <v>0</v>
      </c>
      <c r="W72" s="207">
        <v>0</v>
      </c>
      <c r="X72" s="207">
        <v>0</v>
      </c>
      <c r="Y72" s="207">
        <v>0</v>
      </c>
      <c r="Z72" s="207">
        <v>0</v>
      </c>
      <c r="AA72" s="207">
        <v>0</v>
      </c>
      <c r="AB72" s="207">
        <v>0</v>
      </c>
      <c r="AC72" s="207">
        <v>0</v>
      </c>
      <c r="AD72" s="207">
        <v>0</v>
      </c>
      <c r="AE72" s="222">
        <v>0.55892262421881567</v>
      </c>
      <c r="AF72" s="207">
        <v>0</v>
      </c>
      <c r="AG72" s="207">
        <v>0</v>
      </c>
      <c r="AH72" s="207">
        <v>0</v>
      </c>
      <c r="AI72" s="207">
        <v>0</v>
      </c>
      <c r="AJ72" s="207">
        <v>0</v>
      </c>
      <c r="AK72" s="207">
        <v>0</v>
      </c>
      <c r="AL72" s="207">
        <v>0</v>
      </c>
      <c r="AM72" s="208">
        <v>0</v>
      </c>
    </row>
    <row r="73" spans="1:39" ht="15.75" customHeight="1" x14ac:dyDescent="0.25">
      <c r="A73" s="391"/>
      <c r="B73" s="217" t="s">
        <v>543</v>
      </c>
      <c r="C73" s="215" t="s">
        <v>397</v>
      </c>
      <c r="D73" s="206">
        <v>0</v>
      </c>
      <c r="E73" s="207">
        <v>0</v>
      </c>
      <c r="F73" s="207">
        <v>0</v>
      </c>
      <c r="G73" s="207">
        <v>0</v>
      </c>
      <c r="H73" s="207">
        <v>0</v>
      </c>
      <c r="I73" s="207">
        <v>0</v>
      </c>
      <c r="J73" s="207">
        <v>0</v>
      </c>
      <c r="K73" s="207">
        <v>0</v>
      </c>
      <c r="L73" s="207">
        <v>0</v>
      </c>
      <c r="M73" s="207">
        <v>0</v>
      </c>
      <c r="N73" s="207">
        <v>0</v>
      </c>
      <c r="O73" s="207">
        <v>0</v>
      </c>
      <c r="P73" s="207">
        <v>0</v>
      </c>
      <c r="Q73" s="207">
        <v>0</v>
      </c>
      <c r="R73" s="207">
        <v>0</v>
      </c>
      <c r="S73" s="207">
        <v>0</v>
      </c>
      <c r="T73" s="207">
        <v>0</v>
      </c>
      <c r="U73" s="207">
        <v>0</v>
      </c>
      <c r="V73" s="207">
        <v>0</v>
      </c>
      <c r="W73" s="207">
        <v>0</v>
      </c>
      <c r="X73" s="207">
        <v>0</v>
      </c>
      <c r="Y73" s="207">
        <v>0</v>
      </c>
      <c r="Z73" s="207">
        <v>0</v>
      </c>
      <c r="AA73" s="207">
        <v>0</v>
      </c>
      <c r="AB73" s="207">
        <v>0</v>
      </c>
      <c r="AC73" s="207">
        <v>0</v>
      </c>
      <c r="AD73" s="207">
        <v>0</v>
      </c>
      <c r="AE73" s="207">
        <v>0</v>
      </c>
      <c r="AF73" s="222">
        <v>0.70106152021015156</v>
      </c>
      <c r="AG73" s="207">
        <v>0</v>
      </c>
      <c r="AH73" s="207">
        <v>0</v>
      </c>
      <c r="AI73" s="207">
        <v>0</v>
      </c>
      <c r="AJ73" s="207">
        <v>0</v>
      </c>
      <c r="AK73" s="207">
        <v>0</v>
      </c>
      <c r="AL73" s="207">
        <v>0</v>
      </c>
      <c r="AM73" s="208">
        <v>0</v>
      </c>
    </row>
    <row r="74" spans="1:39" ht="15.75" customHeight="1" x14ac:dyDescent="0.25">
      <c r="A74" s="391"/>
      <c r="B74" s="217" t="s">
        <v>544</v>
      </c>
      <c r="C74" s="215" t="s">
        <v>397</v>
      </c>
      <c r="D74" s="206">
        <v>0</v>
      </c>
      <c r="E74" s="207">
        <v>0</v>
      </c>
      <c r="F74" s="207">
        <v>0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207">
        <v>0</v>
      </c>
      <c r="N74" s="207">
        <v>0</v>
      </c>
      <c r="O74" s="207">
        <v>0</v>
      </c>
      <c r="P74" s="207">
        <v>0</v>
      </c>
      <c r="Q74" s="207">
        <v>0</v>
      </c>
      <c r="R74" s="207">
        <v>0</v>
      </c>
      <c r="S74" s="207">
        <v>0</v>
      </c>
      <c r="T74" s="207">
        <v>0</v>
      </c>
      <c r="U74" s="207">
        <v>0</v>
      </c>
      <c r="V74" s="207">
        <v>0</v>
      </c>
      <c r="W74" s="207">
        <v>0</v>
      </c>
      <c r="X74" s="207">
        <v>0</v>
      </c>
      <c r="Y74" s="207">
        <v>0</v>
      </c>
      <c r="Z74" s="207">
        <v>0</v>
      </c>
      <c r="AA74" s="207">
        <v>0</v>
      </c>
      <c r="AB74" s="207">
        <v>0</v>
      </c>
      <c r="AC74" s="207">
        <v>0</v>
      </c>
      <c r="AD74" s="207">
        <v>0</v>
      </c>
      <c r="AE74" s="207">
        <v>0</v>
      </c>
      <c r="AF74" s="207">
        <v>0</v>
      </c>
      <c r="AG74" s="222">
        <v>0.61108957727442759</v>
      </c>
      <c r="AH74" s="207">
        <v>0</v>
      </c>
      <c r="AI74" s="207">
        <v>0</v>
      </c>
      <c r="AJ74" s="207">
        <v>0</v>
      </c>
      <c r="AK74" s="207">
        <v>0</v>
      </c>
      <c r="AL74" s="207">
        <v>0</v>
      </c>
      <c r="AM74" s="208">
        <v>0</v>
      </c>
    </row>
    <row r="75" spans="1:39" ht="15.75" customHeight="1" x14ac:dyDescent="0.25">
      <c r="A75" s="391"/>
      <c r="B75" s="217" t="s">
        <v>545</v>
      </c>
      <c r="C75" s="215" t="s">
        <v>397</v>
      </c>
      <c r="D75" s="206">
        <v>0</v>
      </c>
      <c r="E75" s="207">
        <v>0</v>
      </c>
      <c r="F75" s="207">
        <v>0</v>
      </c>
      <c r="G75" s="207">
        <v>0</v>
      </c>
      <c r="H75" s="207">
        <v>0</v>
      </c>
      <c r="I75" s="207">
        <v>0</v>
      </c>
      <c r="J75" s="207">
        <v>0</v>
      </c>
      <c r="K75" s="207">
        <v>0</v>
      </c>
      <c r="L75" s="207">
        <v>0</v>
      </c>
      <c r="M75" s="207">
        <v>0</v>
      </c>
      <c r="N75" s="207">
        <v>0</v>
      </c>
      <c r="O75" s="207">
        <v>0</v>
      </c>
      <c r="P75" s="207">
        <v>0</v>
      </c>
      <c r="Q75" s="207">
        <v>0</v>
      </c>
      <c r="R75" s="207">
        <v>0</v>
      </c>
      <c r="S75" s="207">
        <v>0</v>
      </c>
      <c r="T75" s="207">
        <v>0</v>
      </c>
      <c r="U75" s="207">
        <v>0</v>
      </c>
      <c r="V75" s="207">
        <v>0</v>
      </c>
      <c r="W75" s="207">
        <v>0</v>
      </c>
      <c r="X75" s="207">
        <v>0</v>
      </c>
      <c r="Y75" s="207">
        <v>0</v>
      </c>
      <c r="Z75" s="207">
        <v>0</v>
      </c>
      <c r="AA75" s="207">
        <v>0</v>
      </c>
      <c r="AB75" s="207">
        <v>0</v>
      </c>
      <c r="AC75" s="207">
        <v>0</v>
      </c>
      <c r="AD75" s="207">
        <v>0</v>
      </c>
      <c r="AE75" s="207">
        <v>0</v>
      </c>
      <c r="AF75" s="207">
        <v>0</v>
      </c>
      <c r="AG75" s="207">
        <v>0</v>
      </c>
      <c r="AH75" s="222">
        <v>0.5276961022299923</v>
      </c>
      <c r="AI75" s="207">
        <v>0</v>
      </c>
      <c r="AJ75" s="207">
        <v>0</v>
      </c>
      <c r="AK75" s="207">
        <v>0</v>
      </c>
      <c r="AL75" s="207">
        <v>0</v>
      </c>
      <c r="AM75" s="208">
        <v>0</v>
      </c>
    </row>
    <row r="76" spans="1:39" ht="15.75" customHeight="1" x14ac:dyDescent="0.25">
      <c r="A76" s="391"/>
      <c r="B76" s="217" t="s">
        <v>546</v>
      </c>
      <c r="C76" s="215" t="s">
        <v>397</v>
      </c>
      <c r="D76" s="206">
        <v>0</v>
      </c>
      <c r="E76" s="207">
        <v>0</v>
      </c>
      <c r="F76" s="207">
        <v>0</v>
      </c>
      <c r="G76" s="207">
        <v>0</v>
      </c>
      <c r="H76" s="207">
        <v>0</v>
      </c>
      <c r="I76" s="207">
        <v>0</v>
      </c>
      <c r="J76" s="207">
        <v>0</v>
      </c>
      <c r="K76" s="207">
        <v>0</v>
      </c>
      <c r="L76" s="207">
        <v>0</v>
      </c>
      <c r="M76" s="207">
        <v>0</v>
      </c>
      <c r="N76" s="207">
        <v>0</v>
      </c>
      <c r="O76" s="207">
        <v>0</v>
      </c>
      <c r="P76" s="207">
        <v>0</v>
      </c>
      <c r="Q76" s="207">
        <v>0</v>
      </c>
      <c r="R76" s="207">
        <v>0</v>
      </c>
      <c r="S76" s="207">
        <v>0</v>
      </c>
      <c r="T76" s="207">
        <v>0</v>
      </c>
      <c r="U76" s="207">
        <v>0</v>
      </c>
      <c r="V76" s="207">
        <v>0</v>
      </c>
      <c r="W76" s="207">
        <v>0</v>
      </c>
      <c r="X76" s="207">
        <v>0</v>
      </c>
      <c r="Y76" s="207">
        <v>0</v>
      </c>
      <c r="Z76" s="207">
        <v>0</v>
      </c>
      <c r="AA76" s="207">
        <v>0</v>
      </c>
      <c r="AB76" s="207">
        <v>0</v>
      </c>
      <c r="AC76" s="207">
        <v>0</v>
      </c>
      <c r="AD76" s="207">
        <v>0</v>
      </c>
      <c r="AE76" s="207">
        <v>0</v>
      </c>
      <c r="AF76" s="207">
        <v>0</v>
      </c>
      <c r="AG76" s="207">
        <v>0</v>
      </c>
      <c r="AH76" s="207">
        <v>0</v>
      </c>
      <c r="AI76" s="222">
        <v>0.66750705432033941</v>
      </c>
      <c r="AJ76" s="207">
        <v>0</v>
      </c>
      <c r="AK76" s="207">
        <v>0</v>
      </c>
      <c r="AL76" s="207">
        <v>0</v>
      </c>
      <c r="AM76" s="208">
        <v>0</v>
      </c>
    </row>
    <row r="77" spans="1:39" ht="15.75" customHeight="1" x14ac:dyDescent="0.25">
      <c r="A77" s="391"/>
      <c r="B77" s="217" t="s">
        <v>547</v>
      </c>
      <c r="C77" s="215" t="s">
        <v>397</v>
      </c>
      <c r="D77" s="206">
        <v>0</v>
      </c>
      <c r="E77" s="207">
        <v>0</v>
      </c>
      <c r="F77" s="207">
        <v>0</v>
      </c>
      <c r="G77" s="207">
        <v>0</v>
      </c>
      <c r="H77" s="207">
        <v>0</v>
      </c>
      <c r="I77" s="207">
        <v>0</v>
      </c>
      <c r="J77" s="207">
        <v>0</v>
      </c>
      <c r="K77" s="207">
        <v>0</v>
      </c>
      <c r="L77" s="207">
        <v>0</v>
      </c>
      <c r="M77" s="207">
        <v>0</v>
      </c>
      <c r="N77" s="207">
        <v>0</v>
      </c>
      <c r="O77" s="207">
        <v>0</v>
      </c>
      <c r="P77" s="207">
        <v>0</v>
      </c>
      <c r="Q77" s="207">
        <v>0</v>
      </c>
      <c r="R77" s="207">
        <v>0</v>
      </c>
      <c r="S77" s="207">
        <v>0</v>
      </c>
      <c r="T77" s="207">
        <v>0</v>
      </c>
      <c r="U77" s="207">
        <v>0</v>
      </c>
      <c r="V77" s="207">
        <v>0</v>
      </c>
      <c r="W77" s="207">
        <v>0</v>
      </c>
      <c r="X77" s="207">
        <v>0</v>
      </c>
      <c r="Y77" s="207">
        <v>0</v>
      </c>
      <c r="Z77" s="207">
        <v>0</v>
      </c>
      <c r="AA77" s="207">
        <v>0</v>
      </c>
      <c r="AB77" s="207">
        <v>0</v>
      </c>
      <c r="AC77" s="207">
        <v>0</v>
      </c>
      <c r="AD77" s="207">
        <v>0</v>
      </c>
      <c r="AE77" s="207">
        <v>0</v>
      </c>
      <c r="AF77" s="207">
        <v>0</v>
      </c>
      <c r="AG77" s="207">
        <v>0</v>
      </c>
      <c r="AH77" s="207">
        <v>0</v>
      </c>
      <c r="AI77" s="207">
        <v>0</v>
      </c>
      <c r="AJ77" s="222">
        <v>0.73483468612703839</v>
      </c>
      <c r="AK77" s="207">
        <v>0</v>
      </c>
      <c r="AL77" s="207">
        <v>0</v>
      </c>
      <c r="AM77" s="208">
        <v>0</v>
      </c>
    </row>
    <row r="78" spans="1:39" ht="15.75" customHeight="1" x14ac:dyDescent="0.25">
      <c r="A78" s="391"/>
      <c r="B78" s="217" t="s">
        <v>548</v>
      </c>
      <c r="C78" s="215" t="s">
        <v>397</v>
      </c>
      <c r="D78" s="206">
        <v>0</v>
      </c>
      <c r="E78" s="207">
        <v>0</v>
      </c>
      <c r="F78" s="207">
        <v>0</v>
      </c>
      <c r="G78" s="207">
        <v>0</v>
      </c>
      <c r="H78" s="207">
        <v>0</v>
      </c>
      <c r="I78" s="207">
        <v>0</v>
      </c>
      <c r="J78" s="207">
        <v>0</v>
      </c>
      <c r="K78" s="207">
        <v>0</v>
      </c>
      <c r="L78" s="207">
        <v>0</v>
      </c>
      <c r="M78" s="207">
        <v>0</v>
      </c>
      <c r="N78" s="207">
        <v>0</v>
      </c>
      <c r="O78" s="207">
        <v>0</v>
      </c>
      <c r="P78" s="207">
        <v>0</v>
      </c>
      <c r="Q78" s="207">
        <v>0</v>
      </c>
      <c r="R78" s="207">
        <v>0</v>
      </c>
      <c r="S78" s="207">
        <v>0</v>
      </c>
      <c r="T78" s="207">
        <v>0</v>
      </c>
      <c r="U78" s="207">
        <v>0</v>
      </c>
      <c r="V78" s="207">
        <v>0</v>
      </c>
      <c r="W78" s="207">
        <v>0</v>
      </c>
      <c r="X78" s="207">
        <v>0</v>
      </c>
      <c r="Y78" s="207">
        <v>0</v>
      </c>
      <c r="Z78" s="207">
        <v>0</v>
      </c>
      <c r="AA78" s="207">
        <v>0</v>
      </c>
      <c r="AB78" s="207">
        <v>0</v>
      </c>
      <c r="AC78" s="207">
        <v>0</v>
      </c>
      <c r="AD78" s="207">
        <v>0</v>
      </c>
      <c r="AE78" s="207">
        <v>0</v>
      </c>
      <c r="AF78" s="207">
        <v>0</v>
      </c>
      <c r="AG78" s="207">
        <v>0</v>
      </c>
      <c r="AH78" s="207">
        <v>0</v>
      </c>
      <c r="AI78" s="207">
        <v>0</v>
      </c>
      <c r="AJ78" s="207">
        <v>0</v>
      </c>
      <c r="AK78" s="222">
        <v>0.70368976177093689</v>
      </c>
      <c r="AL78" s="207">
        <v>0</v>
      </c>
      <c r="AM78" s="208">
        <v>0</v>
      </c>
    </row>
    <row r="79" spans="1:39" ht="15.75" customHeight="1" x14ac:dyDescent="0.25">
      <c r="A79" s="391"/>
      <c r="B79" s="217" t="s">
        <v>549</v>
      </c>
      <c r="C79" s="215" t="s">
        <v>397</v>
      </c>
      <c r="D79" s="206">
        <v>0</v>
      </c>
      <c r="E79" s="207">
        <v>0</v>
      </c>
      <c r="F79" s="207">
        <v>0</v>
      </c>
      <c r="G79" s="207">
        <v>0</v>
      </c>
      <c r="H79" s="207">
        <v>0</v>
      </c>
      <c r="I79" s="207">
        <v>0</v>
      </c>
      <c r="J79" s="207">
        <v>0</v>
      </c>
      <c r="K79" s="207">
        <v>0</v>
      </c>
      <c r="L79" s="207">
        <v>0</v>
      </c>
      <c r="M79" s="207">
        <v>0</v>
      </c>
      <c r="N79" s="207">
        <v>0</v>
      </c>
      <c r="O79" s="207">
        <v>0</v>
      </c>
      <c r="P79" s="207">
        <v>0</v>
      </c>
      <c r="Q79" s="207">
        <v>0</v>
      </c>
      <c r="R79" s="207">
        <v>0</v>
      </c>
      <c r="S79" s="207">
        <v>0</v>
      </c>
      <c r="T79" s="207">
        <v>0</v>
      </c>
      <c r="U79" s="207">
        <v>0</v>
      </c>
      <c r="V79" s="207">
        <v>0</v>
      </c>
      <c r="W79" s="207">
        <v>0</v>
      </c>
      <c r="X79" s="207">
        <v>0</v>
      </c>
      <c r="Y79" s="207">
        <v>0</v>
      </c>
      <c r="Z79" s="207">
        <v>0</v>
      </c>
      <c r="AA79" s="207">
        <v>0</v>
      </c>
      <c r="AB79" s="207">
        <v>0</v>
      </c>
      <c r="AC79" s="207">
        <v>0</v>
      </c>
      <c r="AD79" s="207">
        <v>0</v>
      </c>
      <c r="AE79" s="207">
        <v>0</v>
      </c>
      <c r="AF79" s="207">
        <v>0</v>
      </c>
      <c r="AG79" s="207">
        <v>0</v>
      </c>
      <c r="AH79" s="207">
        <v>0</v>
      </c>
      <c r="AI79" s="207">
        <v>0</v>
      </c>
      <c r="AJ79" s="207">
        <v>0</v>
      </c>
      <c r="AK79" s="207">
        <v>0</v>
      </c>
      <c r="AL79" s="222">
        <v>0.70016060741402419</v>
      </c>
      <c r="AM79" s="208">
        <v>0</v>
      </c>
    </row>
    <row r="80" spans="1:39" ht="15.75" customHeight="1" thickBot="1" x14ac:dyDescent="0.3">
      <c r="A80" s="391"/>
      <c r="B80" s="217" t="s">
        <v>550</v>
      </c>
      <c r="C80" s="215" t="s">
        <v>397</v>
      </c>
      <c r="D80" s="209">
        <v>0</v>
      </c>
      <c r="E80" s="210">
        <v>0</v>
      </c>
      <c r="F80" s="210">
        <v>0</v>
      </c>
      <c r="G80" s="210">
        <v>0</v>
      </c>
      <c r="H80" s="210">
        <v>0</v>
      </c>
      <c r="I80" s="210">
        <v>0</v>
      </c>
      <c r="J80" s="210">
        <v>0</v>
      </c>
      <c r="K80" s="210">
        <v>0</v>
      </c>
      <c r="L80" s="210">
        <v>0</v>
      </c>
      <c r="M80" s="210">
        <v>0</v>
      </c>
      <c r="N80" s="210">
        <v>0</v>
      </c>
      <c r="O80" s="210">
        <v>0</v>
      </c>
      <c r="P80" s="210">
        <v>0</v>
      </c>
      <c r="Q80" s="210">
        <v>0</v>
      </c>
      <c r="R80" s="210">
        <v>0</v>
      </c>
      <c r="S80" s="210">
        <v>0</v>
      </c>
      <c r="T80" s="210">
        <v>0</v>
      </c>
      <c r="U80" s="210">
        <v>0</v>
      </c>
      <c r="V80" s="210">
        <v>0</v>
      </c>
      <c r="W80" s="210">
        <v>0</v>
      </c>
      <c r="X80" s="210">
        <v>0</v>
      </c>
      <c r="Y80" s="210">
        <v>0</v>
      </c>
      <c r="Z80" s="210">
        <v>0</v>
      </c>
      <c r="AA80" s="210">
        <v>0</v>
      </c>
      <c r="AB80" s="210">
        <v>0</v>
      </c>
      <c r="AC80" s="210">
        <v>0</v>
      </c>
      <c r="AD80" s="210">
        <v>0</v>
      </c>
      <c r="AE80" s="210">
        <v>0</v>
      </c>
      <c r="AF80" s="210">
        <v>0</v>
      </c>
      <c r="AG80" s="210">
        <v>0</v>
      </c>
      <c r="AH80" s="210">
        <v>0</v>
      </c>
      <c r="AI80" s="210">
        <v>0</v>
      </c>
      <c r="AJ80" s="210">
        <v>0</v>
      </c>
      <c r="AK80" s="210">
        <v>0</v>
      </c>
      <c r="AL80" s="210">
        <v>0</v>
      </c>
      <c r="AM80" s="223">
        <v>1</v>
      </c>
    </row>
    <row r="81" spans="1:39" ht="15.75" customHeight="1" x14ac:dyDescent="0.25">
      <c r="A81" s="226"/>
      <c r="B81" s="255" t="s">
        <v>451</v>
      </c>
      <c r="C81" s="256" t="s">
        <v>397</v>
      </c>
      <c r="D81" s="257">
        <f>SUM(D45:D80)</f>
        <v>0.61421398483572021</v>
      </c>
      <c r="E81" s="257">
        <f t="shared" ref="E81:AM81" si="1">SUM(E45:E80)</f>
        <v>0.62810098522167479</v>
      </c>
      <c r="F81" s="257">
        <f t="shared" si="1"/>
        <v>0.60469164945411624</v>
      </c>
      <c r="G81" s="257">
        <f t="shared" si="1"/>
        <v>0.68163380281690145</v>
      </c>
      <c r="H81" s="257">
        <f t="shared" si="1"/>
        <v>0.29738550932568147</v>
      </c>
      <c r="I81" s="257">
        <f t="shared" si="1"/>
        <v>0.4696626924412548</v>
      </c>
      <c r="J81" s="257">
        <f t="shared" si="1"/>
        <v>0.47523971188695691</v>
      </c>
      <c r="K81" s="257">
        <f t="shared" si="1"/>
        <v>0.32514984567901228</v>
      </c>
      <c r="L81" s="257">
        <f t="shared" si="1"/>
        <v>0.22454854811872688</v>
      </c>
      <c r="M81" s="257">
        <f t="shared" si="1"/>
        <v>0.32776225803700859</v>
      </c>
      <c r="N81" s="257">
        <f t="shared" si="1"/>
        <v>0.34536292668320639</v>
      </c>
      <c r="O81" s="257">
        <f t="shared" si="1"/>
        <v>0.38026791989736158</v>
      </c>
      <c r="P81" s="257">
        <f t="shared" si="1"/>
        <v>0.24954361073215098</v>
      </c>
      <c r="Q81" s="257">
        <f t="shared" si="1"/>
        <v>0.40874256198347109</v>
      </c>
      <c r="R81" s="257">
        <f t="shared" si="1"/>
        <v>0.14268437066464876</v>
      </c>
      <c r="S81" s="257">
        <f t="shared" si="1"/>
        <v>0.26752691947565538</v>
      </c>
      <c r="T81" s="257">
        <f t="shared" si="1"/>
        <v>0.27965345795190233</v>
      </c>
      <c r="U81" s="257">
        <f t="shared" si="1"/>
        <v>0.26569792908471529</v>
      </c>
      <c r="V81" s="257">
        <f t="shared" si="1"/>
        <v>0.3380785432207109</v>
      </c>
      <c r="W81" s="257">
        <f t="shared" si="1"/>
        <v>0.39315891737891739</v>
      </c>
      <c r="X81" s="257">
        <f t="shared" si="1"/>
        <v>0.38385571827454557</v>
      </c>
      <c r="Y81" s="257">
        <f t="shared" si="1"/>
        <v>0.48380840603260644</v>
      </c>
      <c r="Z81" s="257">
        <f t="shared" si="1"/>
        <v>0.59141932616950799</v>
      </c>
      <c r="AA81" s="257">
        <f t="shared" si="1"/>
        <v>0.60108518816483414</v>
      </c>
      <c r="AB81" s="257">
        <f t="shared" si="1"/>
        <v>0.52807516891891892</v>
      </c>
      <c r="AC81" s="257">
        <f t="shared" si="1"/>
        <v>0.47979090559507787</v>
      </c>
      <c r="AD81" s="257">
        <f t="shared" si="1"/>
        <v>0.58615386433467276</v>
      </c>
      <c r="AE81" s="257">
        <f t="shared" si="1"/>
        <v>0.55892262421881567</v>
      </c>
      <c r="AF81" s="257">
        <f t="shared" si="1"/>
        <v>0.70106152021015156</v>
      </c>
      <c r="AG81" s="257">
        <f t="shared" si="1"/>
        <v>0.61108957727442759</v>
      </c>
      <c r="AH81" s="257">
        <f t="shared" si="1"/>
        <v>0.5276961022299923</v>
      </c>
      <c r="AI81" s="257">
        <f t="shared" si="1"/>
        <v>0.66750705432033941</v>
      </c>
      <c r="AJ81" s="257">
        <f t="shared" si="1"/>
        <v>0.73483468612703839</v>
      </c>
      <c r="AK81" s="257">
        <f t="shared" si="1"/>
        <v>0.70368976177093689</v>
      </c>
      <c r="AL81" s="257">
        <f t="shared" si="1"/>
        <v>0.70016060741402419</v>
      </c>
      <c r="AM81" s="257">
        <f t="shared" si="1"/>
        <v>1</v>
      </c>
    </row>
    <row r="82" spans="1:39" ht="15.75" customHeight="1" x14ac:dyDescent="0.25">
      <c r="A82" s="226"/>
      <c r="B82" s="258" t="s">
        <v>513</v>
      </c>
      <c r="C82" s="259" t="s">
        <v>397</v>
      </c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</row>
    <row r="83" spans="1:39" ht="15.75" customHeight="1" x14ac:dyDescent="0.25"/>
    <row r="84" spans="1:39" ht="15.75" customHeight="1" x14ac:dyDescent="0.25">
      <c r="A84" s="226"/>
      <c r="B84" s="374" t="s">
        <v>440</v>
      </c>
      <c r="C84" s="375"/>
      <c r="D84" s="212" t="s">
        <v>399</v>
      </c>
      <c r="E84" s="212" t="s">
        <v>400</v>
      </c>
      <c r="F84" s="212" t="s">
        <v>401</v>
      </c>
      <c r="G84" s="212" t="s">
        <v>402</v>
      </c>
      <c r="H84" s="212" t="s">
        <v>403</v>
      </c>
      <c r="I84" s="212" t="s">
        <v>404</v>
      </c>
      <c r="J84" s="212" t="s">
        <v>405</v>
      </c>
      <c r="K84" s="212" t="s">
        <v>406</v>
      </c>
      <c r="L84" s="212" t="s">
        <v>407</v>
      </c>
      <c r="M84" s="212" t="s">
        <v>408</v>
      </c>
      <c r="N84" s="212" t="s">
        <v>409</v>
      </c>
      <c r="O84" s="212" t="s">
        <v>410</v>
      </c>
      <c r="P84" s="212" t="s">
        <v>411</v>
      </c>
      <c r="Q84" s="212" t="s">
        <v>412</v>
      </c>
      <c r="R84" s="212" t="s">
        <v>413</v>
      </c>
      <c r="S84" s="212" t="s">
        <v>414</v>
      </c>
      <c r="T84" s="212" t="s">
        <v>415</v>
      </c>
      <c r="U84" s="212" t="s">
        <v>416</v>
      </c>
      <c r="V84" s="212" t="s">
        <v>417</v>
      </c>
      <c r="W84" s="212" t="s">
        <v>418</v>
      </c>
      <c r="X84" s="212" t="s">
        <v>419</v>
      </c>
      <c r="Y84" s="212" t="s">
        <v>420</v>
      </c>
      <c r="Z84" s="212" t="s">
        <v>421</v>
      </c>
      <c r="AA84" s="212" t="s">
        <v>422</v>
      </c>
      <c r="AB84" s="212" t="s">
        <v>441</v>
      </c>
      <c r="AC84" s="212" t="s">
        <v>424</v>
      </c>
      <c r="AD84" s="212" t="s">
        <v>425</v>
      </c>
      <c r="AE84" s="212" t="s">
        <v>426</v>
      </c>
      <c r="AF84" s="212" t="s">
        <v>427</v>
      </c>
      <c r="AG84" s="212" t="s">
        <v>428</v>
      </c>
      <c r="AH84" s="212" t="s">
        <v>429</v>
      </c>
      <c r="AI84" s="212" t="s">
        <v>430</v>
      </c>
      <c r="AJ84" s="212" t="s">
        <v>431</v>
      </c>
      <c r="AK84" s="212" t="s">
        <v>432</v>
      </c>
      <c r="AL84" s="212" t="s">
        <v>433</v>
      </c>
      <c r="AM84" s="212" t="s">
        <v>434</v>
      </c>
    </row>
    <row r="85" spans="1:39" ht="15.75" customHeight="1" thickBot="1" x14ac:dyDescent="0.3">
      <c r="A85" s="391" t="s">
        <v>668</v>
      </c>
      <c r="B85" s="214" t="s">
        <v>453</v>
      </c>
      <c r="C85" s="215" t="s">
        <v>397</v>
      </c>
      <c r="D85" s="215" t="s">
        <v>397</v>
      </c>
      <c r="E85" s="215" t="s">
        <v>397</v>
      </c>
      <c r="F85" s="215" t="s">
        <v>397</v>
      </c>
      <c r="G85" s="215" t="s">
        <v>397</v>
      </c>
      <c r="H85" s="215" t="s">
        <v>397</v>
      </c>
      <c r="I85" s="215" t="s">
        <v>397</v>
      </c>
      <c r="J85" s="215" t="s">
        <v>397</v>
      </c>
      <c r="K85" s="215" t="s">
        <v>397</v>
      </c>
      <c r="L85" s="215" t="s">
        <v>397</v>
      </c>
      <c r="M85" s="215" t="s">
        <v>397</v>
      </c>
      <c r="N85" s="215" t="s">
        <v>397</v>
      </c>
      <c r="O85" s="215" t="s">
        <v>397</v>
      </c>
      <c r="P85" s="215" t="s">
        <v>397</v>
      </c>
      <c r="Q85" s="215" t="s">
        <v>397</v>
      </c>
      <c r="R85" s="215" t="s">
        <v>397</v>
      </c>
      <c r="S85" s="215" t="s">
        <v>397</v>
      </c>
      <c r="T85" s="215" t="s">
        <v>397</v>
      </c>
      <c r="U85" s="215" t="s">
        <v>397</v>
      </c>
      <c r="V85" s="215" t="s">
        <v>397</v>
      </c>
      <c r="W85" s="215" t="s">
        <v>397</v>
      </c>
      <c r="X85" s="215" t="s">
        <v>397</v>
      </c>
      <c r="Y85" s="215" t="s">
        <v>397</v>
      </c>
      <c r="Z85" s="215" t="s">
        <v>397</v>
      </c>
      <c r="AA85" s="215" t="s">
        <v>397</v>
      </c>
      <c r="AB85" s="215" t="s">
        <v>397</v>
      </c>
      <c r="AC85" s="215" t="s">
        <v>397</v>
      </c>
      <c r="AD85" s="215" t="s">
        <v>397</v>
      </c>
      <c r="AE85" s="215" t="s">
        <v>397</v>
      </c>
      <c r="AF85" s="215" t="s">
        <v>397</v>
      </c>
      <c r="AG85" s="215" t="s">
        <v>397</v>
      </c>
      <c r="AH85" s="215" t="s">
        <v>397</v>
      </c>
      <c r="AI85" s="215" t="s">
        <v>397</v>
      </c>
      <c r="AJ85" s="215" t="s">
        <v>397</v>
      </c>
      <c r="AK85" s="215" t="s">
        <v>397</v>
      </c>
      <c r="AL85" s="215" t="s">
        <v>397</v>
      </c>
      <c r="AM85" s="215" t="s">
        <v>397</v>
      </c>
    </row>
    <row r="86" spans="1:39" ht="15.75" customHeight="1" x14ac:dyDescent="0.25">
      <c r="A86" s="391"/>
      <c r="B86" s="217" t="s">
        <v>515</v>
      </c>
      <c r="C86" s="215" t="s">
        <v>397</v>
      </c>
      <c r="D86" s="221">
        <v>0</v>
      </c>
      <c r="E86" s="204">
        <v>3.010852866841766E-3</v>
      </c>
      <c r="F86" s="204">
        <v>3.010852866841766E-3</v>
      </c>
      <c r="G86" s="204">
        <v>3.010852866841766E-3</v>
      </c>
      <c r="H86" s="204">
        <v>0.16158243718717477</v>
      </c>
      <c r="I86" s="204">
        <v>2.5090440557014714E-3</v>
      </c>
      <c r="J86" s="204">
        <v>0.15806977550919271</v>
      </c>
      <c r="K86" s="204">
        <v>6.473333663709796E-2</v>
      </c>
      <c r="L86" s="204">
        <v>1.0036176222805887E-3</v>
      </c>
      <c r="M86" s="204">
        <v>1.1039793845086474E-2</v>
      </c>
      <c r="N86" s="204">
        <v>9.0325586005252975E-3</v>
      </c>
      <c r="O86" s="204">
        <v>6.0217057336835319E-3</v>
      </c>
      <c r="P86" s="204">
        <v>7.0253233559641201E-3</v>
      </c>
      <c r="Q86" s="204">
        <v>4.5162793002626487E-3</v>
      </c>
      <c r="R86" s="204">
        <v>3.5126616779820601E-3</v>
      </c>
      <c r="S86" s="204">
        <v>3.010852866841766E-3</v>
      </c>
      <c r="T86" s="204">
        <v>4.0144704891223546E-3</v>
      </c>
      <c r="U86" s="204">
        <v>2.5090440557014714E-3</v>
      </c>
      <c r="V86" s="204">
        <v>3.010852866841766E-3</v>
      </c>
      <c r="W86" s="204">
        <v>1.6057881956489418E-2</v>
      </c>
      <c r="X86" s="204">
        <v>6.0217057336835319E-3</v>
      </c>
      <c r="Y86" s="204">
        <v>1.0036176222805886E-2</v>
      </c>
      <c r="Z86" s="204">
        <v>7.0253233559641201E-3</v>
      </c>
      <c r="AA86" s="204">
        <v>3.010852866841766E-3</v>
      </c>
      <c r="AB86" s="204">
        <v>3.4122999157540017E-2</v>
      </c>
      <c r="AC86" s="204">
        <v>5.5198969225432369E-3</v>
      </c>
      <c r="AD86" s="204">
        <v>2.5090440557014714E-3</v>
      </c>
      <c r="AE86" s="204">
        <v>3.010852866841766E-3</v>
      </c>
      <c r="AF86" s="204">
        <v>2.0072352445611773E-3</v>
      </c>
      <c r="AG86" s="204">
        <v>4.5162793002626487E-3</v>
      </c>
      <c r="AH86" s="204">
        <v>7.0253233559641201E-3</v>
      </c>
      <c r="AI86" s="204">
        <v>4.5162793002626487E-3</v>
      </c>
      <c r="AJ86" s="204">
        <v>3.5126616779820601E-3</v>
      </c>
      <c r="AK86" s="204">
        <v>3.010852866841766E-3</v>
      </c>
      <c r="AL86" s="204">
        <v>5.0180881114029428E-3</v>
      </c>
      <c r="AM86" s="205">
        <v>0</v>
      </c>
    </row>
    <row r="87" spans="1:39" ht="15.75" customHeight="1" x14ac:dyDescent="0.25">
      <c r="A87" s="391"/>
      <c r="B87" s="217" t="s">
        <v>516</v>
      </c>
      <c r="C87" s="215" t="s">
        <v>397</v>
      </c>
      <c r="D87" s="206">
        <v>0</v>
      </c>
      <c r="E87" s="222">
        <v>0</v>
      </c>
      <c r="F87" s="207">
        <v>0</v>
      </c>
      <c r="G87" s="207">
        <v>0</v>
      </c>
      <c r="H87" s="207">
        <v>0</v>
      </c>
      <c r="I87" s="207">
        <v>0</v>
      </c>
      <c r="J87" s="207">
        <v>0</v>
      </c>
      <c r="K87" s="207">
        <v>0</v>
      </c>
      <c r="L87" s="207">
        <v>6.2684729064039406E-4</v>
      </c>
      <c r="M87" s="207">
        <v>6.2684729064039406E-4</v>
      </c>
      <c r="N87" s="207">
        <v>0</v>
      </c>
      <c r="O87" s="207">
        <v>6.2684729064039406E-4</v>
      </c>
      <c r="P87" s="207">
        <v>2.5073891625615762E-3</v>
      </c>
      <c r="Q87" s="207">
        <v>0</v>
      </c>
      <c r="R87" s="207">
        <v>0</v>
      </c>
      <c r="S87" s="207">
        <v>0</v>
      </c>
      <c r="T87" s="207">
        <v>0</v>
      </c>
      <c r="U87" s="207">
        <v>0</v>
      </c>
      <c r="V87" s="207">
        <v>0</v>
      </c>
      <c r="W87" s="207">
        <v>0</v>
      </c>
      <c r="X87" s="207">
        <v>2.5073891625615762E-3</v>
      </c>
      <c r="Y87" s="207">
        <v>0</v>
      </c>
      <c r="Z87" s="207">
        <v>0</v>
      </c>
      <c r="AA87" s="207">
        <v>0</v>
      </c>
      <c r="AB87" s="207">
        <v>0</v>
      </c>
      <c r="AC87" s="207">
        <v>0</v>
      </c>
      <c r="AD87" s="207">
        <v>0</v>
      </c>
      <c r="AE87" s="207">
        <v>0</v>
      </c>
      <c r="AF87" s="207">
        <v>0</v>
      </c>
      <c r="AG87" s="207">
        <v>0</v>
      </c>
      <c r="AH87" s="207">
        <v>0</v>
      </c>
      <c r="AI87" s="207">
        <v>0</v>
      </c>
      <c r="AJ87" s="207">
        <v>0</v>
      </c>
      <c r="AK87" s="207">
        <v>0</v>
      </c>
      <c r="AL87" s="207">
        <v>0</v>
      </c>
      <c r="AM87" s="208">
        <v>0</v>
      </c>
    </row>
    <row r="88" spans="1:39" ht="21" x14ac:dyDescent="0.25">
      <c r="A88" s="391"/>
      <c r="B88" s="217" t="s">
        <v>517</v>
      </c>
      <c r="C88" s="215" t="s">
        <v>397</v>
      </c>
      <c r="D88" s="206">
        <v>5.9752139274122165E-4</v>
      </c>
      <c r="E88" s="207">
        <v>0</v>
      </c>
      <c r="F88" s="222">
        <v>0</v>
      </c>
      <c r="G88" s="207">
        <v>1.1950427854824433E-3</v>
      </c>
      <c r="H88" s="207">
        <v>5.9752139274122165E-4</v>
      </c>
      <c r="I88" s="207">
        <v>0</v>
      </c>
      <c r="J88" s="207">
        <v>0</v>
      </c>
      <c r="K88" s="207">
        <v>5.9752139274122165E-4</v>
      </c>
      <c r="L88" s="207">
        <v>0</v>
      </c>
      <c r="M88" s="207">
        <v>3.5851283564473299E-3</v>
      </c>
      <c r="N88" s="207">
        <v>0</v>
      </c>
      <c r="O88" s="207">
        <v>1.5535556211271761E-2</v>
      </c>
      <c r="P88" s="207">
        <v>1.0157863676600768E-2</v>
      </c>
      <c r="Q88" s="207">
        <v>5.9752139274122165E-4</v>
      </c>
      <c r="R88" s="207">
        <v>0</v>
      </c>
      <c r="S88" s="207">
        <v>0</v>
      </c>
      <c r="T88" s="207">
        <v>5.9752139274122165E-4</v>
      </c>
      <c r="U88" s="207">
        <v>0</v>
      </c>
      <c r="V88" s="207">
        <v>0</v>
      </c>
      <c r="W88" s="207">
        <v>0</v>
      </c>
      <c r="X88" s="207">
        <v>5.9752139274122165E-4</v>
      </c>
      <c r="Y88" s="207">
        <v>3.5851283564473299E-3</v>
      </c>
      <c r="Z88" s="207">
        <v>0</v>
      </c>
      <c r="AA88" s="207">
        <v>5.9752139274122165E-4</v>
      </c>
      <c r="AB88" s="207">
        <v>0</v>
      </c>
      <c r="AC88" s="207">
        <v>0</v>
      </c>
      <c r="AD88" s="207">
        <v>0</v>
      </c>
      <c r="AE88" s="207">
        <v>0</v>
      </c>
      <c r="AF88" s="207">
        <v>0</v>
      </c>
      <c r="AG88" s="207">
        <v>5.9752139274122165E-4</v>
      </c>
      <c r="AH88" s="207">
        <v>5.9752139274122165E-4</v>
      </c>
      <c r="AI88" s="207">
        <v>0</v>
      </c>
      <c r="AJ88" s="207">
        <v>0</v>
      </c>
      <c r="AK88" s="207">
        <v>0</v>
      </c>
      <c r="AL88" s="207">
        <v>0</v>
      </c>
      <c r="AM88" s="208">
        <v>0</v>
      </c>
    </row>
    <row r="89" spans="1:39" x14ac:dyDescent="0.25">
      <c r="A89" s="391"/>
      <c r="B89" s="217" t="s">
        <v>518</v>
      </c>
      <c r="C89" s="215" t="s">
        <v>397</v>
      </c>
      <c r="D89" s="206">
        <v>3.2897384305835011E-3</v>
      </c>
      <c r="E89" s="207">
        <v>2.3028169014084509E-2</v>
      </c>
      <c r="F89" s="207">
        <v>1.4474849094567404E-2</v>
      </c>
      <c r="G89" s="222">
        <v>0</v>
      </c>
      <c r="H89" s="207">
        <v>1.3158953722334004E-3</v>
      </c>
      <c r="I89" s="207">
        <v>0</v>
      </c>
      <c r="J89" s="207">
        <v>1.3158953722334004E-3</v>
      </c>
      <c r="K89" s="207">
        <v>1.3158953722334004E-3</v>
      </c>
      <c r="L89" s="207">
        <v>6.5794768611670022E-4</v>
      </c>
      <c r="M89" s="207">
        <v>6.5794768611670022E-4</v>
      </c>
      <c r="N89" s="207">
        <v>6.5794768611670022E-4</v>
      </c>
      <c r="O89" s="207">
        <v>1.3158953722334004E-3</v>
      </c>
      <c r="P89" s="207">
        <v>6.5794768611670022E-4</v>
      </c>
      <c r="Q89" s="207">
        <v>0</v>
      </c>
      <c r="R89" s="207">
        <v>0</v>
      </c>
      <c r="S89" s="207">
        <v>0</v>
      </c>
      <c r="T89" s="207">
        <v>6.5794768611670022E-4</v>
      </c>
      <c r="U89" s="207">
        <v>0</v>
      </c>
      <c r="V89" s="207">
        <v>0</v>
      </c>
      <c r="W89" s="207">
        <v>0</v>
      </c>
      <c r="X89" s="207">
        <v>2.6317907444668009E-3</v>
      </c>
      <c r="Y89" s="207">
        <v>1.9738430583501007E-3</v>
      </c>
      <c r="Z89" s="207">
        <v>0</v>
      </c>
      <c r="AA89" s="207">
        <v>0</v>
      </c>
      <c r="AB89" s="207">
        <v>6.5794768611670022E-4</v>
      </c>
      <c r="AC89" s="207">
        <v>0</v>
      </c>
      <c r="AD89" s="207">
        <v>0</v>
      </c>
      <c r="AE89" s="207">
        <v>0</v>
      </c>
      <c r="AF89" s="207">
        <v>0</v>
      </c>
      <c r="AG89" s="207">
        <v>6.5794768611670022E-4</v>
      </c>
      <c r="AH89" s="207">
        <v>0</v>
      </c>
      <c r="AI89" s="207">
        <v>6.5794768611670022E-4</v>
      </c>
      <c r="AJ89" s="207">
        <v>0</v>
      </c>
      <c r="AK89" s="207">
        <v>0</v>
      </c>
      <c r="AL89" s="207">
        <v>0</v>
      </c>
      <c r="AM89" s="208">
        <v>0</v>
      </c>
    </row>
    <row r="90" spans="1:39" ht="21" x14ac:dyDescent="0.25">
      <c r="A90" s="391"/>
      <c r="B90" s="217" t="s">
        <v>519</v>
      </c>
      <c r="C90" s="215" t="s">
        <v>397</v>
      </c>
      <c r="D90" s="206">
        <v>7.5964131994261126E-3</v>
      </c>
      <c r="E90" s="207">
        <v>5.6269727403156385E-4</v>
      </c>
      <c r="F90" s="207">
        <v>5.6269727403156385E-4</v>
      </c>
      <c r="G90" s="207">
        <v>5.6269727403156385E-4</v>
      </c>
      <c r="H90" s="222">
        <v>0</v>
      </c>
      <c r="I90" s="207">
        <v>1.1253945480631277E-3</v>
      </c>
      <c r="J90" s="207">
        <v>2.8134863701578194E-3</v>
      </c>
      <c r="K90" s="207">
        <v>1.9694404591104738E-3</v>
      </c>
      <c r="L90" s="207">
        <v>2.8134863701578192E-4</v>
      </c>
      <c r="M90" s="207">
        <v>1.9694404591104738E-3</v>
      </c>
      <c r="N90" s="207">
        <v>1.1253945480631277E-3</v>
      </c>
      <c r="O90" s="207">
        <v>8.4404591104734583E-4</v>
      </c>
      <c r="P90" s="207">
        <v>8.4404591104734583E-4</v>
      </c>
      <c r="Q90" s="207">
        <v>8.4404591104734583E-4</v>
      </c>
      <c r="R90" s="207">
        <v>8.4404591104734583E-4</v>
      </c>
      <c r="S90" s="207">
        <v>8.4404591104734583E-4</v>
      </c>
      <c r="T90" s="207">
        <v>8.4404591104734583E-4</v>
      </c>
      <c r="U90" s="207">
        <v>5.6269727403156385E-4</v>
      </c>
      <c r="V90" s="207">
        <v>8.4404591104734583E-4</v>
      </c>
      <c r="W90" s="207">
        <v>1.1253945480631277E-3</v>
      </c>
      <c r="X90" s="207">
        <v>8.4404591104734583E-4</v>
      </c>
      <c r="Y90" s="207">
        <v>8.4404591104734583E-4</v>
      </c>
      <c r="Z90" s="207">
        <v>1.4067431850789097E-3</v>
      </c>
      <c r="AA90" s="207">
        <v>5.6269727403156385E-4</v>
      </c>
      <c r="AB90" s="207">
        <v>2.3351936872309902E-2</v>
      </c>
      <c r="AC90" s="207">
        <v>1.1253945480631277E-3</v>
      </c>
      <c r="AD90" s="207">
        <v>5.6269727403156385E-4</v>
      </c>
      <c r="AE90" s="207">
        <v>8.4404591104734583E-4</v>
      </c>
      <c r="AF90" s="207">
        <v>5.6269727403156385E-4</v>
      </c>
      <c r="AG90" s="207">
        <v>5.6269727403156385E-4</v>
      </c>
      <c r="AH90" s="207">
        <v>1.6880918220946917E-3</v>
      </c>
      <c r="AI90" s="207">
        <v>1.1253945480631277E-3</v>
      </c>
      <c r="AJ90" s="207">
        <v>1.1253945480631277E-3</v>
      </c>
      <c r="AK90" s="207">
        <v>1.4067431850789097E-3</v>
      </c>
      <c r="AL90" s="207">
        <v>3.6575322812051653E-3</v>
      </c>
      <c r="AM90" s="208">
        <v>0</v>
      </c>
    </row>
    <row r="91" spans="1:39" ht="21" x14ac:dyDescent="0.25">
      <c r="A91" s="391"/>
      <c r="B91" s="217" t="s">
        <v>520</v>
      </c>
      <c r="C91" s="215" t="s">
        <v>397</v>
      </c>
      <c r="D91" s="206">
        <v>4.5421923833777064E-4</v>
      </c>
      <c r="E91" s="207">
        <v>4.5421923833777064E-4</v>
      </c>
      <c r="F91" s="207">
        <v>0</v>
      </c>
      <c r="G91" s="207">
        <v>4.5421923833777064E-4</v>
      </c>
      <c r="H91" s="207">
        <v>4.5421923833777064E-4</v>
      </c>
      <c r="I91" s="222">
        <v>0</v>
      </c>
      <c r="J91" s="207">
        <v>0</v>
      </c>
      <c r="K91" s="207">
        <v>9.0843847667554129E-4</v>
      </c>
      <c r="L91" s="207">
        <v>0</v>
      </c>
      <c r="M91" s="207">
        <v>9.0843847667554129E-4</v>
      </c>
      <c r="N91" s="207">
        <v>9.0843847667554129E-4</v>
      </c>
      <c r="O91" s="207">
        <v>4.5421923833777064E-4</v>
      </c>
      <c r="P91" s="207">
        <v>9.0843847667554129E-4</v>
      </c>
      <c r="Q91" s="207">
        <v>4.5421923833777064E-4</v>
      </c>
      <c r="R91" s="207">
        <v>4.5421923833777064E-4</v>
      </c>
      <c r="S91" s="207">
        <v>4.5421923833777064E-4</v>
      </c>
      <c r="T91" s="207">
        <v>4.5421923833777064E-4</v>
      </c>
      <c r="U91" s="207">
        <v>0</v>
      </c>
      <c r="V91" s="207">
        <v>9.0843847667554129E-4</v>
      </c>
      <c r="W91" s="207">
        <v>2.7253154300266235E-3</v>
      </c>
      <c r="X91" s="207">
        <v>4.5421923833777064E-4</v>
      </c>
      <c r="Y91" s="207">
        <v>4.5421923833777064E-4</v>
      </c>
      <c r="Z91" s="207">
        <v>4.5421923833777064E-4</v>
      </c>
      <c r="AA91" s="207">
        <v>4.5421923833777064E-4</v>
      </c>
      <c r="AB91" s="207">
        <v>4.5421923833777064E-4</v>
      </c>
      <c r="AC91" s="207">
        <v>4.5421923833777064E-4</v>
      </c>
      <c r="AD91" s="207">
        <v>0</v>
      </c>
      <c r="AE91" s="207">
        <v>0</v>
      </c>
      <c r="AF91" s="207">
        <v>0</v>
      </c>
      <c r="AG91" s="207">
        <v>0</v>
      </c>
      <c r="AH91" s="207">
        <v>4.5421923833777064E-4</v>
      </c>
      <c r="AI91" s="207">
        <v>4.5421923833777064E-4</v>
      </c>
      <c r="AJ91" s="207">
        <v>0</v>
      </c>
      <c r="AK91" s="207">
        <v>4.5421923833777064E-4</v>
      </c>
      <c r="AL91" s="207">
        <v>4.5421923833777064E-4</v>
      </c>
      <c r="AM91" s="208">
        <v>0</v>
      </c>
    </row>
    <row r="92" spans="1:39" ht="21" x14ac:dyDescent="0.25">
      <c r="A92" s="391"/>
      <c r="B92" s="217" t="s">
        <v>521</v>
      </c>
      <c r="C92" s="215" t="s">
        <v>397</v>
      </c>
      <c r="D92" s="206">
        <v>4.096894067991008E-3</v>
      </c>
      <c r="E92" s="207">
        <v>1.2290682203973024E-3</v>
      </c>
      <c r="F92" s="207">
        <v>1.6387576271964033E-3</v>
      </c>
      <c r="G92" s="207">
        <v>1.6387576271964033E-3</v>
      </c>
      <c r="H92" s="207">
        <v>2.4581364407946049E-3</v>
      </c>
      <c r="I92" s="207">
        <v>8.1937881359820167E-4</v>
      </c>
      <c r="J92" s="222">
        <v>0</v>
      </c>
      <c r="K92" s="207">
        <v>1.1880992797173924E-2</v>
      </c>
      <c r="L92" s="207">
        <v>4.0968940679910083E-4</v>
      </c>
      <c r="M92" s="207">
        <v>2.8678258475937058E-3</v>
      </c>
      <c r="N92" s="207">
        <v>3.6872046611919071E-3</v>
      </c>
      <c r="O92" s="207">
        <v>5.7356516951874116E-3</v>
      </c>
      <c r="P92" s="207">
        <v>2.8678258475937058E-3</v>
      </c>
      <c r="Q92" s="207">
        <v>4.096894067991008E-3</v>
      </c>
      <c r="R92" s="207">
        <v>2.048447033995504E-3</v>
      </c>
      <c r="S92" s="207">
        <v>2.4581364407946049E-3</v>
      </c>
      <c r="T92" s="207">
        <v>3.2775152543928067E-3</v>
      </c>
      <c r="U92" s="207">
        <v>2.4581364407946049E-3</v>
      </c>
      <c r="V92" s="207">
        <v>2.4581364407946049E-3</v>
      </c>
      <c r="W92" s="207">
        <v>2.4171675001146947E-2</v>
      </c>
      <c r="X92" s="207">
        <v>2.4581364407946049E-3</v>
      </c>
      <c r="Y92" s="207">
        <v>1.6797265678763135E-2</v>
      </c>
      <c r="Z92" s="207">
        <v>2.4581364407946049E-3</v>
      </c>
      <c r="AA92" s="207">
        <v>2.048447033995504E-3</v>
      </c>
      <c r="AB92" s="207">
        <v>2.048447033995504E-3</v>
      </c>
      <c r="AC92" s="207">
        <v>1.6387576271964033E-3</v>
      </c>
      <c r="AD92" s="207">
        <v>1.6387576271964033E-3</v>
      </c>
      <c r="AE92" s="207">
        <v>1.2290682203973024E-3</v>
      </c>
      <c r="AF92" s="207">
        <v>8.1937881359820167E-4</v>
      </c>
      <c r="AG92" s="207">
        <v>5.7356516951874116E-3</v>
      </c>
      <c r="AH92" s="207">
        <v>3.2775152543928067E-3</v>
      </c>
      <c r="AI92" s="207">
        <v>2.048447033995504E-3</v>
      </c>
      <c r="AJ92" s="207">
        <v>1.6387576271964033E-3</v>
      </c>
      <c r="AK92" s="207">
        <v>1.2290682203973024E-3</v>
      </c>
      <c r="AL92" s="207">
        <v>2.048447033995504E-3</v>
      </c>
      <c r="AM92" s="208">
        <v>0</v>
      </c>
    </row>
    <row r="93" spans="1:39" x14ac:dyDescent="0.25">
      <c r="A93" s="391"/>
      <c r="B93" s="217" t="s">
        <v>522</v>
      </c>
      <c r="C93" s="215" t="s">
        <v>397</v>
      </c>
      <c r="D93" s="206">
        <v>6.0380658436213987E-4</v>
      </c>
      <c r="E93" s="207">
        <v>6.0380658436213987E-4</v>
      </c>
      <c r="F93" s="207">
        <v>9.0570987654320975E-4</v>
      </c>
      <c r="G93" s="207">
        <v>3.0190329218106993E-4</v>
      </c>
      <c r="H93" s="207">
        <v>2.1133230452674897E-3</v>
      </c>
      <c r="I93" s="207">
        <v>6.0380658436213987E-4</v>
      </c>
      <c r="J93" s="207">
        <v>1.2076131687242797E-3</v>
      </c>
      <c r="K93" s="222">
        <v>0</v>
      </c>
      <c r="L93" s="207">
        <v>3.0190329218106993E-4</v>
      </c>
      <c r="M93" s="207">
        <v>1.5095164609053497E-3</v>
      </c>
      <c r="N93" s="207">
        <v>1.8114197530864195E-3</v>
      </c>
      <c r="O93" s="207">
        <v>1.8114197530864195E-3</v>
      </c>
      <c r="P93" s="207">
        <v>9.0570987654320975E-4</v>
      </c>
      <c r="Q93" s="207">
        <v>9.0570987654320975E-4</v>
      </c>
      <c r="R93" s="207">
        <v>1.2076131687242797E-3</v>
      </c>
      <c r="S93" s="207">
        <v>9.0570987654320975E-4</v>
      </c>
      <c r="T93" s="207">
        <v>1.2076131687242797E-3</v>
      </c>
      <c r="U93" s="207">
        <v>6.0380658436213987E-4</v>
      </c>
      <c r="V93" s="207">
        <v>6.0380658436213987E-4</v>
      </c>
      <c r="W93" s="207">
        <v>1.2076131687242797E-3</v>
      </c>
      <c r="X93" s="207">
        <v>1.2076131687242797E-3</v>
      </c>
      <c r="Y93" s="207">
        <v>9.0570987654320975E-4</v>
      </c>
      <c r="Z93" s="207">
        <v>1.5095164609053497E-3</v>
      </c>
      <c r="AA93" s="207">
        <v>6.0380658436213987E-4</v>
      </c>
      <c r="AB93" s="207">
        <v>1.2076131687242797E-3</v>
      </c>
      <c r="AC93" s="207">
        <v>1.3283744855967077E-2</v>
      </c>
      <c r="AD93" s="207">
        <v>1.2076131687242797E-3</v>
      </c>
      <c r="AE93" s="207">
        <v>2.1133230452674897E-3</v>
      </c>
      <c r="AF93" s="207">
        <v>1.5095164609053497E-3</v>
      </c>
      <c r="AG93" s="207">
        <v>9.0570987654320975E-4</v>
      </c>
      <c r="AH93" s="207">
        <v>2.7171296296296292E-3</v>
      </c>
      <c r="AI93" s="207">
        <v>1.2076131687242797E-3</v>
      </c>
      <c r="AJ93" s="207">
        <v>1.8114197530864195E-3</v>
      </c>
      <c r="AK93" s="207">
        <v>9.0570987654320975E-4</v>
      </c>
      <c r="AL93" s="207">
        <v>1.2076131687242797E-3</v>
      </c>
      <c r="AM93" s="208">
        <v>0</v>
      </c>
    </row>
    <row r="94" spans="1:39" ht="21" x14ac:dyDescent="0.25">
      <c r="A94" s="391"/>
      <c r="B94" s="217" t="s">
        <v>523</v>
      </c>
      <c r="C94" s="215" t="s">
        <v>397</v>
      </c>
      <c r="D94" s="206">
        <v>4.126133862916645E-3</v>
      </c>
      <c r="E94" s="207">
        <v>3.0403091621491068E-3</v>
      </c>
      <c r="F94" s="207">
        <v>5.8634533841447059E-3</v>
      </c>
      <c r="G94" s="207">
        <v>2.8231442219955991E-3</v>
      </c>
      <c r="H94" s="207">
        <v>2.3888143416885836E-3</v>
      </c>
      <c r="I94" s="207">
        <v>8.6865976061403056E-4</v>
      </c>
      <c r="J94" s="207">
        <v>2.1716494015350763E-3</v>
      </c>
      <c r="K94" s="207">
        <v>2.8231442219955991E-3</v>
      </c>
      <c r="L94" s="222">
        <v>0</v>
      </c>
      <c r="M94" s="207">
        <v>8.0351027856797822E-3</v>
      </c>
      <c r="N94" s="207">
        <v>2.3888143416885836E-3</v>
      </c>
      <c r="O94" s="207">
        <v>5.4291235038376913E-3</v>
      </c>
      <c r="P94" s="207">
        <v>4.7776286833771673E-3</v>
      </c>
      <c r="Q94" s="207">
        <v>1.7373195212280611E-3</v>
      </c>
      <c r="R94" s="207">
        <v>1.3029896409210457E-3</v>
      </c>
      <c r="S94" s="207">
        <v>1.3029896409210457E-3</v>
      </c>
      <c r="T94" s="207">
        <v>1.7373195212280611E-3</v>
      </c>
      <c r="U94" s="207">
        <v>1.0858247007675382E-3</v>
      </c>
      <c r="V94" s="207">
        <v>1.3029896409210457E-3</v>
      </c>
      <c r="W94" s="207">
        <v>1.7373195212280611E-3</v>
      </c>
      <c r="X94" s="207">
        <v>6.0806183242982136E-3</v>
      </c>
      <c r="Y94" s="207">
        <v>2.3888143416885836E-3</v>
      </c>
      <c r="Z94" s="207">
        <v>2.3888143416885836E-3</v>
      </c>
      <c r="AA94" s="207">
        <v>8.4694326659867977E-3</v>
      </c>
      <c r="AB94" s="207">
        <v>1.5201545810745534E-3</v>
      </c>
      <c r="AC94" s="207">
        <v>1.7373195212280611E-3</v>
      </c>
      <c r="AD94" s="207">
        <v>1.3029896409210457E-3</v>
      </c>
      <c r="AE94" s="207">
        <v>1.3029896409210457E-3</v>
      </c>
      <c r="AF94" s="207">
        <v>1.0858247007675382E-3</v>
      </c>
      <c r="AG94" s="207">
        <v>1.3029896409210457E-3</v>
      </c>
      <c r="AH94" s="207">
        <v>2.1716494015350763E-3</v>
      </c>
      <c r="AI94" s="207">
        <v>1.7373195212280611E-3</v>
      </c>
      <c r="AJ94" s="207">
        <v>1.3029896409210457E-3</v>
      </c>
      <c r="AK94" s="207">
        <v>1.0858247007675382E-3</v>
      </c>
      <c r="AL94" s="207">
        <v>1.3029896409210457E-3</v>
      </c>
      <c r="AM94" s="208">
        <v>0</v>
      </c>
    </row>
    <row r="95" spans="1:39" ht="21" x14ac:dyDescent="0.25">
      <c r="A95" s="391"/>
      <c r="B95" s="217" t="s">
        <v>524</v>
      </c>
      <c r="C95" s="215" t="s">
        <v>397</v>
      </c>
      <c r="D95" s="206">
        <v>1.2866035644239788E-3</v>
      </c>
      <c r="E95" s="207">
        <v>6.4330178221198939E-4</v>
      </c>
      <c r="F95" s="207">
        <v>6.4330178221198939E-4</v>
      </c>
      <c r="G95" s="207">
        <v>3.216508911059947E-4</v>
      </c>
      <c r="H95" s="207">
        <v>6.4330178221198939E-4</v>
      </c>
      <c r="I95" s="207">
        <v>6.4330178221198939E-4</v>
      </c>
      <c r="J95" s="207">
        <v>9.6495267331798409E-4</v>
      </c>
      <c r="K95" s="207">
        <v>1.6082544555299735E-3</v>
      </c>
      <c r="L95" s="207">
        <v>9.6495267331798409E-4</v>
      </c>
      <c r="M95" s="222">
        <v>0</v>
      </c>
      <c r="N95" s="207">
        <v>5.1464142576959152E-3</v>
      </c>
      <c r="O95" s="207">
        <v>1.2866035644239788E-3</v>
      </c>
      <c r="P95" s="207">
        <v>9.6495267331798409E-4</v>
      </c>
      <c r="Q95" s="207">
        <v>6.4330178221198939E-4</v>
      </c>
      <c r="R95" s="207">
        <v>6.4330178221198939E-4</v>
      </c>
      <c r="S95" s="207">
        <v>6.4330178221198939E-4</v>
      </c>
      <c r="T95" s="207">
        <v>6.4330178221198939E-4</v>
      </c>
      <c r="U95" s="207">
        <v>6.4330178221198939E-4</v>
      </c>
      <c r="V95" s="207">
        <v>3.216508911059947E-4</v>
      </c>
      <c r="W95" s="207">
        <v>6.4330178221198939E-4</v>
      </c>
      <c r="X95" s="207">
        <v>6.4330178221198939E-4</v>
      </c>
      <c r="Y95" s="207">
        <v>6.4330178221198939E-4</v>
      </c>
      <c r="Z95" s="207">
        <v>3.216508911059947E-4</v>
      </c>
      <c r="AA95" s="207">
        <v>6.4330178221198939E-4</v>
      </c>
      <c r="AB95" s="207">
        <v>6.4330178221198939E-4</v>
      </c>
      <c r="AC95" s="207">
        <v>6.4330178221198939E-4</v>
      </c>
      <c r="AD95" s="207">
        <v>3.216508911059947E-4</v>
      </c>
      <c r="AE95" s="207">
        <v>3.216508911059947E-4</v>
      </c>
      <c r="AF95" s="207">
        <v>0</v>
      </c>
      <c r="AG95" s="207">
        <v>3.216508911059947E-4</v>
      </c>
      <c r="AH95" s="207">
        <v>6.4330178221198939E-4</v>
      </c>
      <c r="AI95" s="207">
        <v>3.216508911059947E-4</v>
      </c>
      <c r="AJ95" s="207">
        <v>3.216508911059947E-4</v>
      </c>
      <c r="AK95" s="207">
        <v>6.4330178221198939E-4</v>
      </c>
      <c r="AL95" s="207">
        <v>3.216508911059947E-4</v>
      </c>
      <c r="AM95" s="208">
        <v>0</v>
      </c>
    </row>
    <row r="96" spans="1:39" x14ac:dyDescent="0.25">
      <c r="A96" s="391"/>
      <c r="B96" s="217" t="s">
        <v>525</v>
      </c>
      <c r="C96" s="215" t="s">
        <v>397</v>
      </c>
      <c r="D96" s="206">
        <v>1.3069552570793054E-3</v>
      </c>
      <c r="E96" s="207">
        <v>1.3069552570793054E-3</v>
      </c>
      <c r="F96" s="207">
        <v>1.6336940713491317E-3</v>
      </c>
      <c r="G96" s="207">
        <v>1.3069552570793054E-3</v>
      </c>
      <c r="H96" s="207">
        <v>2.9406493284284368E-3</v>
      </c>
      <c r="I96" s="207">
        <v>1.3069552570793054E-3</v>
      </c>
      <c r="J96" s="207">
        <v>1.6336940713491317E-3</v>
      </c>
      <c r="K96" s="207">
        <v>3.9208657712379155E-3</v>
      </c>
      <c r="L96" s="207">
        <v>3.2673881426982634E-4</v>
      </c>
      <c r="M96" s="207">
        <v>3.5941269569680894E-3</v>
      </c>
      <c r="N96" s="222">
        <v>0</v>
      </c>
      <c r="O96" s="207">
        <v>3.2673881426982633E-3</v>
      </c>
      <c r="P96" s="207">
        <v>1.9604328856189577E-3</v>
      </c>
      <c r="Q96" s="207">
        <v>2.9406493284284368E-3</v>
      </c>
      <c r="R96" s="207">
        <v>3.9208657712379155E-3</v>
      </c>
      <c r="S96" s="207">
        <v>5.2278210283172215E-3</v>
      </c>
      <c r="T96" s="207">
        <v>4.9010822140473946E-3</v>
      </c>
      <c r="U96" s="207">
        <v>4.5743433997775685E-3</v>
      </c>
      <c r="V96" s="207">
        <v>3.2673881426982633E-3</v>
      </c>
      <c r="W96" s="207">
        <v>3.5941269569680894E-3</v>
      </c>
      <c r="X96" s="207">
        <v>1.3069552570793054E-3</v>
      </c>
      <c r="Y96" s="207">
        <v>3.9208657712379155E-3</v>
      </c>
      <c r="Z96" s="207">
        <v>1.9604328856189577E-3</v>
      </c>
      <c r="AA96" s="207">
        <v>1.9604328856189577E-3</v>
      </c>
      <c r="AB96" s="207">
        <v>1.3069552570793054E-3</v>
      </c>
      <c r="AC96" s="207">
        <v>1.6336940713491317E-3</v>
      </c>
      <c r="AD96" s="207">
        <v>6.5347762853965269E-4</v>
      </c>
      <c r="AE96" s="207">
        <v>6.5347762853965269E-4</v>
      </c>
      <c r="AF96" s="207">
        <v>6.5347762853965269E-4</v>
      </c>
      <c r="AG96" s="207">
        <v>1.3069552570793054E-3</v>
      </c>
      <c r="AH96" s="207">
        <v>1.6336940713491317E-3</v>
      </c>
      <c r="AI96" s="207">
        <v>9.8021644280947887E-4</v>
      </c>
      <c r="AJ96" s="207">
        <v>6.5347762853965269E-4</v>
      </c>
      <c r="AK96" s="207">
        <v>6.5347762853965269E-4</v>
      </c>
      <c r="AL96" s="207">
        <v>6.5347762853965269E-4</v>
      </c>
      <c r="AM96" s="208">
        <v>0</v>
      </c>
    </row>
    <row r="97" spans="1:39" ht="21" x14ac:dyDescent="0.25">
      <c r="A97" s="391"/>
      <c r="B97" s="217" t="s">
        <v>526</v>
      </c>
      <c r="C97" s="215" t="s">
        <v>397</v>
      </c>
      <c r="D97" s="206">
        <v>1.0691694092709323E-3</v>
      </c>
      <c r="E97" s="207">
        <v>7.1277960618062151E-4</v>
      </c>
      <c r="F97" s="207">
        <v>3.5638980309031076E-3</v>
      </c>
      <c r="G97" s="207">
        <v>1.0691694092709323E-3</v>
      </c>
      <c r="H97" s="207">
        <v>1.425559212361243E-3</v>
      </c>
      <c r="I97" s="207">
        <v>7.1277960618062151E-4</v>
      </c>
      <c r="J97" s="207">
        <v>1.425559212361243E-3</v>
      </c>
      <c r="K97" s="207">
        <v>1.0691694092709323E-3</v>
      </c>
      <c r="L97" s="207">
        <v>3.5638980309031076E-4</v>
      </c>
      <c r="M97" s="207">
        <v>2.1383388185418645E-3</v>
      </c>
      <c r="N97" s="207">
        <v>1.7819490154515538E-3</v>
      </c>
      <c r="O97" s="222">
        <v>0</v>
      </c>
      <c r="P97" s="207">
        <v>4.2766776370837291E-3</v>
      </c>
      <c r="Q97" s="207">
        <v>2.1383388185418645E-3</v>
      </c>
      <c r="R97" s="207">
        <v>2.4947286216321753E-3</v>
      </c>
      <c r="S97" s="207">
        <v>1.7819490154515538E-3</v>
      </c>
      <c r="T97" s="207">
        <v>1.7819490154515538E-3</v>
      </c>
      <c r="U97" s="207">
        <v>1.425559212361243E-3</v>
      </c>
      <c r="V97" s="207">
        <v>7.1277960618062151E-4</v>
      </c>
      <c r="W97" s="207">
        <v>1.7819490154515538E-3</v>
      </c>
      <c r="X97" s="207">
        <v>1.425559212361243E-3</v>
      </c>
      <c r="Y97" s="207">
        <v>1.3542812517431809E-2</v>
      </c>
      <c r="Z97" s="207">
        <v>1.0691694092709323E-3</v>
      </c>
      <c r="AA97" s="207">
        <v>1.0691694092709323E-3</v>
      </c>
      <c r="AB97" s="207">
        <v>1.0691694092709323E-3</v>
      </c>
      <c r="AC97" s="207">
        <v>7.1277960618062151E-4</v>
      </c>
      <c r="AD97" s="207">
        <v>7.1277960618062151E-4</v>
      </c>
      <c r="AE97" s="207">
        <v>7.1277960618062151E-4</v>
      </c>
      <c r="AF97" s="207">
        <v>3.5638980309031076E-4</v>
      </c>
      <c r="AG97" s="207">
        <v>2.4947286216321753E-3</v>
      </c>
      <c r="AH97" s="207">
        <v>1.425559212361243E-3</v>
      </c>
      <c r="AI97" s="207">
        <v>1.0691694092709323E-3</v>
      </c>
      <c r="AJ97" s="207">
        <v>1.0691694092709323E-3</v>
      </c>
      <c r="AK97" s="207">
        <v>7.1277960618062151E-4</v>
      </c>
      <c r="AL97" s="207">
        <v>7.1277960618062151E-4</v>
      </c>
      <c r="AM97" s="208">
        <v>0</v>
      </c>
    </row>
    <row r="98" spans="1:39" x14ac:dyDescent="0.25">
      <c r="A98" s="391"/>
      <c r="B98" s="217" t="s">
        <v>527</v>
      </c>
      <c r="C98" s="215" t="s">
        <v>397</v>
      </c>
      <c r="D98" s="206">
        <v>2.4274670304683945E-4</v>
      </c>
      <c r="E98" s="207">
        <v>4.854934060936789E-4</v>
      </c>
      <c r="F98" s="207">
        <v>4.854934060936789E-4</v>
      </c>
      <c r="G98" s="207">
        <v>7.2824010914051835E-4</v>
      </c>
      <c r="H98" s="207">
        <v>2.4274670304683945E-4</v>
      </c>
      <c r="I98" s="207">
        <v>0</v>
      </c>
      <c r="J98" s="207">
        <v>2.4274670304683945E-4</v>
      </c>
      <c r="K98" s="207">
        <v>4.854934060936789E-4</v>
      </c>
      <c r="L98" s="207">
        <v>2.4274670304683945E-4</v>
      </c>
      <c r="M98" s="207">
        <v>4.854934060936789E-4</v>
      </c>
      <c r="N98" s="207">
        <v>4.854934060936789E-4</v>
      </c>
      <c r="O98" s="207">
        <v>9.709868121873578E-4</v>
      </c>
      <c r="P98" s="222">
        <v>0</v>
      </c>
      <c r="Q98" s="207">
        <v>6.0686675761709866E-3</v>
      </c>
      <c r="R98" s="207">
        <v>7.2824010914051835E-4</v>
      </c>
      <c r="S98" s="207">
        <v>2.4274670304683947E-3</v>
      </c>
      <c r="T98" s="207">
        <v>3.8839472487494312E-3</v>
      </c>
      <c r="U98" s="207">
        <v>1.4564802182810367E-3</v>
      </c>
      <c r="V98" s="207">
        <v>1.4564802182810367E-3</v>
      </c>
      <c r="W98" s="207">
        <v>1.4564802182810367E-3</v>
      </c>
      <c r="X98" s="207">
        <v>7.2824010914051835E-4</v>
      </c>
      <c r="Y98" s="207">
        <v>1.6992269213278763E-3</v>
      </c>
      <c r="Z98" s="207">
        <v>2.4274670304683945E-4</v>
      </c>
      <c r="AA98" s="207">
        <v>4.854934060936789E-4</v>
      </c>
      <c r="AB98" s="207">
        <v>2.4274670304683945E-4</v>
      </c>
      <c r="AC98" s="207">
        <v>2.4274670304683945E-4</v>
      </c>
      <c r="AD98" s="207">
        <v>2.4274670304683945E-4</v>
      </c>
      <c r="AE98" s="207">
        <v>2.4274670304683945E-4</v>
      </c>
      <c r="AF98" s="207">
        <v>0</v>
      </c>
      <c r="AG98" s="207">
        <v>4.854934060936789E-4</v>
      </c>
      <c r="AH98" s="207">
        <v>2.4274670304683945E-4</v>
      </c>
      <c r="AI98" s="207">
        <v>2.4274670304683945E-4</v>
      </c>
      <c r="AJ98" s="207">
        <v>2.4274670304683945E-4</v>
      </c>
      <c r="AK98" s="207">
        <v>2.4274670304683945E-4</v>
      </c>
      <c r="AL98" s="207">
        <v>2.4274670304683945E-4</v>
      </c>
      <c r="AM98" s="208">
        <v>0</v>
      </c>
    </row>
    <row r="99" spans="1:39" ht="21" x14ac:dyDescent="0.25">
      <c r="A99" s="391"/>
      <c r="B99" s="217" t="s">
        <v>528</v>
      </c>
      <c r="C99" s="215" t="s">
        <v>397</v>
      </c>
      <c r="D99" s="206">
        <v>3.9753918495297807E-3</v>
      </c>
      <c r="E99" s="207">
        <v>7.5893844400113999E-3</v>
      </c>
      <c r="F99" s="207">
        <v>5.0595896266742669E-3</v>
      </c>
      <c r="G99" s="207">
        <v>5.0595896266742669E-3</v>
      </c>
      <c r="H99" s="207">
        <v>5.7823881447705908E-3</v>
      </c>
      <c r="I99" s="207">
        <v>1.8069962952408094E-3</v>
      </c>
      <c r="J99" s="207">
        <v>6.5051866628669137E-3</v>
      </c>
      <c r="K99" s="207">
        <v>5.0595896266742669E-3</v>
      </c>
      <c r="L99" s="207">
        <v>2.1683955542889715E-3</v>
      </c>
      <c r="M99" s="207">
        <v>5.0595896266742669E-3</v>
      </c>
      <c r="N99" s="207">
        <v>8.3121829581077229E-3</v>
      </c>
      <c r="O99" s="207">
        <v>8.6735822171558861E-3</v>
      </c>
      <c r="P99" s="207">
        <v>1.6624365916215446E-2</v>
      </c>
      <c r="Q99" s="222">
        <v>0</v>
      </c>
      <c r="R99" s="207">
        <v>9.3963807352522091E-3</v>
      </c>
      <c r="S99" s="207">
        <v>1.51787688800228E-2</v>
      </c>
      <c r="T99" s="207">
        <v>3.5778526645768027E-2</v>
      </c>
      <c r="U99" s="207">
        <v>1.3371772584781989E-2</v>
      </c>
      <c r="V99" s="207">
        <v>1.0480578512396695E-2</v>
      </c>
      <c r="W99" s="207">
        <v>1.6985765175263609E-2</v>
      </c>
      <c r="X99" s="207">
        <v>5.7823881447705908E-3</v>
      </c>
      <c r="Y99" s="207">
        <v>1.8069962952408095E-2</v>
      </c>
      <c r="Z99" s="207">
        <v>3.6139925904816188E-3</v>
      </c>
      <c r="AA99" s="207">
        <v>3.6139925904816188E-3</v>
      </c>
      <c r="AB99" s="207">
        <v>2.8911940723852954E-3</v>
      </c>
      <c r="AC99" s="207">
        <v>1.8069962952408094E-3</v>
      </c>
      <c r="AD99" s="207">
        <v>1.8069962952408094E-3</v>
      </c>
      <c r="AE99" s="207">
        <v>2.5297948133371335E-3</v>
      </c>
      <c r="AF99" s="207">
        <v>1.0841977771444858E-3</v>
      </c>
      <c r="AG99" s="207">
        <v>5.0595896266742669E-3</v>
      </c>
      <c r="AH99" s="207">
        <v>4.3367911085779431E-3</v>
      </c>
      <c r="AI99" s="207">
        <v>3.6139925904816188E-3</v>
      </c>
      <c r="AJ99" s="207">
        <v>2.1683955542889715E-3</v>
      </c>
      <c r="AK99" s="207">
        <v>1.4455970361926477E-3</v>
      </c>
      <c r="AL99" s="207">
        <v>1.4455970361926477E-3</v>
      </c>
      <c r="AM99" s="208">
        <v>0</v>
      </c>
    </row>
    <row r="100" spans="1:39" ht="21" x14ac:dyDescent="0.25">
      <c r="A100" s="391"/>
      <c r="B100" s="217" t="s">
        <v>529</v>
      </c>
      <c r="C100" s="215" t="s">
        <v>397</v>
      </c>
      <c r="D100" s="206">
        <v>1.3297704628578634E-4</v>
      </c>
      <c r="E100" s="207">
        <v>1.3297704628578634E-4</v>
      </c>
      <c r="F100" s="207">
        <v>1.3297704628578634E-4</v>
      </c>
      <c r="G100" s="207">
        <v>1.3297704628578634E-4</v>
      </c>
      <c r="H100" s="207">
        <v>1.3297704628578634E-4</v>
      </c>
      <c r="I100" s="207">
        <v>1.3297704628578634E-4</v>
      </c>
      <c r="J100" s="207">
        <v>1.3297704628578634E-4</v>
      </c>
      <c r="K100" s="207">
        <v>2.6595409257157269E-4</v>
      </c>
      <c r="L100" s="207">
        <v>0</v>
      </c>
      <c r="M100" s="207">
        <v>1.3297704628578634E-4</v>
      </c>
      <c r="N100" s="207">
        <v>2.6595409257157269E-4</v>
      </c>
      <c r="O100" s="207">
        <v>1.3297704628578634E-4</v>
      </c>
      <c r="P100" s="207">
        <v>2.6595409257157269E-4</v>
      </c>
      <c r="Q100" s="207">
        <v>2.6595409257157269E-4</v>
      </c>
      <c r="R100" s="222">
        <v>0</v>
      </c>
      <c r="S100" s="207">
        <v>1.3297704628578637E-3</v>
      </c>
      <c r="T100" s="207">
        <v>9.3083932400050452E-4</v>
      </c>
      <c r="U100" s="207">
        <v>3.9893113885735909E-4</v>
      </c>
      <c r="V100" s="207">
        <v>5.3190818514314538E-4</v>
      </c>
      <c r="W100" s="207">
        <v>6.6488523142893183E-4</v>
      </c>
      <c r="X100" s="207">
        <v>2.6595409257157269E-4</v>
      </c>
      <c r="Y100" s="207">
        <v>2.6595409257157269E-4</v>
      </c>
      <c r="Z100" s="207">
        <v>2.6595409257157269E-4</v>
      </c>
      <c r="AA100" s="207">
        <v>2.6595409257157269E-4</v>
      </c>
      <c r="AB100" s="207">
        <v>1.3297704628578634E-4</v>
      </c>
      <c r="AC100" s="207">
        <v>5.3190818514314538E-4</v>
      </c>
      <c r="AD100" s="207">
        <v>1.5957245554294364E-3</v>
      </c>
      <c r="AE100" s="207">
        <v>1.3297704628578637E-3</v>
      </c>
      <c r="AF100" s="207">
        <v>2.6595409257157269E-4</v>
      </c>
      <c r="AG100" s="207">
        <v>1.3297704628578634E-4</v>
      </c>
      <c r="AH100" s="207">
        <v>5.3190818514314538E-4</v>
      </c>
      <c r="AI100" s="207">
        <v>2.6595409257157269E-4</v>
      </c>
      <c r="AJ100" s="207">
        <v>2.6595409257157269E-4</v>
      </c>
      <c r="AK100" s="207">
        <v>3.9893113885735909E-4</v>
      </c>
      <c r="AL100" s="207">
        <v>2.6595409257157269E-4</v>
      </c>
      <c r="AM100" s="208">
        <v>0</v>
      </c>
    </row>
    <row r="101" spans="1:39" x14ac:dyDescent="0.25">
      <c r="A101" s="391"/>
      <c r="B101" s="217" t="s">
        <v>530</v>
      </c>
      <c r="C101" s="215" t="s">
        <v>397</v>
      </c>
      <c r="D101" s="206">
        <v>5.2200374531835201E-4</v>
      </c>
      <c r="E101" s="207">
        <v>5.2200374531835201E-4</v>
      </c>
      <c r="F101" s="207">
        <v>5.2200374531835201E-4</v>
      </c>
      <c r="G101" s="207">
        <v>2.61001872659176E-4</v>
      </c>
      <c r="H101" s="207">
        <v>5.2200374531835201E-4</v>
      </c>
      <c r="I101" s="207">
        <v>2.61001872659176E-4</v>
      </c>
      <c r="J101" s="207">
        <v>5.2200374531835201E-4</v>
      </c>
      <c r="K101" s="207">
        <v>5.2200374531835201E-4</v>
      </c>
      <c r="L101" s="207">
        <v>2.61001872659176E-4</v>
      </c>
      <c r="M101" s="207">
        <v>5.2200374531835201E-4</v>
      </c>
      <c r="N101" s="207">
        <v>7.8300561797752801E-4</v>
      </c>
      <c r="O101" s="207">
        <v>7.8300561797752801E-4</v>
      </c>
      <c r="P101" s="207">
        <v>1.044007490636704E-3</v>
      </c>
      <c r="Q101" s="207">
        <v>1.3050093632958801E-3</v>
      </c>
      <c r="R101" s="207">
        <v>2.8710205992509359E-3</v>
      </c>
      <c r="S101" s="222">
        <v>0</v>
      </c>
      <c r="T101" s="207">
        <v>2.6100187265917603E-3</v>
      </c>
      <c r="U101" s="207">
        <v>1.3050093632958801E-3</v>
      </c>
      <c r="V101" s="207">
        <v>1.3050093632958801E-3</v>
      </c>
      <c r="W101" s="207">
        <v>1.566011235955056E-3</v>
      </c>
      <c r="X101" s="207">
        <v>1.3050093632958801E-3</v>
      </c>
      <c r="Y101" s="207">
        <v>1.566011235955056E-3</v>
      </c>
      <c r="Z101" s="207">
        <v>5.2200374531835201E-4</v>
      </c>
      <c r="AA101" s="207">
        <v>5.2200374531835201E-4</v>
      </c>
      <c r="AB101" s="207">
        <v>5.2200374531835201E-4</v>
      </c>
      <c r="AC101" s="207">
        <v>5.2200374531835201E-4</v>
      </c>
      <c r="AD101" s="207">
        <v>7.8300561797752801E-4</v>
      </c>
      <c r="AE101" s="207">
        <v>7.8300561797752801E-4</v>
      </c>
      <c r="AF101" s="207">
        <v>2.61001872659176E-4</v>
      </c>
      <c r="AG101" s="207">
        <v>7.8300561797752801E-4</v>
      </c>
      <c r="AH101" s="207">
        <v>7.8300561797752801E-4</v>
      </c>
      <c r="AI101" s="207">
        <v>5.2200374531835201E-4</v>
      </c>
      <c r="AJ101" s="207">
        <v>5.2200374531835201E-4</v>
      </c>
      <c r="AK101" s="207">
        <v>5.2200374531835201E-4</v>
      </c>
      <c r="AL101" s="207">
        <v>5.2200374531835201E-4</v>
      </c>
      <c r="AM101" s="208">
        <v>0</v>
      </c>
    </row>
    <row r="102" spans="1:39" x14ac:dyDescent="0.25">
      <c r="A102" s="391"/>
      <c r="B102" s="217" t="s">
        <v>531</v>
      </c>
      <c r="C102" s="215" t="s">
        <v>397</v>
      </c>
      <c r="D102" s="206">
        <v>8.2901222713014516E-4</v>
      </c>
      <c r="E102" s="207">
        <v>5.5267481808676344E-4</v>
      </c>
      <c r="F102" s="207">
        <v>5.5267481808676344E-4</v>
      </c>
      <c r="G102" s="207">
        <v>2.7633740904338172E-4</v>
      </c>
      <c r="H102" s="207">
        <v>5.5267481808676344E-4</v>
      </c>
      <c r="I102" s="207">
        <v>2.7633740904338172E-4</v>
      </c>
      <c r="J102" s="207">
        <v>1.3816870452169087E-3</v>
      </c>
      <c r="K102" s="207">
        <v>1.1053496361735269E-3</v>
      </c>
      <c r="L102" s="207">
        <v>2.7633740904338172E-4</v>
      </c>
      <c r="M102" s="207">
        <v>5.5267481808676344E-4</v>
      </c>
      <c r="N102" s="207">
        <v>8.2901222713014516E-4</v>
      </c>
      <c r="O102" s="207">
        <v>8.2901222713014516E-4</v>
      </c>
      <c r="P102" s="207">
        <v>1.3816870452169087E-3</v>
      </c>
      <c r="Q102" s="207">
        <v>2.2106992723470538E-3</v>
      </c>
      <c r="R102" s="207">
        <v>8.2901222713014516E-4</v>
      </c>
      <c r="S102" s="207">
        <v>1.1053496361735269E-3</v>
      </c>
      <c r="T102" s="222">
        <v>0</v>
      </c>
      <c r="U102" s="207">
        <v>1.1053496361735269E-3</v>
      </c>
      <c r="V102" s="207">
        <v>1.1053496361735269E-3</v>
      </c>
      <c r="W102" s="207">
        <v>1.3816870452169087E-3</v>
      </c>
      <c r="X102" s="207">
        <v>8.2901222713014516E-4</v>
      </c>
      <c r="Y102" s="207">
        <v>1.1053496361735269E-3</v>
      </c>
      <c r="Z102" s="207">
        <v>5.5267481808676344E-4</v>
      </c>
      <c r="AA102" s="207">
        <v>5.5267481808676344E-4</v>
      </c>
      <c r="AB102" s="207">
        <v>2.7633740904338172E-4</v>
      </c>
      <c r="AC102" s="207">
        <v>5.5267481808676344E-4</v>
      </c>
      <c r="AD102" s="207">
        <v>2.7633740904338172E-4</v>
      </c>
      <c r="AE102" s="207">
        <v>2.7633740904338172E-4</v>
      </c>
      <c r="AF102" s="207">
        <v>2.7633740904338172E-4</v>
      </c>
      <c r="AG102" s="207">
        <v>5.5267481808676344E-4</v>
      </c>
      <c r="AH102" s="207">
        <v>5.5267481808676344E-4</v>
      </c>
      <c r="AI102" s="207">
        <v>5.5267481808676344E-4</v>
      </c>
      <c r="AJ102" s="207">
        <v>2.7633740904338172E-4</v>
      </c>
      <c r="AK102" s="207">
        <v>2.7633740904338172E-4</v>
      </c>
      <c r="AL102" s="207">
        <v>2.7633740904338172E-4</v>
      </c>
      <c r="AM102" s="208">
        <v>0</v>
      </c>
    </row>
    <row r="103" spans="1:39" ht="21" x14ac:dyDescent="0.25">
      <c r="A103" s="391"/>
      <c r="B103" s="217" t="s">
        <v>532</v>
      </c>
      <c r="C103" s="215" t="s">
        <v>397</v>
      </c>
      <c r="D103" s="206">
        <v>1.4462562236337536E-3</v>
      </c>
      <c r="E103" s="207">
        <v>6.1982409584303722E-4</v>
      </c>
      <c r="F103" s="207">
        <v>8.2643212779071626E-4</v>
      </c>
      <c r="G103" s="207">
        <v>6.1982409584303722E-4</v>
      </c>
      <c r="H103" s="207">
        <v>1.2396481916860744E-3</v>
      </c>
      <c r="I103" s="207">
        <v>6.1982409584303722E-4</v>
      </c>
      <c r="J103" s="207">
        <v>1.0330401597383953E-3</v>
      </c>
      <c r="K103" s="207">
        <v>1.2396481916860744E-3</v>
      </c>
      <c r="L103" s="207">
        <v>4.1321606389535813E-4</v>
      </c>
      <c r="M103" s="207">
        <v>1.0330401597383953E-3</v>
      </c>
      <c r="N103" s="207">
        <v>2.2726883514244695E-3</v>
      </c>
      <c r="O103" s="207">
        <v>2.2726883514244695E-3</v>
      </c>
      <c r="P103" s="207">
        <v>1.4462562236337536E-3</v>
      </c>
      <c r="Q103" s="207">
        <v>2.2726883514244695E-3</v>
      </c>
      <c r="R103" s="207">
        <v>1.0330401597383953E-3</v>
      </c>
      <c r="S103" s="207">
        <v>3.5123365431105444E-3</v>
      </c>
      <c r="T103" s="207">
        <v>6.6114570223257301E-3</v>
      </c>
      <c r="U103" s="222">
        <v>0</v>
      </c>
      <c r="V103" s="207">
        <v>4.9585927667442978E-3</v>
      </c>
      <c r="W103" s="207">
        <v>3.0991204792151861E-3</v>
      </c>
      <c r="X103" s="207">
        <v>1.4462562236337536E-3</v>
      </c>
      <c r="Y103" s="207">
        <v>1.4462562236337536E-3</v>
      </c>
      <c r="Z103" s="207">
        <v>4.1321606389535812E-3</v>
      </c>
      <c r="AA103" s="207">
        <v>5.7850248945350144E-3</v>
      </c>
      <c r="AB103" s="207">
        <v>8.2643212779071626E-4</v>
      </c>
      <c r="AC103" s="207">
        <v>1.0330401597383953E-3</v>
      </c>
      <c r="AD103" s="207">
        <v>6.1982409584303722E-4</v>
      </c>
      <c r="AE103" s="207">
        <v>8.2643212779071626E-4</v>
      </c>
      <c r="AF103" s="207">
        <v>8.2643212779071626E-4</v>
      </c>
      <c r="AG103" s="207">
        <v>8.2643212779071626E-4</v>
      </c>
      <c r="AH103" s="207">
        <v>2.2726883514244695E-3</v>
      </c>
      <c r="AI103" s="207">
        <v>1.2396481916860744E-3</v>
      </c>
      <c r="AJ103" s="207">
        <v>6.1982409584303722E-4</v>
      </c>
      <c r="AK103" s="207">
        <v>6.1982409584303722E-4</v>
      </c>
      <c r="AL103" s="207">
        <v>6.1982409584303722E-4</v>
      </c>
      <c r="AM103" s="208">
        <v>0</v>
      </c>
    </row>
    <row r="104" spans="1:39" x14ac:dyDescent="0.25">
      <c r="A104" s="391"/>
      <c r="B104" s="217" t="s">
        <v>533</v>
      </c>
      <c r="C104" s="215" t="s">
        <v>397</v>
      </c>
      <c r="D104" s="206">
        <v>0</v>
      </c>
      <c r="E104" s="207">
        <v>0</v>
      </c>
      <c r="F104" s="207">
        <v>0</v>
      </c>
      <c r="G104" s="207">
        <v>0</v>
      </c>
      <c r="H104" s="207">
        <v>0</v>
      </c>
      <c r="I104" s="207">
        <v>0</v>
      </c>
      <c r="J104" s="207">
        <v>0</v>
      </c>
      <c r="K104" s="207">
        <v>0</v>
      </c>
      <c r="L104" s="207">
        <v>0</v>
      </c>
      <c r="M104" s="207">
        <v>0</v>
      </c>
      <c r="N104" s="207">
        <v>0</v>
      </c>
      <c r="O104" s="207">
        <v>0</v>
      </c>
      <c r="P104" s="207">
        <v>3.1834137779727955E-4</v>
      </c>
      <c r="Q104" s="207">
        <v>0</v>
      </c>
      <c r="R104" s="207">
        <v>0</v>
      </c>
      <c r="S104" s="207">
        <v>0</v>
      </c>
      <c r="T104" s="207">
        <v>3.1834137779727955E-4</v>
      </c>
      <c r="U104" s="207">
        <v>0</v>
      </c>
      <c r="V104" s="222">
        <v>0</v>
      </c>
      <c r="W104" s="207">
        <v>3.1834137779727955E-4</v>
      </c>
      <c r="X104" s="207">
        <v>0</v>
      </c>
      <c r="Y104" s="207">
        <v>0</v>
      </c>
      <c r="Z104" s="207">
        <v>0</v>
      </c>
      <c r="AA104" s="207">
        <v>3.1834137779727955E-4</v>
      </c>
      <c r="AB104" s="207">
        <v>0</v>
      </c>
      <c r="AC104" s="207">
        <v>0</v>
      </c>
      <c r="AD104" s="207">
        <v>0</v>
      </c>
      <c r="AE104" s="207">
        <v>0</v>
      </c>
      <c r="AF104" s="207">
        <v>0</v>
      </c>
      <c r="AG104" s="207">
        <v>0</v>
      </c>
      <c r="AH104" s="207">
        <v>0</v>
      </c>
      <c r="AI104" s="207">
        <v>6.366827555945591E-4</v>
      </c>
      <c r="AJ104" s="207">
        <v>0</v>
      </c>
      <c r="AK104" s="207">
        <v>0</v>
      </c>
      <c r="AL104" s="207">
        <v>0</v>
      </c>
      <c r="AM104" s="208">
        <v>0</v>
      </c>
    </row>
    <row r="105" spans="1:39" ht="31.5" x14ac:dyDescent="0.25">
      <c r="A105" s="391"/>
      <c r="B105" s="217" t="s">
        <v>534</v>
      </c>
      <c r="C105" s="215" t="s">
        <v>397</v>
      </c>
      <c r="D105" s="206">
        <v>5.6380341880341881E-3</v>
      </c>
      <c r="E105" s="207">
        <v>6.0139031339031344E-3</v>
      </c>
      <c r="F105" s="207">
        <v>5.2621652421652419E-3</v>
      </c>
      <c r="G105" s="207">
        <v>4.5104273504273503E-3</v>
      </c>
      <c r="H105" s="207">
        <v>4.5104273504273503E-3</v>
      </c>
      <c r="I105" s="207">
        <v>1.8793447293447294E-3</v>
      </c>
      <c r="J105" s="207">
        <v>6.3897720797720806E-3</v>
      </c>
      <c r="K105" s="207">
        <v>6.7656410256410251E-3</v>
      </c>
      <c r="L105" s="207">
        <v>2.2552136752136752E-3</v>
      </c>
      <c r="M105" s="207">
        <v>4.5104273504273503E-3</v>
      </c>
      <c r="N105" s="207">
        <v>4.1345584045584041E-3</v>
      </c>
      <c r="O105" s="207">
        <v>7.1415099715099713E-3</v>
      </c>
      <c r="P105" s="207">
        <v>1.2027806267806269E-2</v>
      </c>
      <c r="Q105" s="207">
        <v>5.6380341880341881E-3</v>
      </c>
      <c r="R105" s="207">
        <v>4.8862962962962957E-3</v>
      </c>
      <c r="S105" s="207">
        <v>5.2621652421652419E-3</v>
      </c>
      <c r="T105" s="207">
        <v>9.0208547008547007E-3</v>
      </c>
      <c r="U105" s="207">
        <v>3.3828205128205125E-3</v>
      </c>
      <c r="V105" s="207">
        <v>1.2403675213675214E-2</v>
      </c>
      <c r="W105" s="222">
        <v>0</v>
      </c>
      <c r="X105" s="207">
        <v>7.5173789173789175E-3</v>
      </c>
      <c r="Y105" s="207">
        <v>4.8862962962962957E-3</v>
      </c>
      <c r="Z105" s="207">
        <v>3.0069515669515672E-3</v>
      </c>
      <c r="AA105" s="207">
        <v>5.2621652421652419E-3</v>
      </c>
      <c r="AB105" s="207">
        <v>3.0069515669515672E-3</v>
      </c>
      <c r="AC105" s="207">
        <v>4.5104273504273503E-3</v>
      </c>
      <c r="AD105" s="207">
        <v>5.2621652421652419E-3</v>
      </c>
      <c r="AE105" s="207">
        <v>3.3828205128205125E-3</v>
      </c>
      <c r="AF105" s="207">
        <v>1.8793447293447294E-3</v>
      </c>
      <c r="AG105" s="207">
        <v>5.6380341880341881E-3</v>
      </c>
      <c r="AH105" s="207">
        <v>4.1345584045584041E-3</v>
      </c>
      <c r="AI105" s="207">
        <v>3.3828205128205125E-3</v>
      </c>
      <c r="AJ105" s="207">
        <v>2.2552136752136752E-3</v>
      </c>
      <c r="AK105" s="207">
        <v>3.7586894586894588E-3</v>
      </c>
      <c r="AL105" s="207">
        <v>2.2552136752136752E-3</v>
      </c>
      <c r="AM105" s="208">
        <v>0</v>
      </c>
    </row>
    <row r="106" spans="1:39" ht="21" x14ac:dyDescent="0.25">
      <c r="A106" s="391"/>
      <c r="B106" s="217" t="s">
        <v>535</v>
      </c>
      <c r="C106" s="215" t="s">
        <v>397</v>
      </c>
      <c r="D106" s="206">
        <v>1.3380591486694399E-2</v>
      </c>
      <c r="E106" s="207">
        <v>2.5646133682830932E-2</v>
      </c>
      <c r="F106" s="207">
        <v>3.1778904780899196E-2</v>
      </c>
      <c r="G106" s="207">
        <v>1.17080175508576E-2</v>
      </c>
      <c r="H106" s="207">
        <v>1.5331927745170665E-2</v>
      </c>
      <c r="I106" s="207">
        <v>8.3628696791839992E-3</v>
      </c>
      <c r="J106" s="207">
        <v>1.3380591486694399E-2</v>
      </c>
      <c r="K106" s="207">
        <v>3.5124052652572797E-2</v>
      </c>
      <c r="L106" s="207">
        <v>1.0314205937660265E-2</v>
      </c>
      <c r="M106" s="207">
        <v>3.0942617812980799E-2</v>
      </c>
      <c r="N106" s="207">
        <v>2.2022223488517866E-2</v>
      </c>
      <c r="O106" s="207">
        <v>3.9584249814804261E-2</v>
      </c>
      <c r="P106" s="207">
        <v>4.7947119493988263E-2</v>
      </c>
      <c r="Q106" s="207">
        <v>1.6725739358367998E-2</v>
      </c>
      <c r="R106" s="207">
        <v>1.0592968260299733E-2</v>
      </c>
      <c r="S106" s="207">
        <v>1.1150492905578666E-2</v>
      </c>
      <c r="T106" s="207">
        <v>1.5610690067810132E-2</v>
      </c>
      <c r="U106" s="207">
        <v>7.8053450339050662E-3</v>
      </c>
      <c r="V106" s="207">
        <v>7.8053450339050662E-3</v>
      </c>
      <c r="W106" s="207">
        <v>1.17080175508576E-2</v>
      </c>
      <c r="X106" s="222">
        <v>0</v>
      </c>
      <c r="Y106" s="207">
        <v>9.4779189697418668E-3</v>
      </c>
      <c r="Z106" s="207">
        <v>1.3380591486694399E-2</v>
      </c>
      <c r="AA106" s="207">
        <v>1.4216878454612798E-2</v>
      </c>
      <c r="AB106" s="207">
        <v>1.7562026326286399E-2</v>
      </c>
      <c r="AC106" s="207">
        <v>1.4495640777252265E-2</v>
      </c>
      <c r="AD106" s="207">
        <v>1.17080175508576E-2</v>
      </c>
      <c r="AE106" s="207">
        <v>9.7566812923813341E-3</v>
      </c>
      <c r="AF106" s="207">
        <v>7.5265827112655998E-3</v>
      </c>
      <c r="AG106" s="207">
        <v>2.0070887230041596E-2</v>
      </c>
      <c r="AH106" s="207">
        <v>1.4495640777252265E-2</v>
      </c>
      <c r="AI106" s="207">
        <v>1.3659353809333866E-2</v>
      </c>
      <c r="AJ106" s="207">
        <v>1.979212490740213E-2</v>
      </c>
      <c r="AK106" s="207">
        <v>1.2544304518775999E-2</v>
      </c>
      <c r="AL106" s="207">
        <v>1.3380591486694399E-2</v>
      </c>
      <c r="AM106" s="208">
        <v>0</v>
      </c>
    </row>
    <row r="107" spans="1:39" x14ac:dyDescent="0.25">
      <c r="A107" s="391"/>
      <c r="B107" s="217" t="s">
        <v>536</v>
      </c>
      <c r="C107" s="215" t="s">
        <v>397</v>
      </c>
      <c r="D107" s="206">
        <v>1.2617660141029672E-2</v>
      </c>
      <c r="E107" s="207">
        <v>1.1040452623400962E-2</v>
      </c>
      <c r="F107" s="207">
        <v>1.7349282693915797E-2</v>
      </c>
      <c r="G107" s="207">
        <v>1.2223358261622493E-2</v>
      </c>
      <c r="H107" s="207">
        <v>9.8575469851794311E-3</v>
      </c>
      <c r="I107" s="207">
        <v>4.7316225528861262E-3</v>
      </c>
      <c r="J107" s="207">
        <v>1.0251848864586606E-2</v>
      </c>
      <c r="K107" s="207">
        <v>1.4194867658658378E-2</v>
      </c>
      <c r="L107" s="207">
        <v>5.520226311700481E-3</v>
      </c>
      <c r="M107" s="207">
        <v>1.2617660141029672E-2</v>
      </c>
      <c r="N107" s="207">
        <v>1.0251848864586606E-2</v>
      </c>
      <c r="O107" s="207">
        <v>2.129230148798757E-2</v>
      </c>
      <c r="P107" s="207">
        <v>1.4194867658658378E-2</v>
      </c>
      <c r="Q107" s="207">
        <v>1.1829056382215316E-2</v>
      </c>
      <c r="R107" s="207">
        <v>9.0689432263650754E-3</v>
      </c>
      <c r="S107" s="207">
        <v>8.6746413469578985E-3</v>
      </c>
      <c r="T107" s="207">
        <v>1.1829056382215316E-2</v>
      </c>
      <c r="U107" s="207">
        <v>5.520226311700481E-3</v>
      </c>
      <c r="V107" s="207">
        <v>6.3088300705148358E-3</v>
      </c>
      <c r="W107" s="207">
        <v>1.6560678935101443E-2</v>
      </c>
      <c r="X107" s="207">
        <v>3.2332754111388529E-2</v>
      </c>
      <c r="Y107" s="222">
        <v>0</v>
      </c>
      <c r="Z107" s="207">
        <v>1.6166377055694264E-2</v>
      </c>
      <c r="AA107" s="207">
        <v>2.0897999608580391E-2</v>
      </c>
      <c r="AB107" s="207">
        <v>1.2617660141029672E-2</v>
      </c>
      <c r="AC107" s="207">
        <v>1.2223358261622493E-2</v>
      </c>
      <c r="AD107" s="207">
        <v>2.0503697729173213E-2</v>
      </c>
      <c r="AE107" s="207">
        <v>1.2223358261622493E-2</v>
      </c>
      <c r="AF107" s="207">
        <v>1.1040452623400962E-2</v>
      </c>
      <c r="AG107" s="207">
        <v>6.8214225137441645E-2</v>
      </c>
      <c r="AH107" s="207">
        <v>2.6418225920280876E-2</v>
      </c>
      <c r="AI107" s="207">
        <v>2.720682967909523E-2</v>
      </c>
      <c r="AJ107" s="207">
        <v>1.8137886452730151E-2</v>
      </c>
      <c r="AK107" s="207">
        <v>1.0646150743993785E-2</v>
      </c>
      <c r="AL107" s="207">
        <v>1.3011962020436849E-2</v>
      </c>
      <c r="AM107" s="208">
        <v>0</v>
      </c>
    </row>
    <row r="108" spans="1:39" ht="21" x14ac:dyDescent="0.25">
      <c r="A108" s="391"/>
      <c r="B108" s="217" t="s">
        <v>537</v>
      </c>
      <c r="C108" s="215" t="s">
        <v>397</v>
      </c>
      <c r="D108" s="206">
        <v>3.7134362123293213E-2</v>
      </c>
      <c r="E108" s="207">
        <v>1.802108750100994E-2</v>
      </c>
      <c r="F108" s="207">
        <v>2.1843742425466592E-2</v>
      </c>
      <c r="G108" s="207">
        <v>1.7474993940373273E-2</v>
      </c>
      <c r="H108" s="207">
        <v>6.8807788640219761E-2</v>
      </c>
      <c r="I108" s="207">
        <v>6.1708572351943124E-2</v>
      </c>
      <c r="J108" s="207">
        <v>4.3141391290296517E-2</v>
      </c>
      <c r="K108" s="207">
        <v>4.7510139775389836E-2</v>
      </c>
      <c r="L108" s="207">
        <v>1.802108750100994E-2</v>
      </c>
      <c r="M108" s="207">
        <v>4.5325765532843183E-2</v>
      </c>
      <c r="N108" s="207">
        <v>4.3141391290296517E-2</v>
      </c>
      <c r="O108" s="207">
        <v>4.4779671972206517E-2</v>
      </c>
      <c r="P108" s="207">
        <v>3.8772642805203199E-2</v>
      </c>
      <c r="Q108" s="207">
        <v>3.7680455683929873E-2</v>
      </c>
      <c r="R108" s="207">
        <v>5.6793730306213139E-2</v>
      </c>
      <c r="S108" s="207">
        <v>4.2595297729659858E-2</v>
      </c>
      <c r="T108" s="207">
        <v>4.423357841156985E-2</v>
      </c>
      <c r="U108" s="207">
        <v>3.3311707198836554E-2</v>
      </c>
      <c r="V108" s="207">
        <v>4.4779671972206517E-2</v>
      </c>
      <c r="W108" s="207">
        <v>4.8056233336026502E-2</v>
      </c>
      <c r="X108" s="207">
        <v>3.3857800759473221E-2</v>
      </c>
      <c r="Y108" s="207">
        <v>3.7680455683929873E-2</v>
      </c>
      <c r="Z108" s="222">
        <v>0</v>
      </c>
      <c r="AA108" s="207">
        <v>2.5120303789286581E-2</v>
      </c>
      <c r="AB108" s="207">
        <v>5.0240607578573161E-2</v>
      </c>
      <c r="AC108" s="207">
        <v>3.604217500201988E-2</v>
      </c>
      <c r="AD108" s="207">
        <v>2.4028116668013251E-2</v>
      </c>
      <c r="AE108" s="207">
        <v>2.6758584471196577E-2</v>
      </c>
      <c r="AF108" s="207">
        <v>1.4744526137189949E-2</v>
      </c>
      <c r="AG108" s="207">
        <v>1.9659368182919933E-2</v>
      </c>
      <c r="AH108" s="207">
        <v>3.9864829926476532E-2</v>
      </c>
      <c r="AI108" s="207">
        <v>1.911327462228327E-2</v>
      </c>
      <c r="AJ108" s="207">
        <v>1.5836713258463281E-2</v>
      </c>
      <c r="AK108" s="207">
        <v>2.1843742425466592E-2</v>
      </c>
      <c r="AL108" s="207">
        <v>2.0751555304193262E-2</v>
      </c>
      <c r="AM108" s="208">
        <v>0</v>
      </c>
    </row>
    <row r="109" spans="1:39" x14ac:dyDescent="0.25">
      <c r="A109" s="391"/>
      <c r="B109" s="217" t="s">
        <v>538</v>
      </c>
      <c r="C109" s="215" t="s">
        <v>397</v>
      </c>
      <c r="D109" s="206">
        <v>1.6974166443192992E-2</v>
      </c>
      <c r="E109" s="207">
        <v>2.246580852775543E-2</v>
      </c>
      <c r="F109" s="207">
        <v>4.2934656297488154E-2</v>
      </c>
      <c r="G109" s="207">
        <v>2.4962009475283813E-2</v>
      </c>
      <c r="H109" s="207">
        <v>2.6958970233306515E-2</v>
      </c>
      <c r="I109" s="207">
        <v>1.5476445874675962E-2</v>
      </c>
      <c r="J109" s="207">
        <v>2.3464288906766783E-2</v>
      </c>
      <c r="K109" s="207">
        <v>3.7443014212925715E-2</v>
      </c>
      <c r="L109" s="207">
        <v>1.6474926253687315E-2</v>
      </c>
      <c r="M109" s="207">
        <v>3.0453651559846247E-2</v>
      </c>
      <c r="N109" s="207">
        <v>2.4962009475283813E-2</v>
      </c>
      <c r="O109" s="207">
        <v>4.5930097434522213E-2</v>
      </c>
      <c r="P109" s="207">
        <v>3.1951372128363277E-2</v>
      </c>
      <c r="Q109" s="207">
        <v>2.1966568338249753E-2</v>
      </c>
      <c r="R109" s="207">
        <v>2.0468847769732727E-2</v>
      </c>
      <c r="S109" s="207">
        <v>1.9470367390721374E-2</v>
      </c>
      <c r="T109" s="207">
        <v>2.4462769285778136E-2</v>
      </c>
      <c r="U109" s="207">
        <v>1.5975686064181639E-2</v>
      </c>
      <c r="V109" s="207">
        <v>1.4977205685170285E-2</v>
      </c>
      <c r="W109" s="207">
        <v>2.1467328148744077E-2</v>
      </c>
      <c r="X109" s="207">
        <v>2.5960489854295162E-2</v>
      </c>
      <c r="Y109" s="207">
        <v>1.9969607580227051E-2</v>
      </c>
      <c r="Z109" s="207">
        <v>4.1436935728971128E-2</v>
      </c>
      <c r="AA109" s="222">
        <v>0</v>
      </c>
      <c r="AB109" s="207">
        <v>1.5476445874675962E-2</v>
      </c>
      <c r="AC109" s="207">
        <v>3.294985250737463E-2</v>
      </c>
      <c r="AD109" s="207">
        <v>1.9470367390721374E-2</v>
      </c>
      <c r="AE109" s="207">
        <v>1.7972646822204341E-2</v>
      </c>
      <c r="AF109" s="207">
        <v>1.3978725306158934E-2</v>
      </c>
      <c r="AG109" s="207">
        <v>1.0983284169124877E-2</v>
      </c>
      <c r="AH109" s="207">
        <v>2.7957450612317868E-2</v>
      </c>
      <c r="AI109" s="207">
        <v>1.4977205685170285E-2</v>
      </c>
      <c r="AJ109" s="207">
        <v>1.3479485116653258E-2</v>
      </c>
      <c r="AK109" s="207">
        <v>9.9848037901135254E-3</v>
      </c>
      <c r="AL109" s="207">
        <v>1.2980244927147581E-2</v>
      </c>
      <c r="AM109" s="208">
        <v>0</v>
      </c>
    </row>
    <row r="110" spans="1:39" ht="21" x14ac:dyDescent="0.25">
      <c r="A110" s="391"/>
      <c r="B110" s="217" t="s">
        <v>539</v>
      </c>
      <c r="C110" s="215" t="s">
        <v>397</v>
      </c>
      <c r="D110" s="206">
        <v>2.6220216927453771E-3</v>
      </c>
      <c r="E110" s="207">
        <v>1.0488086770981508E-3</v>
      </c>
      <c r="F110" s="207">
        <v>1.5732130156472263E-3</v>
      </c>
      <c r="G110" s="207">
        <v>1.5732130156472263E-3</v>
      </c>
      <c r="H110" s="207">
        <v>2.6220216927453771E-3</v>
      </c>
      <c r="I110" s="207">
        <v>1.0488086770981508E-3</v>
      </c>
      <c r="J110" s="207">
        <v>3.6708303698435281E-3</v>
      </c>
      <c r="K110" s="207">
        <v>3.1464260312944526E-3</v>
      </c>
      <c r="L110" s="207">
        <v>5.244043385490754E-4</v>
      </c>
      <c r="M110" s="207">
        <v>2.0976173541963016E-3</v>
      </c>
      <c r="N110" s="207">
        <v>1.5732130156472263E-3</v>
      </c>
      <c r="O110" s="207">
        <v>2.0976173541963016E-3</v>
      </c>
      <c r="P110" s="207">
        <v>2.0976173541963016E-3</v>
      </c>
      <c r="Q110" s="207">
        <v>1.5732130156472263E-3</v>
      </c>
      <c r="R110" s="207">
        <v>1.5732130156472263E-3</v>
      </c>
      <c r="S110" s="207">
        <v>1.5732130156472263E-3</v>
      </c>
      <c r="T110" s="207">
        <v>2.0976173541963016E-3</v>
      </c>
      <c r="U110" s="207">
        <v>1.0488086770981508E-3</v>
      </c>
      <c r="V110" s="207">
        <v>1.5732130156472263E-3</v>
      </c>
      <c r="W110" s="207">
        <v>2.0976173541963016E-3</v>
      </c>
      <c r="X110" s="207">
        <v>2.6220216927453771E-3</v>
      </c>
      <c r="Y110" s="207">
        <v>2.0976173541963016E-3</v>
      </c>
      <c r="Z110" s="207">
        <v>3.1464260312944526E-3</v>
      </c>
      <c r="AA110" s="207">
        <v>2.6220216927453771E-3</v>
      </c>
      <c r="AB110" s="222">
        <v>0</v>
      </c>
      <c r="AC110" s="207">
        <v>3.6708303698435281E-3</v>
      </c>
      <c r="AD110" s="207">
        <v>2.0976173541963016E-3</v>
      </c>
      <c r="AE110" s="207">
        <v>4.1952347083926032E-3</v>
      </c>
      <c r="AF110" s="207">
        <v>3.1464260312944526E-3</v>
      </c>
      <c r="AG110" s="207">
        <v>3.1464260312944526E-3</v>
      </c>
      <c r="AH110" s="207">
        <v>6.8172564011379803E-3</v>
      </c>
      <c r="AI110" s="207">
        <v>2.6220216927453771E-3</v>
      </c>
      <c r="AJ110" s="207">
        <v>3.1464260312944526E-3</v>
      </c>
      <c r="AK110" s="207">
        <v>4.1952347083926032E-3</v>
      </c>
      <c r="AL110" s="207">
        <v>3.1464260312944526E-3</v>
      </c>
      <c r="AM110" s="208">
        <v>0</v>
      </c>
    </row>
    <row r="111" spans="1:39" ht="21" x14ac:dyDescent="0.25">
      <c r="A111" s="391"/>
      <c r="B111" s="217" t="s">
        <v>540</v>
      </c>
      <c r="C111" s="215" t="s">
        <v>397</v>
      </c>
      <c r="D111" s="206">
        <v>4.5135550855604696E-4</v>
      </c>
      <c r="E111" s="207">
        <v>4.5135550855604696E-4</v>
      </c>
      <c r="F111" s="207">
        <v>4.5135550855604696E-4</v>
      </c>
      <c r="G111" s="207">
        <v>4.5135550855604696E-4</v>
      </c>
      <c r="H111" s="207">
        <v>1.3540665256681409E-3</v>
      </c>
      <c r="I111" s="207">
        <v>4.5135550855604696E-4</v>
      </c>
      <c r="J111" s="207">
        <v>4.5135550855604696E-4</v>
      </c>
      <c r="K111" s="207">
        <v>1.3540665256681409E-3</v>
      </c>
      <c r="L111" s="207">
        <v>4.5135550855604696E-4</v>
      </c>
      <c r="M111" s="207">
        <v>9.0271101711209391E-4</v>
      </c>
      <c r="N111" s="207">
        <v>9.0271101711209391E-4</v>
      </c>
      <c r="O111" s="207">
        <v>9.0271101711209391E-4</v>
      </c>
      <c r="P111" s="207">
        <v>9.0271101711209391E-4</v>
      </c>
      <c r="Q111" s="207">
        <v>9.0271101711209391E-4</v>
      </c>
      <c r="R111" s="207">
        <v>9.0271101711209391E-4</v>
      </c>
      <c r="S111" s="207">
        <v>9.0271101711209391E-4</v>
      </c>
      <c r="T111" s="207">
        <v>9.0271101711209391E-4</v>
      </c>
      <c r="U111" s="207">
        <v>4.5135550855604696E-4</v>
      </c>
      <c r="V111" s="207">
        <v>9.0271101711209391E-4</v>
      </c>
      <c r="W111" s="207">
        <v>9.0271101711209391E-4</v>
      </c>
      <c r="X111" s="207">
        <v>9.0271101711209391E-4</v>
      </c>
      <c r="Y111" s="207">
        <v>9.0271101711209391E-4</v>
      </c>
      <c r="Z111" s="207">
        <v>1.8054220342241878E-3</v>
      </c>
      <c r="AA111" s="207">
        <v>9.0271101711209391E-4</v>
      </c>
      <c r="AB111" s="207">
        <v>9.0271101711209391E-4</v>
      </c>
      <c r="AC111" s="222">
        <v>0</v>
      </c>
      <c r="AD111" s="207">
        <v>4.0621995770044224E-3</v>
      </c>
      <c r="AE111" s="207">
        <v>3.1594885598923289E-3</v>
      </c>
      <c r="AF111" s="207">
        <v>1.8054220342241878E-3</v>
      </c>
      <c r="AG111" s="207">
        <v>9.0271101711209391E-4</v>
      </c>
      <c r="AH111" s="207">
        <v>5.8676216112286102E-3</v>
      </c>
      <c r="AI111" s="207">
        <v>1.3540665256681409E-3</v>
      </c>
      <c r="AJ111" s="207">
        <v>1.8054220342241878E-3</v>
      </c>
      <c r="AK111" s="207">
        <v>9.0271101711209391E-4</v>
      </c>
      <c r="AL111" s="207">
        <v>2.256777542780235E-3</v>
      </c>
      <c r="AM111" s="208">
        <v>0</v>
      </c>
    </row>
    <row r="112" spans="1:39" x14ac:dyDescent="0.25">
      <c r="A112" s="391"/>
      <c r="B112" s="217" t="s">
        <v>541</v>
      </c>
      <c r="C112" s="215" t="s">
        <v>397</v>
      </c>
      <c r="D112" s="206">
        <v>1.6088395178444814E-3</v>
      </c>
      <c r="E112" s="207">
        <v>1.0725596785629875E-3</v>
      </c>
      <c r="F112" s="207">
        <v>2.1451193571259751E-3</v>
      </c>
      <c r="G112" s="207">
        <v>1.0725596785629875E-3</v>
      </c>
      <c r="H112" s="207">
        <v>1.6088395178444814E-3</v>
      </c>
      <c r="I112" s="207">
        <v>1.0725596785629875E-3</v>
      </c>
      <c r="J112" s="207">
        <v>1.0725596785629875E-3</v>
      </c>
      <c r="K112" s="207">
        <v>2.1451193571259751E-3</v>
      </c>
      <c r="L112" s="207">
        <v>5.3627983928149377E-4</v>
      </c>
      <c r="M112" s="207">
        <v>1.6088395178444814E-3</v>
      </c>
      <c r="N112" s="207">
        <v>1.6088395178444814E-3</v>
      </c>
      <c r="O112" s="207">
        <v>2.1451193571259751E-3</v>
      </c>
      <c r="P112" s="207">
        <v>1.6088395178444814E-3</v>
      </c>
      <c r="Q112" s="207">
        <v>1.6088395178444814E-3</v>
      </c>
      <c r="R112" s="207">
        <v>2.1451193571259751E-3</v>
      </c>
      <c r="S112" s="207">
        <v>1.6088395178444814E-3</v>
      </c>
      <c r="T112" s="207">
        <v>2.1451193571259751E-3</v>
      </c>
      <c r="U112" s="207">
        <v>1.0725596785629875E-3</v>
      </c>
      <c r="V112" s="207">
        <v>1.6088395178444814E-3</v>
      </c>
      <c r="W112" s="207">
        <v>2.1451193571259751E-3</v>
      </c>
      <c r="X112" s="207">
        <v>2.681399196407469E-3</v>
      </c>
      <c r="Y112" s="207">
        <v>1.6088395178444814E-3</v>
      </c>
      <c r="Z112" s="207">
        <v>3.2176790356889628E-3</v>
      </c>
      <c r="AA112" s="207">
        <v>3.7539588749704567E-3</v>
      </c>
      <c r="AB112" s="207">
        <v>2.1451193571259751E-3</v>
      </c>
      <c r="AC112" s="207">
        <v>1.0189316946348382E-2</v>
      </c>
      <c r="AD112" s="222">
        <v>0</v>
      </c>
      <c r="AE112" s="207">
        <v>9.1167572677853959E-3</v>
      </c>
      <c r="AF112" s="207">
        <v>5.8990782320964318E-3</v>
      </c>
      <c r="AG112" s="207">
        <v>2.1451193571259751E-3</v>
      </c>
      <c r="AH112" s="207">
        <v>6.9716379106594195E-3</v>
      </c>
      <c r="AI112" s="207">
        <v>3.2176790356889628E-3</v>
      </c>
      <c r="AJ112" s="207">
        <v>2.1451193571259751E-3</v>
      </c>
      <c r="AK112" s="207">
        <v>2.1451193571259751E-3</v>
      </c>
      <c r="AL112" s="207">
        <v>2.681399196407469E-3</v>
      </c>
      <c r="AM112" s="208">
        <v>0</v>
      </c>
    </row>
    <row r="113" spans="1:41" ht="21" x14ac:dyDescent="0.25">
      <c r="A113" s="391"/>
      <c r="B113" s="217" t="s">
        <v>542</v>
      </c>
      <c r="C113" s="215" t="s">
        <v>397</v>
      </c>
      <c r="D113" s="206">
        <v>2.923745200795897E-3</v>
      </c>
      <c r="E113" s="207">
        <v>2.4364543339965811E-3</v>
      </c>
      <c r="F113" s="207">
        <v>2.4364543339965811E-3</v>
      </c>
      <c r="G113" s="207">
        <v>2.4364543339965811E-3</v>
      </c>
      <c r="H113" s="207">
        <v>4.8729086679931621E-3</v>
      </c>
      <c r="I113" s="207">
        <v>1.9491634671972647E-3</v>
      </c>
      <c r="J113" s="207">
        <v>3.8983269343945293E-3</v>
      </c>
      <c r="K113" s="207">
        <v>6.3347812683911099E-3</v>
      </c>
      <c r="L113" s="207">
        <v>9.7458173359863233E-4</v>
      </c>
      <c r="M113" s="207">
        <v>4.8729086679931621E-3</v>
      </c>
      <c r="N113" s="207">
        <v>4.3856178011938453E-3</v>
      </c>
      <c r="O113" s="207">
        <v>5.3601995347924772E-3</v>
      </c>
      <c r="P113" s="207">
        <v>4.8729086679931621E-3</v>
      </c>
      <c r="Q113" s="207">
        <v>4.3856178011938453E-3</v>
      </c>
      <c r="R113" s="207">
        <v>7.3093630019897418E-3</v>
      </c>
      <c r="S113" s="207">
        <v>4.3856178011938453E-3</v>
      </c>
      <c r="T113" s="207">
        <v>5.3601995347924772E-3</v>
      </c>
      <c r="U113" s="207">
        <v>2.923745200795897E-3</v>
      </c>
      <c r="V113" s="207">
        <v>3.8983269343945293E-3</v>
      </c>
      <c r="W113" s="207">
        <v>5.3601995347924772E-3</v>
      </c>
      <c r="X113" s="207">
        <v>6.8220721351904268E-3</v>
      </c>
      <c r="Y113" s="207">
        <v>4.3856178011938453E-3</v>
      </c>
      <c r="Z113" s="207">
        <v>7.7966538687890587E-3</v>
      </c>
      <c r="AA113" s="207">
        <v>6.8220721351904268E-3</v>
      </c>
      <c r="AB113" s="207">
        <v>4.8729086679931621E-3</v>
      </c>
      <c r="AC113" s="207">
        <v>2.1928089005969226E-2</v>
      </c>
      <c r="AD113" s="207">
        <v>1.9491634671972648E-2</v>
      </c>
      <c r="AE113" s="222">
        <v>0</v>
      </c>
      <c r="AF113" s="207">
        <v>1.8029762071574695E-2</v>
      </c>
      <c r="AG113" s="207">
        <v>5.847490401591794E-3</v>
      </c>
      <c r="AH113" s="207">
        <v>1.8029762071574695E-2</v>
      </c>
      <c r="AI113" s="207">
        <v>8.2839447355883746E-3</v>
      </c>
      <c r="AJ113" s="207">
        <v>5.847490401591794E-3</v>
      </c>
      <c r="AK113" s="207">
        <v>4.8729086679931621E-3</v>
      </c>
      <c r="AL113" s="207">
        <v>6.3347812683911099E-3</v>
      </c>
      <c r="AM113" s="208">
        <v>0</v>
      </c>
    </row>
    <row r="114" spans="1:41" ht="21" x14ac:dyDescent="0.25">
      <c r="A114" s="391"/>
      <c r="B114" s="217" t="s">
        <v>543</v>
      </c>
      <c r="C114" s="215" t="s">
        <v>397</v>
      </c>
      <c r="D114" s="206">
        <v>1.4869333107363781E-2</v>
      </c>
      <c r="E114" s="207">
        <v>1.2115752902296413E-2</v>
      </c>
      <c r="F114" s="207">
        <v>1.0463604779255994E-2</v>
      </c>
      <c r="G114" s="207">
        <v>9.3621726972290473E-3</v>
      </c>
      <c r="H114" s="207">
        <v>1.3767901025336836E-2</v>
      </c>
      <c r="I114" s="207">
        <v>6.0578764511482067E-3</v>
      </c>
      <c r="J114" s="207">
        <v>1.1014320820269468E-2</v>
      </c>
      <c r="K114" s="207">
        <v>1.4869333107363781E-2</v>
      </c>
      <c r="L114" s="207">
        <v>5.507160410134734E-3</v>
      </c>
      <c r="M114" s="207">
        <v>1.3217184984323361E-2</v>
      </c>
      <c r="N114" s="207">
        <v>1.3217184984323361E-2</v>
      </c>
      <c r="O114" s="207">
        <v>1.7622913312431147E-2</v>
      </c>
      <c r="P114" s="207">
        <v>2.3130073722565883E-2</v>
      </c>
      <c r="Q114" s="207">
        <v>1.2666468943309887E-2</v>
      </c>
      <c r="R114" s="207">
        <v>1.0463604779255994E-2</v>
      </c>
      <c r="S114" s="207">
        <v>9.3621726972290473E-3</v>
      </c>
      <c r="T114" s="207">
        <v>1.2666468943309887E-2</v>
      </c>
      <c r="U114" s="207">
        <v>7.7100245741886274E-3</v>
      </c>
      <c r="V114" s="207">
        <v>1.2115752902296413E-2</v>
      </c>
      <c r="W114" s="207">
        <v>1.1565036861282942E-2</v>
      </c>
      <c r="X114" s="207">
        <v>1.8173629353444621E-2</v>
      </c>
      <c r="Y114" s="207">
        <v>1.2666468943309887E-2</v>
      </c>
      <c r="Z114" s="207">
        <v>2.0376493517498515E-2</v>
      </c>
      <c r="AA114" s="207">
        <v>1.7072197271417674E-2</v>
      </c>
      <c r="AB114" s="207">
        <v>1.3217184984323361E-2</v>
      </c>
      <c r="AC114" s="207">
        <v>1.597076518939073E-2</v>
      </c>
      <c r="AD114" s="207">
        <v>1.4318617066350308E-2</v>
      </c>
      <c r="AE114" s="207">
        <v>1.8724345394458095E-2</v>
      </c>
      <c r="AF114" s="222">
        <v>0</v>
      </c>
      <c r="AG114" s="207">
        <v>4.3506567240064395E-2</v>
      </c>
      <c r="AH114" s="207">
        <v>2.4231505804592827E-2</v>
      </c>
      <c r="AI114" s="207">
        <v>1.4318617066350308E-2</v>
      </c>
      <c r="AJ114" s="207">
        <v>1.0463604779255994E-2</v>
      </c>
      <c r="AK114" s="207">
        <v>9.3621726972290473E-3</v>
      </c>
      <c r="AL114" s="207">
        <v>9.9128887382425208E-3</v>
      </c>
      <c r="AM114" s="208">
        <v>0</v>
      </c>
    </row>
    <row r="115" spans="1:41" x14ac:dyDescent="0.25">
      <c r="A115" s="391"/>
      <c r="B115" s="217" t="s">
        <v>544</v>
      </c>
      <c r="C115" s="215" t="s">
        <v>397</v>
      </c>
      <c r="D115" s="206">
        <v>2.4106097722857104E-3</v>
      </c>
      <c r="E115" s="207">
        <v>3.013262215357138E-3</v>
      </c>
      <c r="F115" s="207">
        <v>3.013262215357138E-3</v>
      </c>
      <c r="G115" s="207">
        <v>1.807957329214283E-3</v>
      </c>
      <c r="H115" s="207">
        <v>3.615914658428566E-3</v>
      </c>
      <c r="I115" s="207">
        <v>2.4106097722857104E-3</v>
      </c>
      <c r="J115" s="207">
        <v>3.013262215357138E-3</v>
      </c>
      <c r="K115" s="207">
        <v>4.8212195445714208E-3</v>
      </c>
      <c r="L115" s="207">
        <v>1.807957329214283E-3</v>
      </c>
      <c r="M115" s="207">
        <v>3.615914658428566E-3</v>
      </c>
      <c r="N115" s="207">
        <v>3.615914658428566E-3</v>
      </c>
      <c r="O115" s="207">
        <v>4.8212195445714208E-3</v>
      </c>
      <c r="P115" s="207">
        <v>3.615914658428566E-3</v>
      </c>
      <c r="Q115" s="207">
        <v>3.615914658428566E-3</v>
      </c>
      <c r="R115" s="207">
        <v>3.615914658428566E-3</v>
      </c>
      <c r="S115" s="207">
        <v>3.013262215357138E-3</v>
      </c>
      <c r="T115" s="207">
        <v>3.615914658428566E-3</v>
      </c>
      <c r="U115" s="207">
        <v>2.4106097722857104E-3</v>
      </c>
      <c r="V115" s="207">
        <v>3.013262215357138E-3</v>
      </c>
      <c r="W115" s="207">
        <v>4.2185671014999936E-3</v>
      </c>
      <c r="X115" s="207">
        <v>6.026524430714276E-3</v>
      </c>
      <c r="Y115" s="207">
        <v>4.2185671014999936E-3</v>
      </c>
      <c r="Z115" s="207">
        <v>1.0847743975285696E-2</v>
      </c>
      <c r="AA115" s="207">
        <v>5.423871987642848E-3</v>
      </c>
      <c r="AB115" s="207">
        <v>7.8344817599285584E-3</v>
      </c>
      <c r="AC115" s="207">
        <v>7.8344817599285584E-3</v>
      </c>
      <c r="AD115" s="207">
        <v>7.2318293168571321E-3</v>
      </c>
      <c r="AE115" s="207">
        <v>7.8344817599285584E-3</v>
      </c>
      <c r="AF115" s="207">
        <v>6.026524430714276E-3</v>
      </c>
      <c r="AG115" s="222">
        <v>0</v>
      </c>
      <c r="AH115" s="207">
        <v>1.024509153221427E-2</v>
      </c>
      <c r="AI115" s="207">
        <v>4.8212195445714208E-3</v>
      </c>
      <c r="AJ115" s="207">
        <v>6.026524430714276E-3</v>
      </c>
      <c r="AK115" s="207">
        <v>4.2185671014999936E-3</v>
      </c>
      <c r="AL115" s="207">
        <v>6.026524430714276E-3</v>
      </c>
      <c r="AM115" s="208">
        <v>0</v>
      </c>
    </row>
    <row r="116" spans="1:41" ht="21" x14ac:dyDescent="0.25">
      <c r="A116" s="391"/>
      <c r="B116" s="217" t="s">
        <v>545</v>
      </c>
      <c r="C116" s="215" t="s">
        <v>397</v>
      </c>
      <c r="D116" s="206">
        <v>2.0726476913982418E-2</v>
      </c>
      <c r="E116" s="207">
        <v>3.1089715370973624E-2</v>
      </c>
      <c r="F116" s="207">
        <v>2.7358949526456792E-2</v>
      </c>
      <c r="G116" s="207">
        <v>2.4042713220219603E-2</v>
      </c>
      <c r="H116" s="207">
        <v>3.2747833524092218E-2</v>
      </c>
      <c r="I116" s="207">
        <v>1.4923063378067338E-2</v>
      </c>
      <c r="J116" s="207">
        <v>2.0726476913982418E-2</v>
      </c>
      <c r="K116" s="207">
        <v>3.6478599368609053E-2</v>
      </c>
      <c r="L116" s="207">
        <v>1.1192297533550504E-2</v>
      </c>
      <c r="M116" s="207">
        <v>3.60640698303294E-2</v>
      </c>
      <c r="N116" s="207">
        <v>2.8188008603016089E-2</v>
      </c>
      <c r="O116" s="207">
        <v>3.6478599368609053E-2</v>
      </c>
      <c r="P116" s="207">
        <v>2.9846126756134676E-2</v>
      </c>
      <c r="Q116" s="207">
        <v>2.7773479064736439E-2</v>
      </c>
      <c r="R116" s="207">
        <v>3.3162363062371865E-2</v>
      </c>
      <c r="S116" s="207">
        <v>2.5286301835058547E-2</v>
      </c>
      <c r="T116" s="207">
        <v>3.2747833524092218E-2</v>
      </c>
      <c r="U116" s="207">
        <v>1.7824770146024876E-2</v>
      </c>
      <c r="V116" s="207">
        <v>2.4042713220219603E-2</v>
      </c>
      <c r="W116" s="207">
        <v>3.2333303985812571E-2</v>
      </c>
      <c r="X116" s="207">
        <v>3.9794835674846242E-2</v>
      </c>
      <c r="Y116" s="207">
        <v>4.0209365213125889E-2</v>
      </c>
      <c r="Z116" s="207">
        <v>4.9329015055278147E-2</v>
      </c>
      <c r="AA116" s="207">
        <v>3.4405951677210812E-2</v>
      </c>
      <c r="AB116" s="207">
        <v>3.2747833524092218E-2</v>
      </c>
      <c r="AC116" s="207">
        <v>7.2128139660658799E-2</v>
      </c>
      <c r="AD116" s="207">
        <v>5.1816192284956042E-2</v>
      </c>
      <c r="AE116" s="207">
        <v>6.9640962430980918E-2</v>
      </c>
      <c r="AF116" s="207">
        <v>4.6841837825600266E-2</v>
      </c>
      <c r="AG116" s="207">
        <v>3.8965776598286941E-2</v>
      </c>
      <c r="AH116" s="222">
        <v>0</v>
      </c>
      <c r="AI116" s="207">
        <v>3.2747833524092218E-2</v>
      </c>
      <c r="AJ116" s="207">
        <v>2.8188008603016089E-2</v>
      </c>
      <c r="AK116" s="207">
        <v>2.2384595067101009E-2</v>
      </c>
      <c r="AL116" s="207">
        <v>3.3162363062371865E-2</v>
      </c>
      <c r="AM116" s="208">
        <v>0</v>
      </c>
    </row>
    <row r="117" spans="1:41" ht="21" x14ac:dyDescent="0.25">
      <c r="A117" s="391"/>
      <c r="B117" s="217" t="s">
        <v>546</v>
      </c>
      <c r="C117" s="215" t="s">
        <v>397</v>
      </c>
      <c r="D117" s="206">
        <v>1.9965315682562495E-3</v>
      </c>
      <c r="E117" s="207">
        <v>6.6551052275208328E-4</v>
      </c>
      <c r="F117" s="207">
        <v>6.6551052275208328E-4</v>
      </c>
      <c r="G117" s="207">
        <v>6.6551052275208328E-4</v>
      </c>
      <c r="H117" s="207">
        <v>3.3275526137604163E-3</v>
      </c>
      <c r="I117" s="207">
        <v>6.6551052275208328E-4</v>
      </c>
      <c r="J117" s="207">
        <v>1.9965315682562495E-3</v>
      </c>
      <c r="K117" s="207">
        <v>1.9965315682562495E-3</v>
      </c>
      <c r="L117" s="207">
        <v>6.6551052275208328E-4</v>
      </c>
      <c r="M117" s="207">
        <v>1.3310210455041666E-3</v>
      </c>
      <c r="N117" s="207">
        <v>1.3310210455041666E-3</v>
      </c>
      <c r="O117" s="207">
        <v>1.9965315682562495E-3</v>
      </c>
      <c r="P117" s="207">
        <v>1.9965315682562495E-3</v>
      </c>
      <c r="Q117" s="207">
        <v>1.3310210455041666E-3</v>
      </c>
      <c r="R117" s="207">
        <v>1.3310210455041666E-3</v>
      </c>
      <c r="S117" s="207">
        <v>6.6551052275208328E-4</v>
      </c>
      <c r="T117" s="207">
        <v>1.3310210455041666E-3</v>
      </c>
      <c r="U117" s="207">
        <v>6.6551052275208328E-4</v>
      </c>
      <c r="V117" s="207">
        <v>1.3310210455041666E-3</v>
      </c>
      <c r="W117" s="207">
        <v>1.3310210455041666E-3</v>
      </c>
      <c r="X117" s="207">
        <v>2.6620420910083331E-3</v>
      </c>
      <c r="Y117" s="207">
        <v>1.3310210455041666E-3</v>
      </c>
      <c r="Z117" s="207">
        <v>1.9965315682562495E-3</v>
      </c>
      <c r="AA117" s="207">
        <v>1.3310210455041666E-3</v>
      </c>
      <c r="AB117" s="207">
        <v>1.9965315682562495E-3</v>
      </c>
      <c r="AC117" s="207">
        <v>1.9965315682562495E-3</v>
      </c>
      <c r="AD117" s="207">
        <v>1.3310210455041666E-3</v>
      </c>
      <c r="AE117" s="207">
        <v>1.3310210455041666E-3</v>
      </c>
      <c r="AF117" s="207">
        <v>3.993063136512499E-3</v>
      </c>
      <c r="AG117" s="207">
        <v>1.9965315682562495E-3</v>
      </c>
      <c r="AH117" s="207">
        <v>2.6620420910083331E-3</v>
      </c>
      <c r="AI117" s="222">
        <v>0</v>
      </c>
      <c r="AJ117" s="207">
        <v>1.3310210455041666E-3</v>
      </c>
      <c r="AK117" s="207">
        <v>1.3310210455041666E-3</v>
      </c>
      <c r="AL117" s="207">
        <v>1.3310210455041666E-3</v>
      </c>
      <c r="AM117" s="208">
        <v>0</v>
      </c>
    </row>
    <row r="118" spans="1:41" x14ac:dyDescent="0.25">
      <c r="A118" s="391"/>
      <c r="B118" s="217" t="s">
        <v>547</v>
      </c>
      <c r="C118" s="215" t="s">
        <v>397</v>
      </c>
      <c r="D118" s="206">
        <v>7.3117879216620738E-4</v>
      </c>
      <c r="E118" s="207">
        <v>0</v>
      </c>
      <c r="F118" s="207">
        <v>0</v>
      </c>
      <c r="G118" s="207">
        <v>0</v>
      </c>
      <c r="H118" s="207">
        <v>7.3117879216620738E-4</v>
      </c>
      <c r="I118" s="207">
        <v>0</v>
      </c>
      <c r="J118" s="207">
        <v>7.3117879216620738E-4</v>
      </c>
      <c r="K118" s="207">
        <v>7.3117879216620738E-4</v>
      </c>
      <c r="L118" s="207">
        <v>0</v>
      </c>
      <c r="M118" s="207">
        <v>7.3117879216620738E-4</v>
      </c>
      <c r="N118" s="207">
        <v>7.3117879216620738E-4</v>
      </c>
      <c r="O118" s="207">
        <v>7.3117879216620738E-4</v>
      </c>
      <c r="P118" s="207">
        <v>7.3117879216620738E-4</v>
      </c>
      <c r="Q118" s="207">
        <v>7.3117879216620738E-4</v>
      </c>
      <c r="R118" s="207">
        <v>7.3117879216620738E-4</v>
      </c>
      <c r="S118" s="207">
        <v>7.3117879216620738E-4</v>
      </c>
      <c r="T118" s="207">
        <v>7.3117879216620738E-4</v>
      </c>
      <c r="U118" s="207">
        <v>7.3117879216620738E-4</v>
      </c>
      <c r="V118" s="207">
        <v>7.3117879216620738E-4</v>
      </c>
      <c r="W118" s="207">
        <v>7.3117879216620738E-4</v>
      </c>
      <c r="X118" s="207">
        <v>7.3117879216620738E-4</v>
      </c>
      <c r="Y118" s="207">
        <v>7.3117879216620738E-4</v>
      </c>
      <c r="Z118" s="207">
        <v>7.3117879216620738E-4</v>
      </c>
      <c r="AA118" s="207">
        <v>7.3117879216620738E-4</v>
      </c>
      <c r="AB118" s="207">
        <v>7.3117879216620738E-4</v>
      </c>
      <c r="AC118" s="207">
        <v>1.4623575843324148E-3</v>
      </c>
      <c r="AD118" s="207">
        <v>7.3117879216620738E-4</v>
      </c>
      <c r="AE118" s="207">
        <v>1.4623575843324148E-3</v>
      </c>
      <c r="AF118" s="207">
        <v>1.4623575843324148E-3</v>
      </c>
      <c r="AG118" s="207">
        <v>7.3117879216620738E-4</v>
      </c>
      <c r="AH118" s="207">
        <v>2.193536376498622E-3</v>
      </c>
      <c r="AI118" s="207">
        <v>1.4623575843324148E-3</v>
      </c>
      <c r="AJ118" s="222">
        <v>0</v>
      </c>
      <c r="AK118" s="207">
        <v>1.4623575843324148E-3</v>
      </c>
      <c r="AL118" s="207">
        <v>7.3117879216620738E-4</v>
      </c>
      <c r="AM118" s="208">
        <v>0</v>
      </c>
    </row>
    <row r="119" spans="1:41" x14ac:dyDescent="0.25">
      <c r="A119" s="391"/>
      <c r="B119" s="217" t="s">
        <v>548</v>
      </c>
      <c r="C119" s="215" t="s">
        <v>397</v>
      </c>
      <c r="D119" s="206">
        <v>1.920900168619482E-3</v>
      </c>
      <c r="E119" s="207">
        <v>3.841800337238964E-3</v>
      </c>
      <c r="F119" s="207">
        <v>3.2015002810324702E-3</v>
      </c>
      <c r="G119" s="207">
        <v>1.280600112412988E-3</v>
      </c>
      <c r="H119" s="207">
        <v>1.6647801461368843E-2</v>
      </c>
      <c r="I119" s="207">
        <v>2.561200224825976E-3</v>
      </c>
      <c r="J119" s="207">
        <v>1.920900168619482E-3</v>
      </c>
      <c r="K119" s="207">
        <v>2.561200224825976E-3</v>
      </c>
      <c r="L119" s="207">
        <v>6.40300056206494E-4</v>
      </c>
      <c r="M119" s="207">
        <v>1.920900168619482E-3</v>
      </c>
      <c r="N119" s="207">
        <v>1.920900168619482E-3</v>
      </c>
      <c r="O119" s="207">
        <v>2.561200224825976E-3</v>
      </c>
      <c r="P119" s="207">
        <v>7.683600674477928E-3</v>
      </c>
      <c r="Q119" s="207">
        <v>1.920900168619482E-3</v>
      </c>
      <c r="R119" s="207">
        <v>1.920900168619482E-3</v>
      </c>
      <c r="S119" s="207">
        <v>1.280600112412988E-3</v>
      </c>
      <c r="T119" s="207">
        <v>1.920900168619482E-3</v>
      </c>
      <c r="U119" s="207">
        <v>1.280600112412988E-3</v>
      </c>
      <c r="V119" s="207">
        <v>5.122400449651952E-3</v>
      </c>
      <c r="W119" s="207">
        <v>1.920900168619482E-3</v>
      </c>
      <c r="X119" s="207">
        <v>1.920900168619482E-3</v>
      </c>
      <c r="Y119" s="207">
        <v>1.280600112412988E-3</v>
      </c>
      <c r="Z119" s="207">
        <v>1.1525401011716891E-2</v>
      </c>
      <c r="AA119" s="207">
        <v>1.3446301180336375E-2</v>
      </c>
      <c r="AB119" s="207">
        <v>1.4086601236542868E-2</v>
      </c>
      <c r="AC119" s="207">
        <v>2.561200224825976E-3</v>
      </c>
      <c r="AD119" s="207">
        <v>1.280600112412988E-3</v>
      </c>
      <c r="AE119" s="207">
        <v>1.920900168619482E-3</v>
      </c>
      <c r="AF119" s="207">
        <v>1.280600112412988E-3</v>
      </c>
      <c r="AG119" s="207">
        <v>1.280600112412988E-3</v>
      </c>
      <c r="AH119" s="207">
        <v>2.561200224825976E-3</v>
      </c>
      <c r="AI119" s="207">
        <v>1.3446301180336375E-2</v>
      </c>
      <c r="AJ119" s="207">
        <v>2.561200224825976E-3</v>
      </c>
      <c r="AK119" s="222">
        <v>0</v>
      </c>
      <c r="AL119" s="207">
        <v>2.689260236067275E-2</v>
      </c>
      <c r="AM119" s="208">
        <v>0</v>
      </c>
    </row>
    <row r="120" spans="1:41" ht="21" x14ac:dyDescent="0.25">
      <c r="A120" s="391"/>
      <c r="B120" s="217" t="s">
        <v>549</v>
      </c>
      <c r="C120" s="215" t="s">
        <v>397</v>
      </c>
      <c r="D120" s="206">
        <v>2.6272443054935241E-3</v>
      </c>
      <c r="E120" s="207">
        <v>2.6272443054935241E-3</v>
      </c>
      <c r="F120" s="207">
        <v>3.9408664582402863E-3</v>
      </c>
      <c r="G120" s="207">
        <v>3.284055381866905E-3</v>
      </c>
      <c r="H120" s="207">
        <v>4.5976775346136672E-3</v>
      </c>
      <c r="I120" s="207">
        <v>1.9704332291201432E-3</v>
      </c>
      <c r="J120" s="207">
        <v>3.9408664582402863E-3</v>
      </c>
      <c r="K120" s="207">
        <v>3.9408664582402863E-3</v>
      </c>
      <c r="L120" s="207">
        <v>1.313622152746762E-3</v>
      </c>
      <c r="M120" s="207">
        <v>2.6272443054935241E-3</v>
      </c>
      <c r="N120" s="207">
        <v>1.9704332291201432E-3</v>
      </c>
      <c r="O120" s="207">
        <v>2.6272443054935241E-3</v>
      </c>
      <c r="P120" s="207">
        <v>7.8817329164805727E-3</v>
      </c>
      <c r="Q120" s="207">
        <v>1.9704332291201432E-3</v>
      </c>
      <c r="R120" s="207">
        <v>1.9704332291201432E-3</v>
      </c>
      <c r="S120" s="207">
        <v>1.313622152746762E-3</v>
      </c>
      <c r="T120" s="207">
        <v>2.6272443054935241E-3</v>
      </c>
      <c r="U120" s="207">
        <v>1.313622152746762E-3</v>
      </c>
      <c r="V120" s="207">
        <v>3.284055381866905E-3</v>
      </c>
      <c r="W120" s="207">
        <v>3.284055381866905E-3</v>
      </c>
      <c r="X120" s="207">
        <v>3.284055381866905E-3</v>
      </c>
      <c r="Y120" s="207">
        <v>2.6272443054935241E-3</v>
      </c>
      <c r="Z120" s="207">
        <v>6.56811076373381E-3</v>
      </c>
      <c r="AA120" s="207">
        <v>3.9408664582402863E-3</v>
      </c>
      <c r="AB120" s="207">
        <v>1.0508977221974096E-2</v>
      </c>
      <c r="AC120" s="207">
        <v>1.9704332291201429E-2</v>
      </c>
      <c r="AD120" s="207">
        <v>5.2544886109870481E-3</v>
      </c>
      <c r="AE120" s="207">
        <v>7.22492184010719E-3</v>
      </c>
      <c r="AF120" s="207">
        <v>3.284055381866905E-3</v>
      </c>
      <c r="AG120" s="207">
        <v>3.284055381866905E-3</v>
      </c>
      <c r="AH120" s="207">
        <v>9.1953550692273345E-3</v>
      </c>
      <c r="AI120" s="207">
        <v>6.56811076373381E-3</v>
      </c>
      <c r="AJ120" s="207">
        <v>6.56811076373381E-3</v>
      </c>
      <c r="AK120" s="207">
        <v>9.1953550692273345E-3</v>
      </c>
      <c r="AL120" s="222">
        <v>0</v>
      </c>
      <c r="AM120" s="208">
        <v>0</v>
      </c>
    </row>
    <row r="121" spans="1:41" ht="21.75" thickBot="1" x14ac:dyDescent="0.3">
      <c r="A121" s="391"/>
      <c r="B121" s="217" t="s">
        <v>550</v>
      </c>
      <c r="C121" s="215" t="s">
        <v>397</v>
      </c>
      <c r="D121" s="209">
        <v>0</v>
      </c>
      <c r="E121" s="210">
        <v>0</v>
      </c>
      <c r="F121" s="210">
        <v>0</v>
      </c>
      <c r="G121" s="210">
        <v>0</v>
      </c>
      <c r="H121" s="210">
        <v>0</v>
      </c>
      <c r="I121" s="210">
        <v>0</v>
      </c>
      <c r="J121" s="210">
        <v>0</v>
      </c>
      <c r="K121" s="210">
        <v>0</v>
      </c>
      <c r="L121" s="210">
        <v>0</v>
      </c>
      <c r="M121" s="210">
        <v>0</v>
      </c>
      <c r="N121" s="210">
        <v>0</v>
      </c>
      <c r="O121" s="210">
        <v>0</v>
      </c>
      <c r="P121" s="210">
        <v>0</v>
      </c>
      <c r="Q121" s="210">
        <v>0</v>
      </c>
      <c r="R121" s="210">
        <v>0</v>
      </c>
      <c r="S121" s="210">
        <v>0</v>
      </c>
      <c r="T121" s="210">
        <v>0</v>
      </c>
      <c r="U121" s="210">
        <v>0</v>
      </c>
      <c r="V121" s="210">
        <v>0</v>
      </c>
      <c r="W121" s="210">
        <v>0</v>
      </c>
      <c r="X121" s="210">
        <v>0</v>
      </c>
      <c r="Y121" s="210">
        <v>0</v>
      </c>
      <c r="Z121" s="210">
        <v>0</v>
      </c>
      <c r="AA121" s="210">
        <v>0</v>
      </c>
      <c r="AB121" s="210">
        <v>0</v>
      </c>
      <c r="AC121" s="210">
        <v>0</v>
      </c>
      <c r="AD121" s="210">
        <v>0</v>
      </c>
      <c r="AE121" s="210">
        <v>0</v>
      </c>
      <c r="AF121" s="210">
        <v>0</v>
      </c>
      <c r="AG121" s="210">
        <v>0</v>
      </c>
      <c r="AH121" s="210">
        <v>0</v>
      </c>
      <c r="AI121" s="210">
        <v>0</v>
      </c>
      <c r="AJ121" s="210">
        <v>0</v>
      </c>
      <c r="AK121" s="210">
        <v>0</v>
      </c>
      <c r="AL121" s="210">
        <v>0</v>
      </c>
      <c r="AM121" s="223">
        <v>0</v>
      </c>
    </row>
    <row r="122" spans="1:41" x14ac:dyDescent="0.25">
      <c r="A122" s="226"/>
      <c r="B122" s="255" t="s">
        <v>451</v>
      </c>
      <c r="C122" s="256" t="s">
        <v>397</v>
      </c>
      <c r="D122" s="257">
        <f>SUM(D86:D121)</f>
        <v>0.17020889373243089</v>
      </c>
      <c r="E122" s="257">
        <f t="shared" ref="E122:AM122" si="2">SUM(E86:E121)</f>
        <v>0.18604436587854098</v>
      </c>
      <c r="F122" s="257">
        <f t="shared" si="2"/>
        <v>0.2142949722163944</v>
      </c>
      <c r="G122" s="257">
        <f t="shared" si="2"/>
        <v>0.13661776140219128</v>
      </c>
      <c r="H122" s="257">
        <f t="shared" si="2"/>
        <v>0.39575265295875556</v>
      </c>
      <c r="I122" s="257">
        <f t="shared" si="2"/>
        <v>0.13695589322453092</v>
      </c>
      <c r="J122" s="257">
        <f t="shared" si="2"/>
        <v>0.32848476919770958</v>
      </c>
      <c r="K122" s="257">
        <f t="shared" si="2"/>
        <v>0.31892213526328478</v>
      </c>
      <c r="L122" s="257">
        <f t="shared" si="2"/>
        <v>8.4490261932507249E-2</v>
      </c>
      <c r="M122" s="257">
        <f t="shared" si="2"/>
        <v>0.23755799852510098</v>
      </c>
      <c r="N122" s="257">
        <f t="shared" si="2"/>
        <v>0.20344553235001905</v>
      </c>
      <c r="O122" s="257">
        <f t="shared" si="2"/>
        <v>0.29206307374922014</v>
      </c>
      <c r="P122" s="257">
        <f t="shared" si="2"/>
        <v>0.28819589201824802</v>
      </c>
      <c r="Q122" s="257">
        <f t="shared" si="2"/>
        <v>0.18331692909762318</v>
      </c>
      <c r="R122" s="257">
        <f t="shared" si="2"/>
        <v>0.19822317466285072</v>
      </c>
      <c r="S122" s="257">
        <f t="shared" si="2"/>
        <v>0.17745871264770316</v>
      </c>
      <c r="T122" s="257">
        <f t="shared" si="2"/>
        <v>0.24155327356772324</v>
      </c>
      <c r="U122" s="257">
        <f t="shared" si="2"/>
        <v>0.13492882665043252</v>
      </c>
      <c r="V122" s="257">
        <f t="shared" si="2"/>
        <v>0.17716620971019456</v>
      </c>
      <c r="W122" s="257">
        <f t="shared" si="2"/>
        <v>0.24219883671417686</v>
      </c>
      <c r="X122" s="257">
        <f t="shared" si="2"/>
        <v>0.22182551010550763</v>
      </c>
      <c r="Y122" s="257">
        <f t="shared" si="2"/>
        <v>0.22331845355098945</v>
      </c>
      <c r="Z122" s="257">
        <f t="shared" si="2"/>
        <v>0.21925505028946751</v>
      </c>
      <c r="AA122" s="257">
        <f t="shared" si="2"/>
        <v>0.18691286528546469</v>
      </c>
      <c r="AB122" s="257">
        <f t="shared" si="2"/>
        <v>0.25922165490756288</v>
      </c>
      <c r="AC122" s="257">
        <f t="shared" si="2"/>
        <v>0.2891059765791037</v>
      </c>
      <c r="AD122" s="257">
        <f t="shared" si="2"/>
        <v>0.20282138798232002</v>
      </c>
      <c r="AE122" s="257">
        <f t="shared" si="2"/>
        <v>0.21088083706458111</v>
      </c>
      <c r="AF122" s="257">
        <f t="shared" si="2"/>
        <v>0.1506472015526924</v>
      </c>
      <c r="AG122" s="257">
        <f t="shared" si="2"/>
        <v>0.25261455968627022</v>
      </c>
      <c r="AH122" s="257">
        <f t="shared" si="2"/>
        <v>0.23199953467872836</v>
      </c>
      <c r="AI122" s="257">
        <f t="shared" si="2"/>
        <v>0.18837359609851087</v>
      </c>
      <c r="AJ122" s="257">
        <f t="shared" si="2"/>
        <v>0.15311513385802702</v>
      </c>
      <c r="AK122" s="257">
        <f t="shared" si="2"/>
        <v>0.13245515048575754</v>
      </c>
      <c r="AL122" s="257">
        <f t="shared" si="2"/>
        <v>0.17360479056465966</v>
      </c>
      <c r="AM122" s="257">
        <f t="shared" si="2"/>
        <v>0</v>
      </c>
    </row>
    <row r="123" spans="1:41" x14ac:dyDescent="0.25">
      <c r="A123" s="226"/>
      <c r="B123" s="258" t="s">
        <v>513</v>
      </c>
      <c r="C123" s="259" t="s">
        <v>397</v>
      </c>
      <c r="D123" s="260">
        <v>0</v>
      </c>
      <c r="E123" s="260">
        <v>0</v>
      </c>
      <c r="F123" s="260">
        <v>0</v>
      </c>
      <c r="G123" s="260">
        <v>0</v>
      </c>
      <c r="H123" s="260">
        <v>0</v>
      </c>
      <c r="I123" s="260">
        <v>0</v>
      </c>
      <c r="J123" s="260">
        <v>0</v>
      </c>
      <c r="K123" s="260">
        <v>0</v>
      </c>
      <c r="L123" s="260">
        <v>0</v>
      </c>
      <c r="M123" s="260">
        <v>0</v>
      </c>
      <c r="N123" s="260">
        <v>0</v>
      </c>
      <c r="O123" s="260">
        <v>0</v>
      </c>
      <c r="P123" s="260">
        <v>0</v>
      </c>
      <c r="Q123" s="260">
        <v>0</v>
      </c>
      <c r="R123" s="260">
        <v>0</v>
      </c>
      <c r="S123" s="260">
        <v>0</v>
      </c>
      <c r="T123" s="260">
        <v>0</v>
      </c>
      <c r="U123" s="260">
        <v>0</v>
      </c>
      <c r="V123" s="260">
        <v>0</v>
      </c>
      <c r="W123" s="260">
        <v>0</v>
      </c>
      <c r="X123" s="260">
        <v>0</v>
      </c>
      <c r="Y123" s="260">
        <v>0</v>
      </c>
      <c r="Z123" s="260">
        <v>0</v>
      </c>
      <c r="AA123" s="260">
        <v>0</v>
      </c>
      <c r="AB123" s="260">
        <v>0</v>
      </c>
      <c r="AC123" s="260">
        <v>0</v>
      </c>
      <c r="AD123" s="260">
        <v>0</v>
      </c>
      <c r="AE123" s="260">
        <v>0</v>
      </c>
      <c r="AF123" s="260">
        <v>0</v>
      </c>
      <c r="AG123" s="260">
        <v>0</v>
      </c>
      <c r="AH123" s="260">
        <v>0</v>
      </c>
      <c r="AI123" s="260">
        <v>0</v>
      </c>
      <c r="AJ123" s="260">
        <v>0</v>
      </c>
      <c r="AK123" s="260">
        <v>0</v>
      </c>
      <c r="AL123" s="260">
        <v>0</v>
      </c>
      <c r="AM123" s="260">
        <v>0</v>
      </c>
    </row>
    <row r="125" spans="1:41" ht="126" x14ac:dyDescent="0.25">
      <c r="A125" s="226"/>
      <c r="B125" s="390" t="s">
        <v>552</v>
      </c>
      <c r="C125" s="375"/>
      <c r="D125" s="212" t="s">
        <v>399</v>
      </c>
      <c r="E125" s="212" t="s">
        <v>400</v>
      </c>
      <c r="F125" s="212" t="s">
        <v>401</v>
      </c>
      <c r="G125" s="212" t="s">
        <v>402</v>
      </c>
      <c r="H125" s="212" t="s">
        <v>403</v>
      </c>
      <c r="I125" s="212" t="s">
        <v>404</v>
      </c>
      <c r="J125" s="212" t="s">
        <v>405</v>
      </c>
      <c r="K125" s="212" t="s">
        <v>406</v>
      </c>
      <c r="L125" s="212" t="s">
        <v>407</v>
      </c>
      <c r="M125" s="212" t="s">
        <v>408</v>
      </c>
      <c r="N125" s="212" t="s">
        <v>409</v>
      </c>
      <c r="O125" s="212" t="s">
        <v>410</v>
      </c>
      <c r="P125" s="212" t="s">
        <v>411</v>
      </c>
      <c r="Q125" s="212" t="s">
        <v>412</v>
      </c>
      <c r="R125" s="212" t="s">
        <v>413</v>
      </c>
      <c r="S125" s="212" t="s">
        <v>414</v>
      </c>
      <c r="T125" s="212" t="s">
        <v>415</v>
      </c>
      <c r="U125" s="212" t="s">
        <v>416</v>
      </c>
      <c r="V125" s="212" t="s">
        <v>417</v>
      </c>
      <c r="W125" s="212" t="s">
        <v>418</v>
      </c>
      <c r="X125" s="212" t="s">
        <v>419</v>
      </c>
      <c r="Y125" s="212" t="s">
        <v>420</v>
      </c>
      <c r="Z125" s="212" t="s">
        <v>421</v>
      </c>
      <c r="AA125" s="212" t="s">
        <v>422</v>
      </c>
      <c r="AB125" s="212" t="s">
        <v>441</v>
      </c>
      <c r="AC125" s="212" t="s">
        <v>424</v>
      </c>
      <c r="AD125" s="212" t="s">
        <v>425</v>
      </c>
      <c r="AE125" s="212" t="s">
        <v>426</v>
      </c>
      <c r="AF125" s="212" t="s">
        <v>427</v>
      </c>
      <c r="AG125" s="212" t="s">
        <v>428</v>
      </c>
      <c r="AH125" s="212" t="s">
        <v>429</v>
      </c>
      <c r="AI125" s="212" t="s">
        <v>430</v>
      </c>
      <c r="AJ125" s="212" t="s">
        <v>431</v>
      </c>
      <c r="AK125" s="212" t="s">
        <v>432</v>
      </c>
      <c r="AL125" s="212" t="s">
        <v>433</v>
      </c>
      <c r="AM125" s="212" t="s">
        <v>434</v>
      </c>
      <c r="AN125" s="226"/>
      <c r="AO125" s="213" t="s">
        <v>553</v>
      </c>
    </row>
    <row r="126" spans="1:41" ht="15.75" thickBot="1" x14ac:dyDescent="0.3">
      <c r="A126" s="391"/>
      <c r="B126" s="214" t="s">
        <v>453</v>
      </c>
      <c r="C126" s="215" t="s">
        <v>555</v>
      </c>
      <c r="D126" s="216" t="s">
        <v>397</v>
      </c>
      <c r="E126" s="216" t="s">
        <v>397</v>
      </c>
      <c r="F126" s="216" t="s">
        <v>397</v>
      </c>
      <c r="G126" s="216" t="s">
        <v>397</v>
      </c>
      <c r="H126" s="216" t="s">
        <v>397</v>
      </c>
      <c r="I126" s="216" t="s">
        <v>397</v>
      </c>
      <c r="J126" s="216" t="s">
        <v>397</v>
      </c>
      <c r="K126" s="216" t="s">
        <v>397</v>
      </c>
      <c r="L126" s="216" t="s">
        <v>397</v>
      </c>
      <c r="M126" s="216" t="s">
        <v>397</v>
      </c>
      <c r="N126" s="216" t="s">
        <v>397</v>
      </c>
      <c r="O126" s="216" t="s">
        <v>397</v>
      </c>
      <c r="P126" s="216" t="s">
        <v>397</v>
      </c>
      <c r="Q126" s="216" t="s">
        <v>397</v>
      </c>
      <c r="R126" s="216" t="s">
        <v>397</v>
      </c>
      <c r="S126" s="216" t="s">
        <v>397</v>
      </c>
      <c r="T126" s="216" t="s">
        <v>397</v>
      </c>
      <c r="U126" s="216" t="s">
        <v>397</v>
      </c>
      <c r="V126" s="216" t="s">
        <v>397</v>
      </c>
      <c r="W126" s="216" t="s">
        <v>397</v>
      </c>
      <c r="X126" s="216" t="s">
        <v>397</v>
      </c>
      <c r="Y126" s="216" t="s">
        <v>397</v>
      </c>
      <c r="Z126" s="216" t="s">
        <v>397</v>
      </c>
      <c r="AA126" s="216" t="s">
        <v>397</v>
      </c>
      <c r="AB126" s="216" t="s">
        <v>397</v>
      </c>
      <c r="AC126" s="216" t="s">
        <v>397</v>
      </c>
      <c r="AD126" s="216" t="s">
        <v>397</v>
      </c>
      <c r="AE126" s="216" t="s">
        <v>397</v>
      </c>
      <c r="AF126" s="216" t="s">
        <v>397</v>
      </c>
      <c r="AG126" s="216" t="s">
        <v>397</v>
      </c>
      <c r="AH126" s="216" t="s">
        <v>397</v>
      </c>
      <c r="AI126" s="216" t="s">
        <v>397</v>
      </c>
      <c r="AJ126" s="216" t="s">
        <v>397</v>
      </c>
      <c r="AK126" s="216" t="s">
        <v>397</v>
      </c>
      <c r="AL126" s="216" t="s">
        <v>397</v>
      </c>
      <c r="AM126" s="216" t="s">
        <v>397</v>
      </c>
      <c r="AN126" s="226"/>
      <c r="AO126" s="216" t="s">
        <v>663</v>
      </c>
    </row>
    <row r="127" spans="1:41" ht="21" x14ac:dyDescent="0.25">
      <c r="A127" s="391"/>
      <c r="B127" s="217" t="s">
        <v>0</v>
      </c>
      <c r="C127" s="218" t="s">
        <v>397</v>
      </c>
      <c r="D127" s="221">
        <v>0.81744655334753857</v>
      </c>
      <c r="E127" s="204">
        <v>0</v>
      </c>
      <c r="F127" s="204">
        <v>0</v>
      </c>
      <c r="G127" s="204">
        <v>0</v>
      </c>
      <c r="H127" s="204">
        <v>0</v>
      </c>
      <c r="I127" s="204">
        <v>0</v>
      </c>
      <c r="J127" s="204">
        <v>0</v>
      </c>
      <c r="K127" s="204">
        <v>0</v>
      </c>
      <c r="L127" s="204">
        <v>0</v>
      </c>
      <c r="M127" s="204">
        <v>0</v>
      </c>
      <c r="N127" s="204">
        <v>0</v>
      </c>
      <c r="O127" s="204">
        <v>0</v>
      </c>
      <c r="P127" s="204">
        <v>0</v>
      </c>
      <c r="Q127" s="204">
        <v>0</v>
      </c>
      <c r="R127" s="204">
        <v>0</v>
      </c>
      <c r="S127" s="204">
        <v>0</v>
      </c>
      <c r="T127" s="204">
        <v>0</v>
      </c>
      <c r="U127" s="204">
        <v>0</v>
      </c>
      <c r="V127" s="204">
        <v>0</v>
      </c>
      <c r="W127" s="204">
        <v>0</v>
      </c>
      <c r="X127" s="204">
        <v>0</v>
      </c>
      <c r="Y127" s="204">
        <v>0</v>
      </c>
      <c r="Z127" s="204">
        <v>0</v>
      </c>
      <c r="AA127" s="204">
        <v>0</v>
      </c>
      <c r="AB127" s="204">
        <v>0</v>
      </c>
      <c r="AC127" s="204">
        <v>0</v>
      </c>
      <c r="AD127" s="204">
        <v>0</v>
      </c>
      <c r="AE127" s="204">
        <v>0</v>
      </c>
      <c r="AF127" s="204">
        <v>0</v>
      </c>
      <c r="AG127" s="204">
        <v>0</v>
      </c>
      <c r="AH127" s="204">
        <v>0</v>
      </c>
      <c r="AI127" s="204">
        <v>0</v>
      </c>
      <c r="AJ127" s="204">
        <v>0</v>
      </c>
      <c r="AK127" s="204">
        <v>0</v>
      </c>
      <c r="AL127" s="204">
        <v>0</v>
      </c>
      <c r="AM127" s="205">
        <v>0</v>
      </c>
      <c r="AN127" s="233"/>
      <c r="AO127" s="251">
        <f>D127</f>
        <v>0.81744655334753857</v>
      </c>
    </row>
    <row r="128" spans="1:41" ht="21" x14ac:dyDescent="0.25">
      <c r="A128" s="391"/>
      <c r="B128" s="217" t="s">
        <v>1</v>
      </c>
      <c r="C128" s="218" t="s">
        <v>397</v>
      </c>
      <c r="D128" s="206">
        <v>0</v>
      </c>
      <c r="E128" s="222">
        <v>0.90328694581280711</v>
      </c>
      <c r="F128" s="207">
        <v>0</v>
      </c>
      <c r="G128" s="207">
        <v>0</v>
      </c>
      <c r="H128" s="207">
        <v>0</v>
      </c>
      <c r="I128" s="207">
        <v>0</v>
      </c>
      <c r="J128" s="207">
        <v>0</v>
      </c>
      <c r="K128" s="207">
        <v>0</v>
      </c>
      <c r="L128" s="207">
        <v>0</v>
      </c>
      <c r="M128" s="207">
        <v>0</v>
      </c>
      <c r="N128" s="207">
        <v>0</v>
      </c>
      <c r="O128" s="207">
        <v>0</v>
      </c>
      <c r="P128" s="207">
        <v>0</v>
      </c>
      <c r="Q128" s="207">
        <v>0</v>
      </c>
      <c r="R128" s="207">
        <v>0</v>
      </c>
      <c r="S128" s="207">
        <v>0</v>
      </c>
      <c r="T128" s="207">
        <v>0</v>
      </c>
      <c r="U128" s="207">
        <v>0</v>
      </c>
      <c r="V128" s="207">
        <v>0</v>
      </c>
      <c r="W128" s="207">
        <v>0</v>
      </c>
      <c r="X128" s="207">
        <v>0</v>
      </c>
      <c r="Y128" s="207">
        <v>0</v>
      </c>
      <c r="Z128" s="207">
        <v>0</v>
      </c>
      <c r="AA128" s="207">
        <v>0</v>
      </c>
      <c r="AB128" s="207">
        <v>0</v>
      </c>
      <c r="AC128" s="207">
        <v>0</v>
      </c>
      <c r="AD128" s="207">
        <v>0</v>
      </c>
      <c r="AE128" s="207">
        <v>0</v>
      </c>
      <c r="AF128" s="207">
        <v>0</v>
      </c>
      <c r="AG128" s="207">
        <v>0</v>
      </c>
      <c r="AH128" s="207">
        <v>0</v>
      </c>
      <c r="AI128" s="207">
        <v>0</v>
      </c>
      <c r="AJ128" s="207">
        <v>0</v>
      </c>
      <c r="AK128" s="207">
        <v>0</v>
      </c>
      <c r="AL128" s="207">
        <v>0</v>
      </c>
      <c r="AM128" s="208">
        <v>0</v>
      </c>
      <c r="AN128" s="233"/>
      <c r="AO128" s="251">
        <f>E128</f>
        <v>0.90328694581280711</v>
      </c>
    </row>
    <row r="129" spans="1:41" ht="21" x14ac:dyDescent="0.25">
      <c r="A129" s="391"/>
      <c r="B129" s="217" t="s">
        <v>2</v>
      </c>
      <c r="C129" s="218" t="s">
        <v>397</v>
      </c>
      <c r="D129" s="206">
        <v>0</v>
      </c>
      <c r="E129" s="207">
        <v>0</v>
      </c>
      <c r="F129" s="222">
        <v>0.91480525228680987</v>
      </c>
      <c r="G129" s="207">
        <v>0</v>
      </c>
      <c r="H129" s="207">
        <v>0</v>
      </c>
      <c r="I129" s="207">
        <v>0</v>
      </c>
      <c r="J129" s="207">
        <v>0</v>
      </c>
      <c r="K129" s="207">
        <v>0</v>
      </c>
      <c r="L129" s="207">
        <v>0</v>
      </c>
      <c r="M129" s="207">
        <v>0</v>
      </c>
      <c r="N129" s="207">
        <v>0</v>
      </c>
      <c r="O129" s="207">
        <v>0</v>
      </c>
      <c r="P129" s="207">
        <v>0</v>
      </c>
      <c r="Q129" s="207">
        <v>0</v>
      </c>
      <c r="R129" s="207">
        <v>0</v>
      </c>
      <c r="S129" s="207">
        <v>0</v>
      </c>
      <c r="T129" s="207">
        <v>0</v>
      </c>
      <c r="U129" s="207">
        <v>0</v>
      </c>
      <c r="V129" s="207">
        <v>0</v>
      </c>
      <c r="W129" s="207">
        <v>0</v>
      </c>
      <c r="X129" s="207">
        <v>0</v>
      </c>
      <c r="Y129" s="207">
        <v>0</v>
      </c>
      <c r="Z129" s="207">
        <v>0</v>
      </c>
      <c r="AA129" s="207">
        <v>0</v>
      </c>
      <c r="AB129" s="207">
        <v>0</v>
      </c>
      <c r="AC129" s="207">
        <v>0</v>
      </c>
      <c r="AD129" s="207">
        <v>0</v>
      </c>
      <c r="AE129" s="207">
        <v>0</v>
      </c>
      <c r="AF129" s="207">
        <v>0</v>
      </c>
      <c r="AG129" s="207">
        <v>0</v>
      </c>
      <c r="AH129" s="207">
        <v>0</v>
      </c>
      <c r="AI129" s="207">
        <v>0</v>
      </c>
      <c r="AJ129" s="207">
        <v>0</v>
      </c>
      <c r="AK129" s="207">
        <v>0</v>
      </c>
      <c r="AL129" s="207">
        <v>0</v>
      </c>
      <c r="AM129" s="208">
        <v>0</v>
      </c>
      <c r="AN129" s="220"/>
      <c r="AO129" s="251">
        <f>F129</f>
        <v>0.91480525228680987</v>
      </c>
    </row>
    <row r="130" spans="1:41" x14ac:dyDescent="0.25">
      <c r="A130" s="391"/>
      <c r="B130" s="217" t="s">
        <v>3</v>
      </c>
      <c r="C130" s="218" t="s">
        <v>397</v>
      </c>
      <c r="D130" s="206">
        <v>0</v>
      </c>
      <c r="E130" s="207">
        <v>0</v>
      </c>
      <c r="F130" s="207">
        <v>0</v>
      </c>
      <c r="G130" s="222">
        <v>0.89480885311871117</v>
      </c>
      <c r="H130" s="207">
        <v>0</v>
      </c>
      <c r="I130" s="207">
        <v>0</v>
      </c>
      <c r="J130" s="207">
        <v>0</v>
      </c>
      <c r="K130" s="207">
        <v>0</v>
      </c>
      <c r="L130" s="207">
        <v>0</v>
      </c>
      <c r="M130" s="207">
        <v>0</v>
      </c>
      <c r="N130" s="207">
        <v>0</v>
      </c>
      <c r="O130" s="207">
        <v>0</v>
      </c>
      <c r="P130" s="207">
        <v>0</v>
      </c>
      <c r="Q130" s="207">
        <v>0</v>
      </c>
      <c r="R130" s="207">
        <v>0</v>
      </c>
      <c r="S130" s="207">
        <v>0</v>
      </c>
      <c r="T130" s="207">
        <v>0</v>
      </c>
      <c r="U130" s="207">
        <v>0</v>
      </c>
      <c r="V130" s="207">
        <v>0</v>
      </c>
      <c r="W130" s="207">
        <v>0</v>
      </c>
      <c r="X130" s="207">
        <v>0</v>
      </c>
      <c r="Y130" s="207">
        <v>0</v>
      </c>
      <c r="Z130" s="207">
        <v>0</v>
      </c>
      <c r="AA130" s="207">
        <v>0</v>
      </c>
      <c r="AB130" s="207">
        <v>0</v>
      </c>
      <c r="AC130" s="207">
        <v>0</v>
      </c>
      <c r="AD130" s="207">
        <v>0</v>
      </c>
      <c r="AE130" s="207">
        <v>0</v>
      </c>
      <c r="AF130" s="207">
        <v>0</v>
      </c>
      <c r="AG130" s="207">
        <v>0</v>
      </c>
      <c r="AH130" s="207">
        <v>0</v>
      </c>
      <c r="AI130" s="207">
        <v>0</v>
      </c>
      <c r="AJ130" s="207">
        <v>0</v>
      </c>
      <c r="AK130" s="207">
        <v>0</v>
      </c>
      <c r="AL130" s="207">
        <v>0</v>
      </c>
      <c r="AM130" s="208">
        <v>0</v>
      </c>
      <c r="AN130" s="220"/>
      <c r="AO130" s="251">
        <f>G130</f>
        <v>0.89480885311871117</v>
      </c>
    </row>
    <row r="131" spans="1:41" ht="21" x14ac:dyDescent="0.25">
      <c r="A131" s="391"/>
      <c r="B131" s="217" t="s">
        <v>4</v>
      </c>
      <c r="C131" s="218" t="s">
        <v>397</v>
      </c>
      <c r="D131" s="206">
        <v>0</v>
      </c>
      <c r="E131" s="207">
        <v>0</v>
      </c>
      <c r="F131" s="207">
        <v>0</v>
      </c>
      <c r="G131" s="207">
        <v>0</v>
      </c>
      <c r="H131" s="222">
        <v>0.532311621233859</v>
      </c>
      <c r="I131" s="207">
        <v>0</v>
      </c>
      <c r="J131" s="207">
        <v>0</v>
      </c>
      <c r="K131" s="207">
        <v>0</v>
      </c>
      <c r="L131" s="207">
        <v>0</v>
      </c>
      <c r="M131" s="207">
        <v>0</v>
      </c>
      <c r="N131" s="207">
        <v>0</v>
      </c>
      <c r="O131" s="207">
        <v>0</v>
      </c>
      <c r="P131" s="207">
        <v>0</v>
      </c>
      <c r="Q131" s="207">
        <v>0</v>
      </c>
      <c r="R131" s="207">
        <v>0</v>
      </c>
      <c r="S131" s="207">
        <v>0</v>
      </c>
      <c r="T131" s="207">
        <v>0</v>
      </c>
      <c r="U131" s="207">
        <v>0</v>
      </c>
      <c r="V131" s="207">
        <v>0</v>
      </c>
      <c r="W131" s="207">
        <v>0</v>
      </c>
      <c r="X131" s="207">
        <v>0</v>
      </c>
      <c r="Y131" s="207">
        <v>0</v>
      </c>
      <c r="Z131" s="207">
        <v>0</v>
      </c>
      <c r="AA131" s="207">
        <v>0</v>
      </c>
      <c r="AB131" s="207">
        <v>0</v>
      </c>
      <c r="AC131" s="207">
        <v>0</v>
      </c>
      <c r="AD131" s="207">
        <v>0</v>
      </c>
      <c r="AE131" s="207">
        <v>0</v>
      </c>
      <c r="AF131" s="207">
        <v>0</v>
      </c>
      <c r="AG131" s="207">
        <v>0</v>
      </c>
      <c r="AH131" s="207">
        <v>0</v>
      </c>
      <c r="AI131" s="207">
        <v>0</v>
      </c>
      <c r="AJ131" s="207">
        <v>0</v>
      </c>
      <c r="AK131" s="207">
        <v>0</v>
      </c>
      <c r="AL131" s="207">
        <v>0</v>
      </c>
      <c r="AM131" s="208">
        <v>0</v>
      </c>
      <c r="AN131" s="220"/>
      <c r="AO131" s="251">
        <f>H131</f>
        <v>0.532311621233859</v>
      </c>
    </row>
    <row r="132" spans="1:41" ht="21" x14ac:dyDescent="0.25">
      <c r="A132" s="391"/>
      <c r="B132" s="217" t="s">
        <v>5</v>
      </c>
      <c r="C132" s="218" t="s">
        <v>397</v>
      </c>
      <c r="D132" s="206">
        <v>0</v>
      </c>
      <c r="E132" s="207">
        <v>0</v>
      </c>
      <c r="F132" s="207">
        <v>0</v>
      </c>
      <c r="G132" s="207">
        <v>0</v>
      </c>
      <c r="H132" s="207">
        <v>0</v>
      </c>
      <c r="I132" s="222">
        <v>0.60365736775089662</v>
      </c>
      <c r="J132" s="207">
        <v>0</v>
      </c>
      <c r="K132" s="207">
        <v>0</v>
      </c>
      <c r="L132" s="207">
        <v>0</v>
      </c>
      <c r="M132" s="207">
        <v>0</v>
      </c>
      <c r="N132" s="207">
        <v>0</v>
      </c>
      <c r="O132" s="207">
        <v>0</v>
      </c>
      <c r="P132" s="207">
        <v>0</v>
      </c>
      <c r="Q132" s="207">
        <v>0</v>
      </c>
      <c r="R132" s="207">
        <v>0</v>
      </c>
      <c r="S132" s="207">
        <v>0</v>
      </c>
      <c r="T132" s="207">
        <v>0</v>
      </c>
      <c r="U132" s="207">
        <v>0</v>
      </c>
      <c r="V132" s="207">
        <v>0</v>
      </c>
      <c r="W132" s="207">
        <v>0</v>
      </c>
      <c r="X132" s="207">
        <v>0</v>
      </c>
      <c r="Y132" s="207">
        <v>0</v>
      </c>
      <c r="Z132" s="207">
        <v>0</v>
      </c>
      <c r="AA132" s="207">
        <v>0</v>
      </c>
      <c r="AB132" s="207">
        <v>0</v>
      </c>
      <c r="AC132" s="207">
        <v>0</v>
      </c>
      <c r="AD132" s="207">
        <v>0</v>
      </c>
      <c r="AE132" s="207">
        <v>0</v>
      </c>
      <c r="AF132" s="207">
        <v>0</v>
      </c>
      <c r="AG132" s="207">
        <v>0</v>
      </c>
      <c r="AH132" s="207">
        <v>0</v>
      </c>
      <c r="AI132" s="207">
        <v>0</v>
      </c>
      <c r="AJ132" s="207">
        <v>0</v>
      </c>
      <c r="AK132" s="207">
        <v>0</v>
      </c>
      <c r="AL132" s="207">
        <v>0</v>
      </c>
      <c r="AM132" s="208">
        <v>0</v>
      </c>
      <c r="AN132" s="220"/>
      <c r="AO132" s="251">
        <f>I132</f>
        <v>0.60365736775089662</v>
      </c>
    </row>
    <row r="133" spans="1:41" ht="21" x14ac:dyDescent="0.25">
      <c r="A133" s="391"/>
      <c r="B133" s="217" t="s">
        <v>6</v>
      </c>
      <c r="C133" s="218" t="s">
        <v>397</v>
      </c>
      <c r="D133" s="206">
        <v>0</v>
      </c>
      <c r="E133" s="207">
        <v>0</v>
      </c>
      <c r="F133" s="207">
        <v>0</v>
      </c>
      <c r="G133" s="207">
        <v>0</v>
      </c>
      <c r="H133" s="207">
        <v>0</v>
      </c>
      <c r="I133" s="207">
        <v>0</v>
      </c>
      <c r="J133" s="222">
        <v>0.76529981190071972</v>
      </c>
      <c r="K133" s="207">
        <v>0</v>
      </c>
      <c r="L133" s="207">
        <v>0</v>
      </c>
      <c r="M133" s="207">
        <v>0</v>
      </c>
      <c r="N133" s="207">
        <v>0</v>
      </c>
      <c r="O133" s="207">
        <v>0</v>
      </c>
      <c r="P133" s="207">
        <v>0</v>
      </c>
      <c r="Q133" s="207">
        <v>0</v>
      </c>
      <c r="R133" s="207">
        <v>0</v>
      </c>
      <c r="S133" s="207">
        <v>0</v>
      </c>
      <c r="T133" s="207">
        <v>0</v>
      </c>
      <c r="U133" s="207">
        <v>0</v>
      </c>
      <c r="V133" s="207">
        <v>0</v>
      </c>
      <c r="W133" s="207">
        <v>0</v>
      </c>
      <c r="X133" s="207">
        <v>0</v>
      </c>
      <c r="Y133" s="207">
        <v>0</v>
      </c>
      <c r="Z133" s="207">
        <v>0</v>
      </c>
      <c r="AA133" s="207">
        <v>0</v>
      </c>
      <c r="AB133" s="207">
        <v>0</v>
      </c>
      <c r="AC133" s="207">
        <v>0</v>
      </c>
      <c r="AD133" s="207">
        <v>0</v>
      </c>
      <c r="AE133" s="207">
        <v>0</v>
      </c>
      <c r="AF133" s="207">
        <v>0</v>
      </c>
      <c r="AG133" s="207">
        <v>0</v>
      </c>
      <c r="AH133" s="207">
        <v>0</v>
      </c>
      <c r="AI133" s="207">
        <v>0</v>
      </c>
      <c r="AJ133" s="207">
        <v>0</v>
      </c>
      <c r="AK133" s="207">
        <v>0</v>
      </c>
      <c r="AL133" s="207">
        <v>0</v>
      </c>
      <c r="AM133" s="208">
        <v>0</v>
      </c>
      <c r="AN133" s="220"/>
      <c r="AO133" s="251">
        <f>J133</f>
        <v>0.76529981190071972</v>
      </c>
    </row>
    <row r="134" spans="1:41" x14ac:dyDescent="0.25">
      <c r="A134" s="391"/>
      <c r="B134" s="217" t="s">
        <v>7</v>
      </c>
      <c r="C134" s="218" t="s">
        <v>397</v>
      </c>
      <c r="D134" s="206">
        <v>0</v>
      </c>
      <c r="E134" s="207">
        <v>0</v>
      </c>
      <c r="F134" s="207">
        <v>0</v>
      </c>
      <c r="G134" s="207">
        <v>0</v>
      </c>
      <c r="H134" s="207">
        <v>0</v>
      </c>
      <c r="I134" s="207">
        <v>0</v>
      </c>
      <c r="J134" s="207">
        <v>0</v>
      </c>
      <c r="K134" s="222">
        <v>0.54795447530864172</v>
      </c>
      <c r="L134" s="207">
        <v>0</v>
      </c>
      <c r="M134" s="207">
        <v>0</v>
      </c>
      <c r="N134" s="207">
        <v>0</v>
      </c>
      <c r="O134" s="207">
        <v>0</v>
      </c>
      <c r="P134" s="207">
        <v>0</v>
      </c>
      <c r="Q134" s="207">
        <v>0</v>
      </c>
      <c r="R134" s="207">
        <v>0</v>
      </c>
      <c r="S134" s="207">
        <v>0</v>
      </c>
      <c r="T134" s="207">
        <v>0</v>
      </c>
      <c r="U134" s="207">
        <v>0</v>
      </c>
      <c r="V134" s="207">
        <v>0</v>
      </c>
      <c r="W134" s="207">
        <v>0</v>
      </c>
      <c r="X134" s="207">
        <v>0</v>
      </c>
      <c r="Y134" s="207">
        <v>0</v>
      </c>
      <c r="Z134" s="207">
        <v>0</v>
      </c>
      <c r="AA134" s="207">
        <v>0</v>
      </c>
      <c r="AB134" s="207">
        <v>0</v>
      </c>
      <c r="AC134" s="207">
        <v>0</v>
      </c>
      <c r="AD134" s="207">
        <v>0</v>
      </c>
      <c r="AE134" s="207">
        <v>0</v>
      </c>
      <c r="AF134" s="207">
        <v>0</v>
      </c>
      <c r="AG134" s="207">
        <v>0</v>
      </c>
      <c r="AH134" s="207">
        <v>0</v>
      </c>
      <c r="AI134" s="207">
        <v>0</v>
      </c>
      <c r="AJ134" s="207">
        <v>0</v>
      </c>
      <c r="AK134" s="207">
        <v>0</v>
      </c>
      <c r="AL134" s="207">
        <v>0</v>
      </c>
      <c r="AM134" s="208">
        <v>0</v>
      </c>
      <c r="AN134" s="220"/>
      <c r="AO134" s="251">
        <f>K134</f>
        <v>0.54795447530864172</v>
      </c>
    </row>
    <row r="135" spans="1:41" ht="21" x14ac:dyDescent="0.25">
      <c r="A135" s="391"/>
      <c r="B135" s="217" t="s">
        <v>8</v>
      </c>
      <c r="C135" s="218" t="s">
        <v>397</v>
      </c>
      <c r="D135" s="206">
        <v>0</v>
      </c>
      <c r="E135" s="207">
        <v>0</v>
      </c>
      <c r="F135" s="207">
        <v>0</v>
      </c>
      <c r="G135" s="207">
        <v>0</v>
      </c>
      <c r="H135" s="207">
        <v>0</v>
      </c>
      <c r="I135" s="207">
        <v>0</v>
      </c>
      <c r="J135" s="207">
        <v>0</v>
      </c>
      <c r="K135" s="207">
        <v>0</v>
      </c>
      <c r="L135" s="222">
        <v>0.26689571144866048</v>
      </c>
      <c r="M135" s="207">
        <v>0</v>
      </c>
      <c r="N135" s="207">
        <v>0</v>
      </c>
      <c r="O135" s="207">
        <v>0</v>
      </c>
      <c r="P135" s="207">
        <v>0</v>
      </c>
      <c r="Q135" s="207">
        <v>0</v>
      </c>
      <c r="R135" s="207">
        <v>0</v>
      </c>
      <c r="S135" s="207">
        <v>0</v>
      </c>
      <c r="T135" s="207">
        <v>0</v>
      </c>
      <c r="U135" s="207">
        <v>0</v>
      </c>
      <c r="V135" s="207">
        <v>0</v>
      </c>
      <c r="W135" s="207">
        <v>0</v>
      </c>
      <c r="X135" s="207">
        <v>0</v>
      </c>
      <c r="Y135" s="207">
        <v>0</v>
      </c>
      <c r="Z135" s="207">
        <v>0</v>
      </c>
      <c r="AA135" s="207">
        <v>0</v>
      </c>
      <c r="AB135" s="207">
        <v>0</v>
      </c>
      <c r="AC135" s="207">
        <v>0</v>
      </c>
      <c r="AD135" s="207">
        <v>0</v>
      </c>
      <c r="AE135" s="207">
        <v>0</v>
      </c>
      <c r="AF135" s="207">
        <v>0</v>
      </c>
      <c r="AG135" s="207">
        <v>0</v>
      </c>
      <c r="AH135" s="207">
        <v>0</v>
      </c>
      <c r="AI135" s="207">
        <v>0</v>
      </c>
      <c r="AJ135" s="207">
        <v>0</v>
      </c>
      <c r="AK135" s="207">
        <v>0</v>
      </c>
      <c r="AL135" s="207">
        <v>0</v>
      </c>
      <c r="AM135" s="208">
        <v>0</v>
      </c>
      <c r="AN135" s="220"/>
      <c r="AO135" s="251">
        <f>L135</f>
        <v>0.26689571144866048</v>
      </c>
    </row>
    <row r="136" spans="1:41" ht="21" x14ac:dyDescent="0.25">
      <c r="A136" s="391"/>
      <c r="B136" s="217" t="s">
        <v>9</v>
      </c>
      <c r="C136" s="218" t="s">
        <v>397</v>
      </c>
      <c r="D136" s="206">
        <v>0</v>
      </c>
      <c r="E136" s="207">
        <v>0</v>
      </c>
      <c r="F136" s="207">
        <v>0</v>
      </c>
      <c r="G136" s="207">
        <v>0</v>
      </c>
      <c r="H136" s="207">
        <v>0</v>
      </c>
      <c r="I136" s="207">
        <v>0</v>
      </c>
      <c r="J136" s="207">
        <v>0</v>
      </c>
      <c r="K136" s="207">
        <v>0</v>
      </c>
      <c r="L136" s="207">
        <v>0</v>
      </c>
      <c r="M136" s="222">
        <v>0.51303317131406134</v>
      </c>
      <c r="N136" s="207">
        <v>0</v>
      </c>
      <c r="O136" s="207">
        <v>0</v>
      </c>
      <c r="P136" s="207">
        <v>0</v>
      </c>
      <c r="Q136" s="207">
        <v>0</v>
      </c>
      <c r="R136" s="207">
        <v>0</v>
      </c>
      <c r="S136" s="207">
        <v>0</v>
      </c>
      <c r="T136" s="207">
        <v>0</v>
      </c>
      <c r="U136" s="207">
        <v>0</v>
      </c>
      <c r="V136" s="207">
        <v>0</v>
      </c>
      <c r="W136" s="207">
        <v>0</v>
      </c>
      <c r="X136" s="207">
        <v>0</v>
      </c>
      <c r="Y136" s="207">
        <v>0</v>
      </c>
      <c r="Z136" s="207">
        <v>0</v>
      </c>
      <c r="AA136" s="207">
        <v>0</v>
      </c>
      <c r="AB136" s="207">
        <v>0</v>
      </c>
      <c r="AC136" s="207">
        <v>0</v>
      </c>
      <c r="AD136" s="207">
        <v>0</v>
      </c>
      <c r="AE136" s="207">
        <v>0</v>
      </c>
      <c r="AF136" s="207">
        <v>0</v>
      </c>
      <c r="AG136" s="207">
        <v>0</v>
      </c>
      <c r="AH136" s="207">
        <v>0</v>
      </c>
      <c r="AI136" s="207">
        <v>0</v>
      </c>
      <c r="AJ136" s="207">
        <v>0</v>
      </c>
      <c r="AK136" s="207">
        <v>0</v>
      </c>
      <c r="AL136" s="207">
        <v>0</v>
      </c>
      <c r="AM136" s="208">
        <v>0</v>
      </c>
      <c r="AN136" s="220"/>
      <c r="AO136" s="251">
        <f>M136</f>
        <v>0.51303317131406134</v>
      </c>
    </row>
    <row r="137" spans="1:41" x14ac:dyDescent="0.25">
      <c r="A137" s="391"/>
      <c r="B137" s="217" t="s">
        <v>10</v>
      </c>
      <c r="C137" s="218" t="s">
        <v>397</v>
      </c>
      <c r="D137" s="206">
        <v>0</v>
      </c>
      <c r="E137" s="207">
        <v>0</v>
      </c>
      <c r="F137" s="207">
        <v>0</v>
      </c>
      <c r="G137" s="207">
        <v>0</v>
      </c>
      <c r="H137" s="207">
        <v>0</v>
      </c>
      <c r="I137" s="207">
        <v>0</v>
      </c>
      <c r="J137" s="207">
        <v>0</v>
      </c>
      <c r="K137" s="207">
        <v>0</v>
      </c>
      <c r="L137" s="207">
        <v>0</v>
      </c>
      <c r="M137" s="207">
        <v>0</v>
      </c>
      <c r="N137" s="222">
        <v>0.50383125160407172</v>
      </c>
      <c r="O137" s="207">
        <v>0</v>
      </c>
      <c r="P137" s="207">
        <v>0</v>
      </c>
      <c r="Q137" s="207">
        <v>0</v>
      </c>
      <c r="R137" s="207">
        <v>0</v>
      </c>
      <c r="S137" s="207">
        <v>0</v>
      </c>
      <c r="T137" s="207">
        <v>0</v>
      </c>
      <c r="U137" s="207">
        <v>0</v>
      </c>
      <c r="V137" s="207">
        <v>0</v>
      </c>
      <c r="W137" s="207">
        <v>0</v>
      </c>
      <c r="X137" s="207">
        <v>0</v>
      </c>
      <c r="Y137" s="207">
        <v>0</v>
      </c>
      <c r="Z137" s="207">
        <v>0</v>
      </c>
      <c r="AA137" s="207">
        <v>0</v>
      </c>
      <c r="AB137" s="207">
        <v>0</v>
      </c>
      <c r="AC137" s="207">
        <v>0</v>
      </c>
      <c r="AD137" s="207">
        <v>0</v>
      </c>
      <c r="AE137" s="207">
        <v>0</v>
      </c>
      <c r="AF137" s="207">
        <v>0</v>
      </c>
      <c r="AG137" s="207">
        <v>0</v>
      </c>
      <c r="AH137" s="207">
        <v>0</v>
      </c>
      <c r="AI137" s="207">
        <v>0</v>
      </c>
      <c r="AJ137" s="207">
        <v>0</v>
      </c>
      <c r="AK137" s="207">
        <v>0</v>
      </c>
      <c r="AL137" s="207">
        <v>0</v>
      </c>
      <c r="AM137" s="208">
        <v>0</v>
      </c>
      <c r="AN137" s="220"/>
      <c r="AO137" s="251">
        <f>N137</f>
        <v>0.50383125160407172</v>
      </c>
    </row>
    <row r="138" spans="1:41" ht="21" x14ac:dyDescent="0.25">
      <c r="A138" s="391"/>
      <c r="B138" s="217" t="s">
        <v>11</v>
      </c>
      <c r="C138" s="218" t="s">
        <v>397</v>
      </c>
      <c r="D138" s="206">
        <v>0</v>
      </c>
      <c r="E138" s="207">
        <v>0</v>
      </c>
      <c r="F138" s="207">
        <v>0</v>
      </c>
      <c r="G138" s="207">
        <v>0</v>
      </c>
      <c r="H138" s="207">
        <v>0</v>
      </c>
      <c r="I138" s="207">
        <v>0</v>
      </c>
      <c r="J138" s="207">
        <v>0</v>
      </c>
      <c r="K138" s="207">
        <v>0</v>
      </c>
      <c r="L138" s="207">
        <v>0</v>
      </c>
      <c r="M138" s="207">
        <v>0</v>
      </c>
      <c r="N138" s="207">
        <v>0</v>
      </c>
      <c r="O138" s="222">
        <v>0.62974078206057893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07">
        <v>0</v>
      </c>
      <c r="W138" s="207">
        <v>0</v>
      </c>
      <c r="X138" s="207">
        <v>0</v>
      </c>
      <c r="Y138" s="207">
        <v>0</v>
      </c>
      <c r="Z138" s="207">
        <v>0</v>
      </c>
      <c r="AA138" s="207">
        <v>0</v>
      </c>
      <c r="AB138" s="207">
        <v>0</v>
      </c>
      <c r="AC138" s="207">
        <v>0</v>
      </c>
      <c r="AD138" s="207">
        <v>0</v>
      </c>
      <c r="AE138" s="207">
        <v>0</v>
      </c>
      <c r="AF138" s="207">
        <v>0</v>
      </c>
      <c r="AG138" s="207">
        <v>0</v>
      </c>
      <c r="AH138" s="207">
        <v>0</v>
      </c>
      <c r="AI138" s="207">
        <v>0</v>
      </c>
      <c r="AJ138" s="207">
        <v>0</v>
      </c>
      <c r="AK138" s="207">
        <v>0</v>
      </c>
      <c r="AL138" s="207">
        <v>0</v>
      </c>
      <c r="AM138" s="208">
        <v>0</v>
      </c>
      <c r="AN138" s="220"/>
      <c r="AO138" s="251">
        <f>O138</f>
        <v>0.62974078206057893</v>
      </c>
    </row>
    <row r="139" spans="1:41" x14ac:dyDescent="0.25">
      <c r="A139" s="391"/>
      <c r="B139" s="217" t="s">
        <v>12</v>
      </c>
      <c r="C139" s="218" t="s">
        <v>397</v>
      </c>
      <c r="D139" s="206">
        <v>0</v>
      </c>
      <c r="E139" s="207">
        <v>0</v>
      </c>
      <c r="F139" s="207">
        <v>0</v>
      </c>
      <c r="G139" s="207">
        <v>0</v>
      </c>
      <c r="H139" s="207">
        <v>0</v>
      </c>
      <c r="I139" s="207">
        <v>0</v>
      </c>
      <c r="J139" s="207">
        <v>0</v>
      </c>
      <c r="K139" s="207">
        <v>0</v>
      </c>
      <c r="L139" s="207">
        <v>0</v>
      </c>
      <c r="M139" s="207">
        <v>0</v>
      </c>
      <c r="N139" s="207">
        <v>0</v>
      </c>
      <c r="O139" s="207">
        <v>0</v>
      </c>
      <c r="P139" s="222">
        <v>0.41970904956798533</v>
      </c>
      <c r="Q139" s="207">
        <v>0</v>
      </c>
      <c r="R139" s="207">
        <v>0</v>
      </c>
      <c r="S139" s="207">
        <v>0</v>
      </c>
      <c r="T139" s="207">
        <v>0</v>
      </c>
      <c r="U139" s="207">
        <v>0</v>
      </c>
      <c r="V139" s="207">
        <v>0</v>
      </c>
      <c r="W139" s="207">
        <v>0</v>
      </c>
      <c r="X139" s="207">
        <v>0</v>
      </c>
      <c r="Y139" s="207">
        <v>0</v>
      </c>
      <c r="Z139" s="207">
        <v>0</v>
      </c>
      <c r="AA139" s="207">
        <v>0</v>
      </c>
      <c r="AB139" s="207">
        <v>0</v>
      </c>
      <c r="AC139" s="207">
        <v>0</v>
      </c>
      <c r="AD139" s="207">
        <v>0</v>
      </c>
      <c r="AE139" s="207">
        <v>0</v>
      </c>
      <c r="AF139" s="207">
        <v>0</v>
      </c>
      <c r="AG139" s="207">
        <v>0</v>
      </c>
      <c r="AH139" s="207">
        <v>0</v>
      </c>
      <c r="AI139" s="207">
        <v>0</v>
      </c>
      <c r="AJ139" s="207">
        <v>0</v>
      </c>
      <c r="AK139" s="207">
        <v>0</v>
      </c>
      <c r="AL139" s="207">
        <v>0</v>
      </c>
      <c r="AM139" s="208">
        <v>0</v>
      </c>
      <c r="AN139" s="220"/>
      <c r="AO139" s="251">
        <f>P139</f>
        <v>0.41970904956798533</v>
      </c>
    </row>
    <row r="140" spans="1:41" ht="21" x14ac:dyDescent="0.25">
      <c r="A140" s="391"/>
      <c r="B140" s="217" t="s">
        <v>13</v>
      </c>
      <c r="C140" s="218" t="s">
        <v>397</v>
      </c>
      <c r="D140" s="206">
        <v>0</v>
      </c>
      <c r="E140" s="207">
        <v>0</v>
      </c>
      <c r="F140" s="207">
        <v>0</v>
      </c>
      <c r="G140" s="207">
        <v>0</v>
      </c>
      <c r="H140" s="207">
        <v>0</v>
      </c>
      <c r="I140" s="207">
        <v>0</v>
      </c>
      <c r="J140" s="207">
        <v>0</v>
      </c>
      <c r="K140" s="207">
        <v>0</v>
      </c>
      <c r="L140" s="207">
        <v>0</v>
      </c>
      <c r="M140" s="207">
        <v>0</v>
      </c>
      <c r="N140" s="207">
        <v>0</v>
      </c>
      <c r="O140" s="207">
        <v>0</v>
      </c>
      <c r="P140" s="207">
        <v>0</v>
      </c>
      <c r="Q140" s="222">
        <v>0.56884243374180643</v>
      </c>
      <c r="R140" s="207">
        <v>0</v>
      </c>
      <c r="S140" s="207">
        <v>0</v>
      </c>
      <c r="T140" s="207">
        <v>0</v>
      </c>
      <c r="U140" s="207">
        <v>0</v>
      </c>
      <c r="V140" s="207">
        <v>0</v>
      </c>
      <c r="W140" s="207">
        <v>0</v>
      </c>
      <c r="X140" s="207">
        <v>0</v>
      </c>
      <c r="Y140" s="207">
        <v>0</v>
      </c>
      <c r="Z140" s="207">
        <v>0</v>
      </c>
      <c r="AA140" s="207">
        <v>0</v>
      </c>
      <c r="AB140" s="207">
        <v>0</v>
      </c>
      <c r="AC140" s="207">
        <v>0</v>
      </c>
      <c r="AD140" s="207">
        <v>0</v>
      </c>
      <c r="AE140" s="207">
        <v>0</v>
      </c>
      <c r="AF140" s="207">
        <v>0</v>
      </c>
      <c r="AG140" s="207">
        <v>0</v>
      </c>
      <c r="AH140" s="207">
        <v>0</v>
      </c>
      <c r="AI140" s="207">
        <v>0</v>
      </c>
      <c r="AJ140" s="207">
        <v>0</v>
      </c>
      <c r="AK140" s="207">
        <v>0</v>
      </c>
      <c r="AL140" s="207">
        <v>0</v>
      </c>
      <c r="AM140" s="208">
        <v>0</v>
      </c>
      <c r="AN140" s="220"/>
      <c r="AO140" s="251">
        <f>Q140</f>
        <v>0.56884243374180643</v>
      </c>
    </row>
    <row r="141" spans="1:41" ht="21" x14ac:dyDescent="0.25">
      <c r="A141" s="391"/>
      <c r="B141" s="217" t="s">
        <v>14</v>
      </c>
      <c r="C141" s="218" t="s">
        <v>397</v>
      </c>
      <c r="D141" s="206">
        <v>0</v>
      </c>
      <c r="E141" s="207">
        <v>0</v>
      </c>
      <c r="F141" s="207">
        <v>0</v>
      </c>
      <c r="G141" s="207">
        <v>0</v>
      </c>
      <c r="H141" s="207">
        <v>0</v>
      </c>
      <c r="I141" s="207">
        <v>0</v>
      </c>
      <c r="J141" s="207">
        <v>0</v>
      </c>
      <c r="K141" s="207">
        <v>0</v>
      </c>
      <c r="L141" s="207">
        <v>0</v>
      </c>
      <c r="M141" s="207">
        <v>0</v>
      </c>
      <c r="N141" s="207">
        <v>0</v>
      </c>
      <c r="O141" s="207">
        <v>0</v>
      </c>
      <c r="P141" s="207">
        <v>0</v>
      </c>
      <c r="Q141" s="207">
        <v>0</v>
      </c>
      <c r="R141" s="222">
        <v>0.20278999558582406</v>
      </c>
      <c r="S141" s="207">
        <v>0</v>
      </c>
      <c r="T141" s="207">
        <v>0</v>
      </c>
      <c r="U141" s="207">
        <v>0</v>
      </c>
      <c r="V141" s="207">
        <v>0</v>
      </c>
      <c r="W141" s="207">
        <v>0</v>
      </c>
      <c r="X141" s="207">
        <v>0</v>
      </c>
      <c r="Y141" s="207">
        <v>0</v>
      </c>
      <c r="Z141" s="207">
        <v>0</v>
      </c>
      <c r="AA141" s="207">
        <v>0</v>
      </c>
      <c r="AB141" s="207">
        <v>0</v>
      </c>
      <c r="AC141" s="207">
        <v>0</v>
      </c>
      <c r="AD141" s="207">
        <v>0</v>
      </c>
      <c r="AE141" s="207">
        <v>0</v>
      </c>
      <c r="AF141" s="207">
        <v>0</v>
      </c>
      <c r="AG141" s="207">
        <v>0</v>
      </c>
      <c r="AH141" s="207">
        <v>0</v>
      </c>
      <c r="AI141" s="207">
        <v>0</v>
      </c>
      <c r="AJ141" s="207">
        <v>0</v>
      </c>
      <c r="AK141" s="207">
        <v>0</v>
      </c>
      <c r="AL141" s="207">
        <v>0</v>
      </c>
      <c r="AM141" s="208">
        <v>0</v>
      </c>
      <c r="AN141" s="220"/>
      <c r="AO141" s="251">
        <f>R141</f>
        <v>0.20278999558582406</v>
      </c>
    </row>
    <row r="142" spans="1:41" x14ac:dyDescent="0.25">
      <c r="A142" s="391"/>
      <c r="B142" s="217" t="s">
        <v>15</v>
      </c>
      <c r="C142" s="218" t="s">
        <v>397</v>
      </c>
      <c r="D142" s="206">
        <v>0</v>
      </c>
      <c r="E142" s="207">
        <v>0</v>
      </c>
      <c r="F142" s="207">
        <v>0</v>
      </c>
      <c r="G142" s="207">
        <v>0</v>
      </c>
      <c r="H142" s="207">
        <v>0</v>
      </c>
      <c r="I142" s="207">
        <v>0</v>
      </c>
      <c r="J142" s="207">
        <v>0</v>
      </c>
      <c r="K142" s="207">
        <v>0</v>
      </c>
      <c r="L142" s="207">
        <v>0</v>
      </c>
      <c r="M142" s="207">
        <v>0</v>
      </c>
      <c r="N142" s="207">
        <v>0</v>
      </c>
      <c r="O142" s="207">
        <v>0</v>
      </c>
      <c r="P142" s="207">
        <v>0</v>
      </c>
      <c r="Q142" s="207">
        <v>0</v>
      </c>
      <c r="R142" s="207">
        <v>0</v>
      </c>
      <c r="S142" s="222">
        <v>0.37975772471910091</v>
      </c>
      <c r="T142" s="207">
        <v>0</v>
      </c>
      <c r="U142" s="207">
        <v>0</v>
      </c>
      <c r="V142" s="207">
        <v>0</v>
      </c>
      <c r="W142" s="207">
        <v>0</v>
      </c>
      <c r="X142" s="207">
        <v>0</v>
      </c>
      <c r="Y142" s="207">
        <v>0</v>
      </c>
      <c r="Z142" s="207">
        <v>0</v>
      </c>
      <c r="AA142" s="207">
        <v>0</v>
      </c>
      <c r="AB142" s="207">
        <v>0</v>
      </c>
      <c r="AC142" s="207">
        <v>0</v>
      </c>
      <c r="AD142" s="207">
        <v>0</v>
      </c>
      <c r="AE142" s="207">
        <v>0</v>
      </c>
      <c r="AF142" s="207">
        <v>0</v>
      </c>
      <c r="AG142" s="207">
        <v>0</v>
      </c>
      <c r="AH142" s="207">
        <v>0</v>
      </c>
      <c r="AI142" s="207">
        <v>0</v>
      </c>
      <c r="AJ142" s="207">
        <v>0</v>
      </c>
      <c r="AK142" s="207">
        <v>0</v>
      </c>
      <c r="AL142" s="207">
        <v>0</v>
      </c>
      <c r="AM142" s="208">
        <v>0</v>
      </c>
      <c r="AN142" s="220"/>
      <c r="AO142" s="251">
        <f>S142</f>
        <v>0.37975772471910091</v>
      </c>
    </row>
    <row r="143" spans="1:41" x14ac:dyDescent="0.25">
      <c r="A143" s="391"/>
      <c r="B143" s="217" t="s">
        <v>16</v>
      </c>
      <c r="C143" s="218" t="s">
        <v>397</v>
      </c>
      <c r="D143" s="206">
        <v>0</v>
      </c>
      <c r="E143" s="207">
        <v>0</v>
      </c>
      <c r="F143" s="207">
        <v>0</v>
      </c>
      <c r="G143" s="207">
        <v>0</v>
      </c>
      <c r="H143" s="207">
        <v>0</v>
      </c>
      <c r="I143" s="207">
        <v>0</v>
      </c>
      <c r="J143" s="207">
        <v>0</v>
      </c>
      <c r="K143" s="207">
        <v>0</v>
      </c>
      <c r="L143" s="207">
        <v>0</v>
      </c>
      <c r="M143" s="207">
        <v>0</v>
      </c>
      <c r="N143" s="207">
        <v>0</v>
      </c>
      <c r="O143" s="207">
        <v>0</v>
      </c>
      <c r="P143" s="207">
        <v>0</v>
      </c>
      <c r="Q143" s="207">
        <v>0</v>
      </c>
      <c r="R143" s="207">
        <v>0</v>
      </c>
      <c r="S143" s="207">
        <v>0</v>
      </c>
      <c r="T143" s="222">
        <v>0.44545590337793117</v>
      </c>
      <c r="U143" s="207">
        <v>0</v>
      </c>
      <c r="V143" s="207">
        <v>0</v>
      </c>
      <c r="W143" s="207">
        <v>0</v>
      </c>
      <c r="X143" s="207">
        <v>0</v>
      </c>
      <c r="Y143" s="207">
        <v>0</v>
      </c>
      <c r="Z143" s="207">
        <v>0</v>
      </c>
      <c r="AA143" s="207">
        <v>0</v>
      </c>
      <c r="AB143" s="207">
        <v>0</v>
      </c>
      <c r="AC143" s="207">
        <v>0</v>
      </c>
      <c r="AD143" s="207">
        <v>0</v>
      </c>
      <c r="AE143" s="207">
        <v>0</v>
      </c>
      <c r="AF143" s="207">
        <v>0</v>
      </c>
      <c r="AG143" s="207">
        <v>0</v>
      </c>
      <c r="AH143" s="207">
        <v>0</v>
      </c>
      <c r="AI143" s="207">
        <v>0</v>
      </c>
      <c r="AJ143" s="207">
        <v>0</v>
      </c>
      <c r="AK143" s="207">
        <v>0</v>
      </c>
      <c r="AL143" s="207">
        <v>0</v>
      </c>
      <c r="AM143" s="208">
        <v>0</v>
      </c>
      <c r="AN143" s="220"/>
      <c r="AO143" s="251">
        <f>T143</f>
        <v>0.44545590337793117</v>
      </c>
    </row>
    <row r="144" spans="1:41" ht="21" x14ac:dyDescent="0.25">
      <c r="A144" s="391"/>
      <c r="B144" s="217" t="s">
        <v>17</v>
      </c>
      <c r="C144" s="218" t="s">
        <v>397</v>
      </c>
      <c r="D144" s="206">
        <v>0</v>
      </c>
      <c r="E144" s="207">
        <v>0</v>
      </c>
      <c r="F144" s="207">
        <v>0</v>
      </c>
      <c r="G144" s="207">
        <v>0</v>
      </c>
      <c r="H144" s="207">
        <v>0</v>
      </c>
      <c r="I144" s="207">
        <v>0</v>
      </c>
      <c r="J144" s="207">
        <v>0</v>
      </c>
      <c r="K144" s="207">
        <v>0</v>
      </c>
      <c r="L144" s="207">
        <v>0</v>
      </c>
      <c r="M144" s="207">
        <v>0</v>
      </c>
      <c r="N144" s="207">
        <v>0</v>
      </c>
      <c r="O144" s="207">
        <v>0</v>
      </c>
      <c r="P144" s="207">
        <v>0</v>
      </c>
      <c r="Q144" s="207">
        <v>0</v>
      </c>
      <c r="R144" s="207">
        <v>0</v>
      </c>
      <c r="S144" s="207">
        <v>0</v>
      </c>
      <c r="T144" s="207">
        <v>0</v>
      </c>
      <c r="U144" s="222">
        <v>0.33119267521212947</v>
      </c>
      <c r="V144" s="207">
        <v>0</v>
      </c>
      <c r="W144" s="207">
        <v>0</v>
      </c>
      <c r="X144" s="207">
        <v>0</v>
      </c>
      <c r="Y144" s="207">
        <v>0</v>
      </c>
      <c r="Z144" s="207">
        <v>0</v>
      </c>
      <c r="AA144" s="207">
        <v>0</v>
      </c>
      <c r="AB144" s="207">
        <v>0</v>
      </c>
      <c r="AC144" s="207">
        <v>0</v>
      </c>
      <c r="AD144" s="207">
        <v>0</v>
      </c>
      <c r="AE144" s="207">
        <v>0</v>
      </c>
      <c r="AF144" s="207">
        <v>0</v>
      </c>
      <c r="AG144" s="207">
        <v>0</v>
      </c>
      <c r="AH144" s="207">
        <v>0</v>
      </c>
      <c r="AI144" s="207">
        <v>0</v>
      </c>
      <c r="AJ144" s="207">
        <v>0</v>
      </c>
      <c r="AK144" s="207">
        <v>0</v>
      </c>
      <c r="AL144" s="207">
        <v>0</v>
      </c>
      <c r="AM144" s="208">
        <v>0</v>
      </c>
      <c r="AN144" s="220"/>
      <c r="AO144" s="251">
        <f>U144</f>
        <v>0.33119267521212947</v>
      </c>
    </row>
    <row r="145" spans="1:41" x14ac:dyDescent="0.25">
      <c r="A145" s="391"/>
      <c r="B145" s="217" t="s">
        <v>18</v>
      </c>
      <c r="C145" s="218" t="s">
        <v>397</v>
      </c>
      <c r="D145" s="206">
        <v>0</v>
      </c>
      <c r="E145" s="207">
        <v>0</v>
      </c>
      <c r="F145" s="207">
        <v>0</v>
      </c>
      <c r="G145" s="207">
        <v>0</v>
      </c>
      <c r="H145" s="207">
        <v>0</v>
      </c>
      <c r="I145" s="207">
        <v>0</v>
      </c>
      <c r="J145" s="207">
        <v>0</v>
      </c>
      <c r="K145" s="207">
        <v>0</v>
      </c>
      <c r="L145" s="207">
        <v>0</v>
      </c>
      <c r="M145" s="207">
        <v>0</v>
      </c>
      <c r="N145" s="207">
        <v>0</v>
      </c>
      <c r="O145" s="207">
        <v>0</v>
      </c>
      <c r="P145" s="207">
        <v>0</v>
      </c>
      <c r="Q145" s="207">
        <v>0</v>
      </c>
      <c r="R145" s="207">
        <v>0</v>
      </c>
      <c r="S145" s="207">
        <v>0</v>
      </c>
      <c r="T145" s="207">
        <v>0</v>
      </c>
      <c r="U145" s="207">
        <v>0</v>
      </c>
      <c r="V145" s="222">
        <v>0.47050855638437911</v>
      </c>
      <c r="W145" s="207">
        <v>0</v>
      </c>
      <c r="X145" s="207">
        <v>0</v>
      </c>
      <c r="Y145" s="207">
        <v>0</v>
      </c>
      <c r="Z145" s="207">
        <v>0</v>
      </c>
      <c r="AA145" s="207">
        <v>0</v>
      </c>
      <c r="AB145" s="207">
        <v>0</v>
      </c>
      <c r="AC145" s="207">
        <v>0</v>
      </c>
      <c r="AD145" s="207">
        <v>0</v>
      </c>
      <c r="AE145" s="207">
        <v>0</v>
      </c>
      <c r="AF145" s="207">
        <v>0</v>
      </c>
      <c r="AG145" s="207">
        <v>0</v>
      </c>
      <c r="AH145" s="207">
        <v>0</v>
      </c>
      <c r="AI145" s="207">
        <v>0</v>
      </c>
      <c r="AJ145" s="207">
        <v>0</v>
      </c>
      <c r="AK145" s="207">
        <v>0</v>
      </c>
      <c r="AL145" s="207">
        <v>0</v>
      </c>
      <c r="AM145" s="208">
        <v>0</v>
      </c>
      <c r="AN145" s="220"/>
      <c r="AO145" s="251">
        <f>V145</f>
        <v>0.47050855638437911</v>
      </c>
    </row>
    <row r="146" spans="1:41" ht="31.5" x14ac:dyDescent="0.25">
      <c r="A146" s="391"/>
      <c r="B146" s="217" t="s">
        <v>19</v>
      </c>
      <c r="C146" s="218" t="s">
        <v>397</v>
      </c>
      <c r="D146" s="206">
        <v>0</v>
      </c>
      <c r="E146" s="207">
        <v>0</v>
      </c>
      <c r="F146" s="207">
        <v>0</v>
      </c>
      <c r="G146" s="207">
        <v>0</v>
      </c>
      <c r="H146" s="207">
        <v>0</v>
      </c>
      <c r="I146" s="207">
        <v>0</v>
      </c>
      <c r="J146" s="207">
        <v>0</v>
      </c>
      <c r="K146" s="207">
        <v>0</v>
      </c>
      <c r="L146" s="207">
        <v>0</v>
      </c>
      <c r="M146" s="207">
        <v>0</v>
      </c>
      <c r="N146" s="207">
        <v>0</v>
      </c>
      <c r="O146" s="207">
        <v>0</v>
      </c>
      <c r="P146" s="207">
        <v>0</v>
      </c>
      <c r="Q146" s="207">
        <v>0</v>
      </c>
      <c r="R146" s="207">
        <v>0</v>
      </c>
      <c r="S146" s="207">
        <v>0</v>
      </c>
      <c r="T146" s="207">
        <v>0</v>
      </c>
      <c r="U146" s="207">
        <v>0</v>
      </c>
      <c r="V146" s="207">
        <v>0</v>
      </c>
      <c r="W146" s="222">
        <v>0.60702834757834745</v>
      </c>
      <c r="X146" s="207">
        <v>0</v>
      </c>
      <c r="Y146" s="207">
        <v>0</v>
      </c>
      <c r="Z146" s="207">
        <v>0</v>
      </c>
      <c r="AA146" s="207">
        <v>0</v>
      </c>
      <c r="AB146" s="207">
        <v>0</v>
      </c>
      <c r="AC146" s="207">
        <v>0</v>
      </c>
      <c r="AD146" s="207">
        <v>0</v>
      </c>
      <c r="AE146" s="207">
        <v>0</v>
      </c>
      <c r="AF146" s="207">
        <v>0</v>
      </c>
      <c r="AG146" s="207">
        <v>0</v>
      </c>
      <c r="AH146" s="207">
        <v>0</v>
      </c>
      <c r="AI146" s="207">
        <v>0</v>
      </c>
      <c r="AJ146" s="207">
        <v>0</v>
      </c>
      <c r="AK146" s="207">
        <v>0</v>
      </c>
      <c r="AL146" s="207">
        <v>0</v>
      </c>
      <c r="AM146" s="208">
        <v>0</v>
      </c>
      <c r="AN146" s="220"/>
      <c r="AO146" s="251">
        <f>W146</f>
        <v>0.60702834757834745</v>
      </c>
    </row>
    <row r="147" spans="1:41" ht="31.5" x14ac:dyDescent="0.25">
      <c r="A147" s="391"/>
      <c r="B147" s="217" t="s">
        <v>20</v>
      </c>
      <c r="C147" s="218" t="s">
        <v>397</v>
      </c>
      <c r="D147" s="206">
        <v>0</v>
      </c>
      <c r="E147" s="207">
        <v>0</v>
      </c>
      <c r="F147" s="207">
        <v>0</v>
      </c>
      <c r="G147" s="207">
        <v>0</v>
      </c>
      <c r="H147" s="207">
        <v>0</v>
      </c>
      <c r="I147" s="207">
        <v>0</v>
      </c>
      <c r="J147" s="207">
        <v>0</v>
      </c>
      <c r="K147" s="207">
        <v>0</v>
      </c>
      <c r="L147" s="207">
        <v>0</v>
      </c>
      <c r="M147" s="207">
        <v>0</v>
      </c>
      <c r="N147" s="207">
        <v>0</v>
      </c>
      <c r="O147" s="207">
        <v>0</v>
      </c>
      <c r="P147" s="207">
        <v>0</v>
      </c>
      <c r="Q147" s="207">
        <v>0</v>
      </c>
      <c r="R147" s="207">
        <v>0</v>
      </c>
      <c r="S147" s="207">
        <v>0</v>
      </c>
      <c r="T147" s="207">
        <v>0</v>
      </c>
      <c r="U147" s="207">
        <v>0</v>
      </c>
      <c r="V147" s="207">
        <v>0</v>
      </c>
      <c r="W147" s="207">
        <v>0</v>
      </c>
      <c r="X147" s="222">
        <v>0.52407316656219727</v>
      </c>
      <c r="Y147" s="207">
        <v>0</v>
      </c>
      <c r="Z147" s="207">
        <v>0</v>
      </c>
      <c r="AA147" s="207">
        <v>0</v>
      </c>
      <c r="AB147" s="207">
        <v>0</v>
      </c>
      <c r="AC147" s="207">
        <v>0</v>
      </c>
      <c r="AD147" s="207">
        <v>0</v>
      </c>
      <c r="AE147" s="207">
        <v>0</v>
      </c>
      <c r="AF147" s="207">
        <v>0</v>
      </c>
      <c r="AG147" s="207">
        <v>0</v>
      </c>
      <c r="AH147" s="207">
        <v>0</v>
      </c>
      <c r="AI147" s="207">
        <v>0</v>
      </c>
      <c r="AJ147" s="207">
        <v>0</v>
      </c>
      <c r="AK147" s="207">
        <v>0</v>
      </c>
      <c r="AL147" s="207">
        <v>0</v>
      </c>
      <c r="AM147" s="208">
        <v>0</v>
      </c>
      <c r="AN147" s="220"/>
      <c r="AO147" s="251">
        <f>X147</f>
        <v>0.52407316656219727</v>
      </c>
    </row>
    <row r="148" spans="1:41" x14ac:dyDescent="0.25">
      <c r="A148" s="391"/>
      <c r="B148" s="217" t="s">
        <v>21</v>
      </c>
      <c r="C148" s="218" t="s">
        <v>397</v>
      </c>
      <c r="D148" s="206">
        <v>0</v>
      </c>
      <c r="E148" s="207">
        <v>0</v>
      </c>
      <c r="F148" s="207">
        <v>0</v>
      </c>
      <c r="G148" s="207">
        <v>0</v>
      </c>
      <c r="H148" s="207">
        <v>0</v>
      </c>
      <c r="I148" s="207">
        <v>0</v>
      </c>
      <c r="J148" s="207">
        <v>0</v>
      </c>
      <c r="K148" s="207">
        <v>0</v>
      </c>
      <c r="L148" s="207">
        <v>0</v>
      </c>
      <c r="M148" s="207">
        <v>0</v>
      </c>
      <c r="N148" s="207">
        <v>0</v>
      </c>
      <c r="O148" s="207">
        <v>0</v>
      </c>
      <c r="P148" s="207">
        <v>0</v>
      </c>
      <c r="Q148" s="207">
        <v>0</v>
      </c>
      <c r="R148" s="207">
        <v>0</v>
      </c>
      <c r="S148" s="207">
        <v>0</v>
      </c>
      <c r="T148" s="207">
        <v>0</v>
      </c>
      <c r="U148" s="207">
        <v>0</v>
      </c>
      <c r="V148" s="207">
        <v>0</v>
      </c>
      <c r="W148" s="207">
        <v>0</v>
      </c>
      <c r="X148" s="207">
        <v>0</v>
      </c>
      <c r="Y148" s="222">
        <v>0.69121119460078151</v>
      </c>
      <c r="Z148" s="207">
        <v>0</v>
      </c>
      <c r="AA148" s="207">
        <v>0</v>
      </c>
      <c r="AB148" s="207">
        <v>0</v>
      </c>
      <c r="AC148" s="207">
        <v>0</v>
      </c>
      <c r="AD148" s="207">
        <v>0</v>
      </c>
      <c r="AE148" s="207">
        <v>0</v>
      </c>
      <c r="AF148" s="207">
        <v>0</v>
      </c>
      <c r="AG148" s="207">
        <v>0</v>
      </c>
      <c r="AH148" s="207">
        <v>0</v>
      </c>
      <c r="AI148" s="207">
        <v>0</v>
      </c>
      <c r="AJ148" s="207">
        <v>0</v>
      </c>
      <c r="AK148" s="207">
        <v>0</v>
      </c>
      <c r="AL148" s="207">
        <v>0</v>
      </c>
      <c r="AM148" s="208">
        <v>0</v>
      </c>
      <c r="AN148" s="220"/>
      <c r="AO148" s="251">
        <f>Y148</f>
        <v>0.69121119460078151</v>
      </c>
    </row>
    <row r="149" spans="1:41" ht="21" x14ac:dyDescent="0.25">
      <c r="A149" s="391"/>
      <c r="B149" s="217" t="s">
        <v>22</v>
      </c>
      <c r="C149" s="218" t="s">
        <v>397</v>
      </c>
      <c r="D149" s="206">
        <v>0</v>
      </c>
      <c r="E149" s="207">
        <v>0</v>
      </c>
      <c r="F149" s="207">
        <v>0</v>
      </c>
      <c r="G149" s="207">
        <v>0</v>
      </c>
      <c r="H149" s="207">
        <v>0</v>
      </c>
      <c r="I149" s="207">
        <v>0</v>
      </c>
      <c r="J149" s="207">
        <v>0</v>
      </c>
      <c r="K149" s="207">
        <v>0</v>
      </c>
      <c r="L149" s="207">
        <v>0</v>
      </c>
      <c r="M149" s="207">
        <v>0</v>
      </c>
      <c r="N149" s="207">
        <v>0</v>
      </c>
      <c r="O149" s="207">
        <v>0</v>
      </c>
      <c r="P149" s="207">
        <v>0</v>
      </c>
      <c r="Q149" s="207">
        <v>0</v>
      </c>
      <c r="R149" s="207">
        <v>0</v>
      </c>
      <c r="S149" s="207">
        <v>0</v>
      </c>
      <c r="T149" s="207">
        <v>0</v>
      </c>
      <c r="U149" s="207">
        <v>0</v>
      </c>
      <c r="V149" s="207">
        <v>0</v>
      </c>
      <c r="W149" s="207">
        <v>0</v>
      </c>
      <c r="X149" s="207">
        <v>0</v>
      </c>
      <c r="Y149" s="207">
        <v>0</v>
      </c>
      <c r="Z149" s="222">
        <v>0.86828876141229683</v>
      </c>
      <c r="AA149" s="207">
        <v>0</v>
      </c>
      <c r="AB149" s="207">
        <v>0</v>
      </c>
      <c r="AC149" s="207">
        <v>0</v>
      </c>
      <c r="AD149" s="207">
        <v>0</v>
      </c>
      <c r="AE149" s="207">
        <v>0</v>
      </c>
      <c r="AF149" s="207">
        <v>0</v>
      </c>
      <c r="AG149" s="207">
        <v>0</v>
      </c>
      <c r="AH149" s="207">
        <v>0</v>
      </c>
      <c r="AI149" s="207">
        <v>0</v>
      </c>
      <c r="AJ149" s="207">
        <v>0</v>
      </c>
      <c r="AK149" s="207">
        <v>0</v>
      </c>
      <c r="AL149" s="207">
        <v>0</v>
      </c>
      <c r="AM149" s="208">
        <v>0</v>
      </c>
      <c r="AN149" s="220"/>
      <c r="AO149" s="251">
        <f>Z149</f>
        <v>0.86828876141229683</v>
      </c>
    </row>
    <row r="150" spans="1:41" x14ac:dyDescent="0.25">
      <c r="A150" s="391"/>
      <c r="B150" s="217" t="s">
        <v>23</v>
      </c>
      <c r="C150" s="218" t="s">
        <v>397</v>
      </c>
      <c r="D150" s="206">
        <v>0</v>
      </c>
      <c r="E150" s="207">
        <v>0</v>
      </c>
      <c r="F150" s="207">
        <v>0</v>
      </c>
      <c r="G150" s="207">
        <v>0</v>
      </c>
      <c r="H150" s="207">
        <v>0</v>
      </c>
      <c r="I150" s="207">
        <v>0</v>
      </c>
      <c r="J150" s="207">
        <v>0</v>
      </c>
      <c r="K150" s="207">
        <v>0</v>
      </c>
      <c r="L150" s="207">
        <v>0</v>
      </c>
      <c r="M150" s="207">
        <v>0</v>
      </c>
      <c r="N150" s="207">
        <v>0</v>
      </c>
      <c r="O150" s="207">
        <v>0</v>
      </c>
      <c r="P150" s="207">
        <v>0</v>
      </c>
      <c r="Q150" s="207">
        <v>0</v>
      </c>
      <c r="R150" s="207">
        <v>0</v>
      </c>
      <c r="S150" s="207">
        <v>0</v>
      </c>
      <c r="T150" s="207">
        <v>0</v>
      </c>
      <c r="U150" s="207">
        <v>0</v>
      </c>
      <c r="V150" s="207">
        <v>0</v>
      </c>
      <c r="W150" s="207">
        <v>0</v>
      </c>
      <c r="X150" s="207">
        <v>0</v>
      </c>
      <c r="Y150" s="207">
        <v>0</v>
      </c>
      <c r="Z150" s="207">
        <v>0</v>
      </c>
      <c r="AA150" s="222">
        <v>0.83023643514793921</v>
      </c>
      <c r="AB150" s="207">
        <v>0</v>
      </c>
      <c r="AC150" s="207">
        <v>0</v>
      </c>
      <c r="AD150" s="207">
        <v>0</v>
      </c>
      <c r="AE150" s="207">
        <v>0</v>
      </c>
      <c r="AF150" s="207">
        <v>0</v>
      </c>
      <c r="AG150" s="207">
        <v>0</v>
      </c>
      <c r="AH150" s="207">
        <v>0</v>
      </c>
      <c r="AI150" s="207">
        <v>0</v>
      </c>
      <c r="AJ150" s="207">
        <v>0</v>
      </c>
      <c r="AK150" s="207">
        <v>0</v>
      </c>
      <c r="AL150" s="207">
        <v>0</v>
      </c>
      <c r="AM150" s="208">
        <v>0</v>
      </c>
      <c r="AN150" s="220"/>
      <c r="AO150" s="251">
        <f>AA150</f>
        <v>0.83023643514793921</v>
      </c>
    </row>
    <row r="151" spans="1:41" ht="21" x14ac:dyDescent="0.25">
      <c r="A151" s="391"/>
      <c r="B151" s="217" t="s">
        <v>24</v>
      </c>
      <c r="C151" s="218" t="s">
        <v>397</v>
      </c>
      <c r="D151" s="206">
        <v>0</v>
      </c>
      <c r="E151" s="207">
        <v>0</v>
      </c>
      <c r="F151" s="207">
        <v>0</v>
      </c>
      <c r="G151" s="207">
        <v>0</v>
      </c>
      <c r="H151" s="207">
        <v>0</v>
      </c>
      <c r="I151" s="207">
        <v>0</v>
      </c>
      <c r="J151" s="207">
        <v>0</v>
      </c>
      <c r="K151" s="207">
        <v>0</v>
      </c>
      <c r="L151" s="207">
        <v>0</v>
      </c>
      <c r="M151" s="207">
        <v>0</v>
      </c>
      <c r="N151" s="207">
        <v>0</v>
      </c>
      <c r="O151" s="207">
        <v>0</v>
      </c>
      <c r="P151" s="207">
        <v>0</v>
      </c>
      <c r="Q151" s="207">
        <v>0</v>
      </c>
      <c r="R151" s="207">
        <v>0</v>
      </c>
      <c r="S151" s="207">
        <v>0</v>
      </c>
      <c r="T151" s="207">
        <v>0</v>
      </c>
      <c r="U151" s="207">
        <v>0</v>
      </c>
      <c r="V151" s="207">
        <v>0</v>
      </c>
      <c r="W151" s="207">
        <v>0</v>
      </c>
      <c r="X151" s="207">
        <v>0</v>
      </c>
      <c r="Y151" s="207">
        <v>0</v>
      </c>
      <c r="Z151" s="207">
        <v>0</v>
      </c>
      <c r="AA151" s="207">
        <v>0</v>
      </c>
      <c r="AB151" s="222">
        <v>0.84009575035561868</v>
      </c>
      <c r="AC151" s="207">
        <v>0</v>
      </c>
      <c r="AD151" s="207">
        <v>0</v>
      </c>
      <c r="AE151" s="207">
        <v>0</v>
      </c>
      <c r="AF151" s="207">
        <v>0</v>
      </c>
      <c r="AG151" s="207">
        <v>0</v>
      </c>
      <c r="AH151" s="207">
        <v>0</v>
      </c>
      <c r="AI151" s="207">
        <v>0</v>
      </c>
      <c r="AJ151" s="207">
        <v>0</v>
      </c>
      <c r="AK151" s="207">
        <v>0</v>
      </c>
      <c r="AL151" s="207">
        <v>0</v>
      </c>
      <c r="AM151" s="208">
        <v>0</v>
      </c>
      <c r="AN151" s="220"/>
      <c r="AO151" s="251">
        <f>AB151</f>
        <v>0.84009575035561868</v>
      </c>
    </row>
    <row r="152" spans="1:41" ht="21" x14ac:dyDescent="0.25">
      <c r="A152" s="391"/>
      <c r="B152" s="217" t="s">
        <v>25</v>
      </c>
      <c r="C152" s="218" t="s">
        <v>397</v>
      </c>
      <c r="D152" s="206">
        <v>0</v>
      </c>
      <c r="E152" s="207">
        <v>0</v>
      </c>
      <c r="F152" s="207">
        <v>0</v>
      </c>
      <c r="G152" s="207">
        <v>0</v>
      </c>
      <c r="H152" s="207">
        <v>0</v>
      </c>
      <c r="I152" s="207">
        <v>0</v>
      </c>
      <c r="J152" s="207">
        <v>0</v>
      </c>
      <c r="K152" s="207">
        <v>0</v>
      </c>
      <c r="L152" s="207">
        <v>0</v>
      </c>
      <c r="M152" s="207">
        <v>0</v>
      </c>
      <c r="N152" s="207">
        <v>0</v>
      </c>
      <c r="O152" s="207">
        <v>0</v>
      </c>
      <c r="P152" s="207">
        <v>0</v>
      </c>
      <c r="Q152" s="207">
        <v>0</v>
      </c>
      <c r="R152" s="207">
        <v>0</v>
      </c>
      <c r="S152" s="207">
        <v>0</v>
      </c>
      <c r="T152" s="207">
        <v>0</v>
      </c>
      <c r="U152" s="207">
        <v>0</v>
      </c>
      <c r="V152" s="207">
        <v>0</v>
      </c>
      <c r="W152" s="207">
        <v>0</v>
      </c>
      <c r="X152" s="207">
        <v>0</v>
      </c>
      <c r="Y152" s="207">
        <v>0</v>
      </c>
      <c r="Z152" s="207">
        <v>0</v>
      </c>
      <c r="AA152" s="207">
        <v>0</v>
      </c>
      <c r="AB152" s="207">
        <v>0</v>
      </c>
      <c r="AC152" s="222">
        <v>0.77452605268217634</v>
      </c>
      <c r="AD152" s="207">
        <v>0</v>
      </c>
      <c r="AE152" s="207">
        <v>0</v>
      </c>
      <c r="AF152" s="207">
        <v>0</v>
      </c>
      <c r="AG152" s="207">
        <v>0</v>
      </c>
      <c r="AH152" s="207">
        <v>0</v>
      </c>
      <c r="AI152" s="207">
        <v>0</v>
      </c>
      <c r="AJ152" s="207">
        <v>0</v>
      </c>
      <c r="AK152" s="207">
        <v>0</v>
      </c>
      <c r="AL152" s="207">
        <v>0</v>
      </c>
      <c r="AM152" s="208">
        <v>0</v>
      </c>
      <c r="AN152" s="220"/>
      <c r="AO152" s="251">
        <f>AC152</f>
        <v>0.77452605268217634</v>
      </c>
    </row>
    <row r="153" spans="1:41" x14ac:dyDescent="0.25">
      <c r="A153" s="391"/>
      <c r="B153" s="217" t="s">
        <v>26</v>
      </c>
      <c r="C153" s="218" t="s">
        <v>397</v>
      </c>
      <c r="D153" s="206">
        <v>0</v>
      </c>
      <c r="E153" s="207">
        <v>0</v>
      </c>
      <c r="F153" s="207">
        <v>0</v>
      </c>
      <c r="G153" s="207">
        <v>0</v>
      </c>
      <c r="H153" s="207">
        <v>0</v>
      </c>
      <c r="I153" s="207">
        <v>0</v>
      </c>
      <c r="J153" s="207">
        <v>0</v>
      </c>
      <c r="K153" s="207">
        <v>0</v>
      </c>
      <c r="L153" s="207">
        <v>0</v>
      </c>
      <c r="M153" s="207">
        <v>0</v>
      </c>
      <c r="N153" s="207">
        <v>0</v>
      </c>
      <c r="O153" s="207">
        <v>0</v>
      </c>
      <c r="P153" s="207">
        <v>0</v>
      </c>
      <c r="Q153" s="207">
        <v>0</v>
      </c>
      <c r="R153" s="207">
        <v>0</v>
      </c>
      <c r="S153" s="207">
        <v>0</v>
      </c>
      <c r="T153" s="207">
        <v>0</v>
      </c>
      <c r="U153" s="207">
        <v>0</v>
      </c>
      <c r="V153" s="207">
        <v>0</v>
      </c>
      <c r="W153" s="207">
        <v>0</v>
      </c>
      <c r="X153" s="207">
        <v>0</v>
      </c>
      <c r="Y153" s="207">
        <v>0</v>
      </c>
      <c r="Z153" s="207">
        <v>0</v>
      </c>
      <c r="AA153" s="207">
        <v>0</v>
      </c>
      <c r="AB153" s="207">
        <v>0</v>
      </c>
      <c r="AC153" s="207">
        <v>0</v>
      </c>
      <c r="AD153" s="222">
        <v>0.83874166863625621</v>
      </c>
      <c r="AE153" s="207">
        <v>0</v>
      </c>
      <c r="AF153" s="207">
        <v>0</v>
      </c>
      <c r="AG153" s="207">
        <v>0</v>
      </c>
      <c r="AH153" s="207">
        <v>0</v>
      </c>
      <c r="AI153" s="207">
        <v>0</v>
      </c>
      <c r="AJ153" s="207">
        <v>0</v>
      </c>
      <c r="AK153" s="207">
        <v>0</v>
      </c>
      <c r="AL153" s="207">
        <v>0</v>
      </c>
      <c r="AM153" s="208">
        <v>0</v>
      </c>
      <c r="AN153" s="220"/>
      <c r="AO153" s="251">
        <f>AD153</f>
        <v>0.83874166863625621</v>
      </c>
    </row>
    <row r="154" spans="1:41" ht="21" x14ac:dyDescent="0.25">
      <c r="A154" s="391"/>
      <c r="B154" s="217" t="s">
        <v>27</v>
      </c>
      <c r="C154" s="218" t="s">
        <v>397</v>
      </c>
      <c r="D154" s="206">
        <v>0</v>
      </c>
      <c r="E154" s="207">
        <v>0</v>
      </c>
      <c r="F154" s="207">
        <v>0</v>
      </c>
      <c r="G154" s="207">
        <v>0</v>
      </c>
      <c r="H154" s="207">
        <v>0</v>
      </c>
      <c r="I154" s="207">
        <v>0</v>
      </c>
      <c r="J154" s="207">
        <v>0</v>
      </c>
      <c r="K154" s="207">
        <v>0</v>
      </c>
      <c r="L154" s="207">
        <v>0</v>
      </c>
      <c r="M154" s="207">
        <v>0</v>
      </c>
      <c r="N154" s="207">
        <v>0</v>
      </c>
      <c r="O154" s="207">
        <v>0</v>
      </c>
      <c r="P154" s="207">
        <v>0</v>
      </c>
      <c r="Q154" s="207">
        <v>0</v>
      </c>
      <c r="R154" s="207">
        <v>0</v>
      </c>
      <c r="S154" s="207">
        <v>0</v>
      </c>
      <c r="T154" s="207">
        <v>0</v>
      </c>
      <c r="U154" s="207">
        <v>0</v>
      </c>
      <c r="V154" s="207">
        <v>0</v>
      </c>
      <c r="W154" s="207">
        <v>0</v>
      </c>
      <c r="X154" s="207">
        <v>0</v>
      </c>
      <c r="Y154" s="207">
        <v>0</v>
      </c>
      <c r="Z154" s="207">
        <v>0</v>
      </c>
      <c r="AA154" s="207">
        <v>0</v>
      </c>
      <c r="AB154" s="207">
        <v>0</v>
      </c>
      <c r="AC154" s="207">
        <v>0</v>
      </c>
      <c r="AD154" s="207">
        <v>0</v>
      </c>
      <c r="AE154" s="222">
        <v>0.7933095311492866</v>
      </c>
      <c r="AF154" s="207">
        <v>0</v>
      </c>
      <c r="AG154" s="207">
        <v>0</v>
      </c>
      <c r="AH154" s="207">
        <v>0</v>
      </c>
      <c r="AI154" s="207">
        <v>0</v>
      </c>
      <c r="AJ154" s="207">
        <v>0</v>
      </c>
      <c r="AK154" s="207">
        <v>0</v>
      </c>
      <c r="AL154" s="207">
        <v>0</v>
      </c>
      <c r="AM154" s="208">
        <v>0</v>
      </c>
      <c r="AN154" s="220"/>
      <c r="AO154" s="251">
        <f>AE154</f>
        <v>0.7933095311492866</v>
      </c>
    </row>
    <row r="155" spans="1:41" ht="21" x14ac:dyDescent="0.25">
      <c r="A155" s="391"/>
      <c r="B155" s="217" t="s">
        <v>28</v>
      </c>
      <c r="C155" s="218" t="s">
        <v>397</v>
      </c>
      <c r="D155" s="206">
        <v>0</v>
      </c>
      <c r="E155" s="207">
        <v>0</v>
      </c>
      <c r="F155" s="207">
        <v>0</v>
      </c>
      <c r="G155" s="207">
        <v>0</v>
      </c>
      <c r="H155" s="207">
        <v>0</v>
      </c>
      <c r="I155" s="207">
        <v>0</v>
      </c>
      <c r="J155" s="207">
        <v>0</v>
      </c>
      <c r="K155" s="207">
        <v>0</v>
      </c>
      <c r="L155" s="207">
        <v>0</v>
      </c>
      <c r="M155" s="207">
        <v>0</v>
      </c>
      <c r="N155" s="207">
        <v>0</v>
      </c>
      <c r="O155" s="207">
        <v>0</v>
      </c>
      <c r="P155" s="207">
        <v>0</v>
      </c>
      <c r="Q155" s="207">
        <v>0</v>
      </c>
      <c r="R155" s="207">
        <v>0</v>
      </c>
      <c r="S155" s="207">
        <v>0</v>
      </c>
      <c r="T155" s="207">
        <v>0</v>
      </c>
      <c r="U155" s="207">
        <v>0</v>
      </c>
      <c r="V155" s="207">
        <v>0</v>
      </c>
      <c r="W155" s="207">
        <v>0</v>
      </c>
      <c r="X155" s="207">
        <v>0</v>
      </c>
      <c r="Y155" s="207">
        <v>0</v>
      </c>
      <c r="Z155" s="207">
        <v>0</v>
      </c>
      <c r="AA155" s="207">
        <v>0</v>
      </c>
      <c r="AB155" s="207">
        <v>0</v>
      </c>
      <c r="AC155" s="207">
        <v>0</v>
      </c>
      <c r="AD155" s="207">
        <v>0</v>
      </c>
      <c r="AE155" s="207">
        <v>0</v>
      </c>
      <c r="AF155" s="222">
        <v>0.88995712227777291</v>
      </c>
      <c r="AG155" s="207">
        <v>0</v>
      </c>
      <c r="AH155" s="207">
        <v>0</v>
      </c>
      <c r="AI155" s="207">
        <v>0</v>
      </c>
      <c r="AJ155" s="207">
        <v>0</v>
      </c>
      <c r="AK155" s="207">
        <v>0</v>
      </c>
      <c r="AL155" s="207">
        <v>0</v>
      </c>
      <c r="AM155" s="208">
        <v>0</v>
      </c>
      <c r="AN155" s="220"/>
      <c r="AO155" s="251">
        <f>AF155</f>
        <v>0.88995712227777291</v>
      </c>
    </row>
    <row r="156" spans="1:41" x14ac:dyDescent="0.25">
      <c r="A156" s="391"/>
      <c r="B156" s="217" t="s">
        <v>29</v>
      </c>
      <c r="C156" s="218" t="s">
        <v>397</v>
      </c>
      <c r="D156" s="206">
        <v>0</v>
      </c>
      <c r="E156" s="207">
        <v>0</v>
      </c>
      <c r="F156" s="207">
        <v>0</v>
      </c>
      <c r="G156" s="207">
        <v>0</v>
      </c>
      <c r="H156" s="207">
        <v>0</v>
      </c>
      <c r="I156" s="207">
        <v>0</v>
      </c>
      <c r="J156" s="207">
        <v>0</v>
      </c>
      <c r="K156" s="207">
        <v>0</v>
      </c>
      <c r="L156" s="207">
        <v>0</v>
      </c>
      <c r="M156" s="207">
        <v>0</v>
      </c>
      <c r="N156" s="207">
        <v>0</v>
      </c>
      <c r="O156" s="207">
        <v>0</v>
      </c>
      <c r="P156" s="207">
        <v>0</v>
      </c>
      <c r="Q156" s="207">
        <v>0</v>
      </c>
      <c r="R156" s="207">
        <v>0</v>
      </c>
      <c r="S156" s="207">
        <v>0</v>
      </c>
      <c r="T156" s="207">
        <v>0</v>
      </c>
      <c r="U156" s="207">
        <v>0</v>
      </c>
      <c r="V156" s="207">
        <v>0</v>
      </c>
      <c r="W156" s="207">
        <v>0</v>
      </c>
      <c r="X156" s="207">
        <v>0</v>
      </c>
      <c r="Y156" s="207">
        <v>0</v>
      </c>
      <c r="Z156" s="207">
        <v>0</v>
      </c>
      <c r="AA156" s="207">
        <v>0</v>
      </c>
      <c r="AB156" s="207">
        <v>0</v>
      </c>
      <c r="AC156" s="207">
        <v>0</v>
      </c>
      <c r="AD156" s="207">
        <v>0</v>
      </c>
      <c r="AE156" s="207">
        <v>0</v>
      </c>
      <c r="AF156" s="207">
        <v>0</v>
      </c>
      <c r="AG156" s="222">
        <v>0.97268104311728398</v>
      </c>
      <c r="AH156" s="207">
        <v>0</v>
      </c>
      <c r="AI156" s="207">
        <v>0</v>
      </c>
      <c r="AJ156" s="207">
        <v>0</v>
      </c>
      <c r="AK156" s="207">
        <v>0</v>
      </c>
      <c r="AL156" s="207">
        <v>0</v>
      </c>
      <c r="AM156" s="208">
        <v>0</v>
      </c>
      <c r="AN156" s="220"/>
      <c r="AO156" s="251">
        <f>AG156</f>
        <v>0.97268104311728398</v>
      </c>
    </row>
    <row r="157" spans="1:41" ht="21" x14ac:dyDescent="0.25">
      <c r="A157" s="391"/>
      <c r="B157" s="217" t="s">
        <v>30</v>
      </c>
      <c r="C157" s="218" t="s">
        <v>397</v>
      </c>
      <c r="D157" s="206">
        <v>0</v>
      </c>
      <c r="E157" s="207">
        <v>0</v>
      </c>
      <c r="F157" s="207">
        <v>0</v>
      </c>
      <c r="G157" s="207">
        <v>0</v>
      </c>
      <c r="H157" s="207">
        <v>0</v>
      </c>
      <c r="I157" s="207">
        <v>0</v>
      </c>
      <c r="J157" s="207">
        <v>0</v>
      </c>
      <c r="K157" s="207">
        <v>0</v>
      </c>
      <c r="L157" s="207">
        <v>0</v>
      </c>
      <c r="M157" s="207">
        <v>0</v>
      </c>
      <c r="N157" s="207">
        <v>0</v>
      </c>
      <c r="O157" s="207">
        <v>0</v>
      </c>
      <c r="P157" s="207">
        <v>0</v>
      </c>
      <c r="Q157" s="207">
        <v>0</v>
      </c>
      <c r="R157" s="207">
        <v>0</v>
      </c>
      <c r="S157" s="207">
        <v>0</v>
      </c>
      <c r="T157" s="207">
        <v>0</v>
      </c>
      <c r="U157" s="207">
        <v>0</v>
      </c>
      <c r="V157" s="207">
        <v>0</v>
      </c>
      <c r="W157" s="207">
        <v>0</v>
      </c>
      <c r="X157" s="207">
        <v>0</v>
      </c>
      <c r="Y157" s="207">
        <v>0</v>
      </c>
      <c r="Z157" s="207">
        <v>0</v>
      </c>
      <c r="AA157" s="207">
        <v>0</v>
      </c>
      <c r="AB157" s="207">
        <v>0</v>
      </c>
      <c r="AC157" s="207">
        <v>0</v>
      </c>
      <c r="AD157" s="207">
        <v>0</v>
      </c>
      <c r="AE157" s="207">
        <v>0</v>
      </c>
      <c r="AF157" s="207">
        <v>0</v>
      </c>
      <c r="AG157" s="207">
        <v>0</v>
      </c>
      <c r="AH157" s="222">
        <v>0.74076428490573154</v>
      </c>
      <c r="AI157" s="207">
        <v>0</v>
      </c>
      <c r="AJ157" s="207">
        <v>0</v>
      </c>
      <c r="AK157" s="207">
        <v>0</v>
      </c>
      <c r="AL157" s="207">
        <v>0</v>
      </c>
      <c r="AM157" s="208">
        <v>0</v>
      </c>
      <c r="AN157" s="220"/>
      <c r="AO157" s="251">
        <f>AH157</f>
        <v>0.74076428490573154</v>
      </c>
    </row>
    <row r="158" spans="1:41" ht="21" x14ac:dyDescent="0.25">
      <c r="A158" s="391"/>
      <c r="B158" s="217" t="s">
        <v>31</v>
      </c>
      <c r="C158" s="218" t="s">
        <v>397</v>
      </c>
      <c r="D158" s="206">
        <v>0</v>
      </c>
      <c r="E158" s="207">
        <v>0</v>
      </c>
      <c r="F158" s="207">
        <v>0</v>
      </c>
      <c r="G158" s="207">
        <v>0</v>
      </c>
      <c r="H158" s="207">
        <v>0</v>
      </c>
      <c r="I158" s="207">
        <v>0</v>
      </c>
      <c r="J158" s="207">
        <v>0</v>
      </c>
      <c r="K158" s="207">
        <v>0</v>
      </c>
      <c r="L158" s="207">
        <v>0</v>
      </c>
      <c r="M158" s="207">
        <v>0</v>
      </c>
      <c r="N158" s="207">
        <v>0</v>
      </c>
      <c r="O158" s="207">
        <v>0</v>
      </c>
      <c r="P158" s="207">
        <v>0</v>
      </c>
      <c r="Q158" s="207">
        <v>0</v>
      </c>
      <c r="R158" s="207">
        <v>0</v>
      </c>
      <c r="S158" s="207">
        <v>0</v>
      </c>
      <c r="T158" s="207">
        <v>0</v>
      </c>
      <c r="U158" s="207">
        <v>0</v>
      </c>
      <c r="V158" s="207">
        <v>0</v>
      </c>
      <c r="W158" s="207">
        <v>0</v>
      </c>
      <c r="X158" s="207">
        <v>0</v>
      </c>
      <c r="Y158" s="207">
        <v>0</v>
      </c>
      <c r="Z158" s="207">
        <v>0</v>
      </c>
      <c r="AA158" s="207">
        <v>0</v>
      </c>
      <c r="AB158" s="207">
        <v>0</v>
      </c>
      <c r="AC158" s="207">
        <v>0</v>
      </c>
      <c r="AD158" s="207">
        <v>0</v>
      </c>
      <c r="AE158" s="207">
        <v>0</v>
      </c>
      <c r="AF158" s="207">
        <v>0</v>
      </c>
      <c r="AG158" s="207">
        <v>0</v>
      </c>
      <c r="AH158" s="207">
        <v>0</v>
      </c>
      <c r="AI158" s="222">
        <v>0.95567311067199145</v>
      </c>
      <c r="AJ158" s="207">
        <v>0</v>
      </c>
      <c r="AK158" s="207">
        <v>0</v>
      </c>
      <c r="AL158" s="207">
        <v>0</v>
      </c>
      <c r="AM158" s="208">
        <v>0</v>
      </c>
      <c r="AN158" s="220"/>
      <c r="AO158" s="251">
        <f>AI158</f>
        <v>0.95567311067199145</v>
      </c>
    </row>
    <row r="159" spans="1:41" x14ac:dyDescent="0.25">
      <c r="A159" s="391"/>
      <c r="B159" s="217" t="s">
        <v>32</v>
      </c>
      <c r="C159" s="218" t="s">
        <v>397</v>
      </c>
      <c r="D159" s="206">
        <v>0</v>
      </c>
      <c r="E159" s="207">
        <v>0</v>
      </c>
      <c r="F159" s="207">
        <v>0</v>
      </c>
      <c r="G159" s="207">
        <v>0</v>
      </c>
      <c r="H159" s="207">
        <v>0</v>
      </c>
      <c r="I159" s="207">
        <v>0</v>
      </c>
      <c r="J159" s="207">
        <v>0</v>
      </c>
      <c r="K159" s="207">
        <v>0</v>
      </c>
      <c r="L159" s="207">
        <v>0</v>
      </c>
      <c r="M159" s="207">
        <v>0</v>
      </c>
      <c r="N159" s="207">
        <v>0</v>
      </c>
      <c r="O159" s="207">
        <v>0</v>
      </c>
      <c r="P159" s="207">
        <v>0</v>
      </c>
      <c r="Q159" s="207">
        <v>0</v>
      </c>
      <c r="R159" s="207">
        <v>0</v>
      </c>
      <c r="S159" s="207">
        <v>0</v>
      </c>
      <c r="T159" s="207">
        <v>0</v>
      </c>
      <c r="U159" s="207">
        <v>0</v>
      </c>
      <c r="V159" s="207">
        <v>0</v>
      </c>
      <c r="W159" s="207">
        <v>0</v>
      </c>
      <c r="X159" s="207">
        <v>0</v>
      </c>
      <c r="Y159" s="207">
        <v>0</v>
      </c>
      <c r="Z159" s="207">
        <v>0</v>
      </c>
      <c r="AA159" s="207">
        <v>0</v>
      </c>
      <c r="AB159" s="207">
        <v>0</v>
      </c>
      <c r="AC159" s="207">
        <v>0</v>
      </c>
      <c r="AD159" s="207">
        <v>0</v>
      </c>
      <c r="AE159" s="207">
        <v>0</v>
      </c>
      <c r="AF159" s="207">
        <v>0</v>
      </c>
      <c r="AG159" s="207">
        <v>0</v>
      </c>
      <c r="AH159" s="207">
        <v>0</v>
      </c>
      <c r="AI159" s="207">
        <v>0</v>
      </c>
      <c r="AJ159" s="222">
        <v>1.0024461240598703</v>
      </c>
      <c r="AK159" s="207">
        <v>0</v>
      </c>
      <c r="AL159" s="207">
        <v>0</v>
      </c>
      <c r="AM159" s="208">
        <v>0</v>
      </c>
      <c r="AN159" s="220"/>
      <c r="AO159" s="251">
        <f>AJ159</f>
        <v>1.0024461240598703</v>
      </c>
    </row>
    <row r="160" spans="1:41" ht="21" x14ac:dyDescent="0.25">
      <c r="A160" s="391"/>
      <c r="B160" s="217" t="s">
        <v>33</v>
      </c>
      <c r="C160" s="218" t="s">
        <v>397</v>
      </c>
      <c r="D160" s="206">
        <v>0</v>
      </c>
      <c r="E160" s="207">
        <v>0</v>
      </c>
      <c r="F160" s="207">
        <v>0</v>
      </c>
      <c r="G160" s="207">
        <v>0</v>
      </c>
      <c r="H160" s="207">
        <v>0</v>
      </c>
      <c r="I160" s="207">
        <v>0</v>
      </c>
      <c r="J160" s="207">
        <v>0</v>
      </c>
      <c r="K160" s="207">
        <v>0</v>
      </c>
      <c r="L160" s="207">
        <v>0</v>
      </c>
      <c r="M160" s="207">
        <v>0</v>
      </c>
      <c r="N160" s="207">
        <v>0</v>
      </c>
      <c r="O160" s="207">
        <v>0</v>
      </c>
      <c r="P160" s="207">
        <v>0</v>
      </c>
      <c r="Q160" s="207">
        <v>0</v>
      </c>
      <c r="R160" s="207">
        <v>0</v>
      </c>
      <c r="S160" s="207">
        <v>0</v>
      </c>
      <c r="T160" s="207">
        <v>0</v>
      </c>
      <c r="U160" s="207">
        <v>0</v>
      </c>
      <c r="V160" s="207">
        <v>0</v>
      </c>
      <c r="W160" s="207">
        <v>0</v>
      </c>
      <c r="X160" s="207">
        <v>0</v>
      </c>
      <c r="Y160" s="207">
        <v>0</v>
      </c>
      <c r="Z160" s="207">
        <v>0</v>
      </c>
      <c r="AA160" s="207">
        <v>0</v>
      </c>
      <c r="AB160" s="207">
        <v>0</v>
      </c>
      <c r="AC160" s="207">
        <v>0</v>
      </c>
      <c r="AD160" s="207">
        <v>0</v>
      </c>
      <c r="AE160" s="207">
        <v>0</v>
      </c>
      <c r="AF160" s="207">
        <v>0</v>
      </c>
      <c r="AG160" s="207">
        <v>0</v>
      </c>
      <c r="AH160" s="207">
        <v>0</v>
      </c>
      <c r="AI160" s="207">
        <v>0</v>
      </c>
      <c r="AJ160" s="207">
        <v>0</v>
      </c>
      <c r="AK160" s="222">
        <v>0.89898127891391766</v>
      </c>
      <c r="AL160" s="207">
        <v>0</v>
      </c>
      <c r="AM160" s="208">
        <v>0</v>
      </c>
      <c r="AN160" s="220"/>
      <c r="AO160" s="251">
        <f>AK160</f>
        <v>0.89898127891391766</v>
      </c>
    </row>
    <row r="161" spans="1:41" ht="21" x14ac:dyDescent="0.25">
      <c r="A161" s="391"/>
      <c r="B161" s="217" t="s">
        <v>34</v>
      </c>
      <c r="C161" s="218" t="s">
        <v>397</v>
      </c>
      <c r="D161" s="206">
        <v>0</v>
      </c>
      <c r="E161" s="207">
        <v>0</v>
      </c>
      <c r="F161" s="207">
        <v>0</v>
      </c>
      <c r="G161" s="207">
        <v>0</v>
      </c>
      <c r="H161" s="207">
        <v>0</v>
      </c>
      <c r="I161" s="207">
        <v>0</v>
      </c>
      <c r="J161" s="207">
        <v>0</v>
      </c>
      <c r="K161" s="207">
        <v>0</v>
      </c>
      <c r="L161" s="207">
        <v>0</v>
      </c>
      <c r="M161" s="207">
        <v>0</v>
      </c>
      <c r="N161" s="207">
        <v>0</v>
      </c>
      <c r="O161" s="207">
        <v>0</v>
      </c>
      <c r="P161" s="207">
        <v>0</v>
      </c>
      <c r="Q161" s="207">
        <v>0</v>
      </c>
      <c r="R161" s="207">
        <v>0</v>
      </c>
      <c r="S161" s="207">
        <v>0</v>
      </c>
      <c r="T161" s="207">
        <v>0</v>
      </c>
      <c r="U161" s="207">
        <v>0</v>
      </c>
      <c r="V161" s="207">
        <v>0</v>
      </c>
      <c r="W161" s="207">
        <v>0</v>
      </c>
      <c r="X161" s="207">
        <v>0</v>
      </c>
      <c r="Y161" s="207">
        <v>0</v>
      </c>
      <c r="Z161" s="207">
        <v>0</v>
      </c>
      <c r="AA161" s="207">
        <v>0</v>
      </c>
      <c r="AB161" s="207">
        <v>0</v>
      </c>
      <c r="AC161" s="207">
        <v>0</v>
      </c>
      <c r="AD161" s="207">
        <v>0</v>
      </c>
      <c r="AE161" s="207">
        <v>0</v>
      </c>
      <c r="AF161" s="207">
        <v>0</v>
      </c>
      <c r="AG161" s="207">
        <v>0</v>
      </c>
      <c r="AH161" s="207">
        <v>0</v>
      </c>
      <c r="AI161" s="207">
        <v>0</v>
      </c>
      <c r="AJ161" s="207">
        <v>0</v>
      </c>
      <c r="AK161" s="207">
        <v>0</v>
      </c>
      <c r="AL161" s="222">
        <v>0.95631692719964279</v>
      </c>
      <c r="AM161" s="208">
        <v>0</v>
      </c>
      <c r="AN161" s="220"/>
      <c r="AO161" s="251">
        <f>AL161</f>
        <v>0.95631692719964279</v>
      </c>
    </row>
    <row r="162" spans="1:41" ht="21.75" thickBot="1" x14ac:dyDescent="0.3">
      <c r="A162" s="391"/>
      <c r="B162" s="217" t="s">
        <v>35</v>
      </c>
      <c r="C162" s="218" t="s">
        <v>397</v>
      </c>
      <c r="D162" s="209">
        <v>0</v>
      </c>
      <c r="E162" s="210">
        <v>0</v>
      </c>
      <c r="F162" s="210">
        <v>0</v>
      </c>
      <c r="G162" s="210">
        <v>0</v>
      </c>
      <c r="H162" s="210">
        <v>0</v>
      </c>
      <c r="I162" s="210">
        <v>0</v>
      </c>
      <c r="J162" s="210">
        <v>0</v>
      </c>
      <c r="K162" s="210">
        <v>0</v>
      </c>
      <c r="L162" s="210">
        <v>0</v>
      </c>
      <c r="M162" s="210">
        <v>0</v>
      </c>
      <c r="N162" s="210">
        <v>0</v>
      </c>
      <c r="O162" s="210">
        <v>0</v>
      </c>
      <c r="P162" s="210">
        <v>0</v>
      </c>
      <c r="Q162" s="210">
        <v>0</v>
      </c>
      <c r="R162" s="210">
        <v>0</v>
      </c>
      <c r="S162" s="210">
        <v>0</v>
      </c>
      <c r="T162" s="210">
        <v>0</v>
      </c>
      <c r="U162" s="210">
        <v>0</v>
      </c>
      <c r="V162" s="210">
        <v>0</v>
      </c>
      <c r="W162" s="210">
        <v>0</v>
      </c>
      <c r="X162" s="210">
        <v>0</v>
      </c>
      <c r="Y162" s="210">
        <v>0</v>
      </c>
      <c r="Z162" s="210">
        <v>0</v>
      </c>
      <c r="AA162" s="210">
        <v>0</v>
      </c>
      <c r="AB162" s="210">
        <v>0</v>
      </c>
      <c r="AC162" s="210">
        <v>0</v>
      </c>
      <c r="AD162" s="210">
        <v>0</v>
      </c>
      <c r="AE162" s="210">
        <v>0</v>
      </c>
      <c r="AF162" s="210">
        <v>0</v>
      </c>
      <c r="AG162" s="210">
        <v>0</v>
      </c>
      <c r="AH162" s="210">
        <v>0</v>
      </c>
      <c r="AI162" s="210">
        <v>0</v>
      </c>
      <c r="AJ162" s="210">
        <v>0</v>
      </c>
      <c r="AK162" s="210">
        <v>0</v>
      </c>
      <c r="AL162" s="210">
        <v>0</v>
      </c>
      <c r="AM162" s="223">
        <v>1</v>
      </c>
      <c r="AN162" s="220"/>
      <c r="AO162" s="251">
        <f>AM162</f>
        <v>1</v>
      </c>
    </row>
    <row r="163" spans="1:41" x14ac:dyDescent="0.25">
      <c r="A163" s="226"/>
      <c r="B163" s="226"/>
      <c r="C163" s="226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33"/>
      <c r="Z163" s="233"/>
      <c r="AA163" s="233"/>
      <c r="AB163" s="233"/>
      <c r="AC163" s="233"/>
      <c r="AD163" s="233"/>
      <c r="AE163" s="233"/>
      <c r="AF163" s="233"/>
      <c r="AG163" s="233"/>
      <c r="AH163" s="233"/>
      <c r="AI163" s="233"/>
      <c r="AJ163" s="233"/>
      <c r="AK163" s="233"/>
      <c r="AL163" s="233"/>
      <c r="AM163" s="233"/>
      <c r="AN163" s="233"/>
      <c r="AO163" s="233"/>
    </row>
    <row r="164" spans="1:41" x14ac:dyDescent="0.25">
      <c r="A164" s="226"/>
      <c r="B164" s="226"/>
      <c r="C164" s="218" t="s">
        <v>556</v>
      </c>
      <c r="D164" s="251">
        <f>D39</f>
        <v>0.78442287856815118</v>
      </c>
      <c r="E164" s="251">
        <f t="shared" ref="E164:AM164" si="3">E39</f>
        <v>0.8141453511002158</v>
      </c>
      <c r="F164" s="251">
        <f t="shared" si="3"/>
        <v>0.81898662167051095</v>
      </c>
      <c r="G164" s="251">
        <f t="shared" si="3"/>
        <v>0.81825156421909295</v>
      </c>
      <c r="H164" s="251">
        <f t="shared" si="3"/>
        <v>0.69313816228443714</v>
      </c>
      <c r="I164" s="251">
        <f t="shared" si="3"/>
        <v>0.60661858566578586</v>
      </c>
      <c r="J164" s="251">
        <f t="shared" si="3"/>
        <v>0.80372448108466632</v>
      </c>
      <c r="K164" s="251">
        <f t="shared" si="3"/>
        <v>0.64407198094229734</v>
      </c>
      <c r="L164" s="251">
        <f t="shared" si="3"/>
        <v>0.30903881005123413</v>
      </c>
      <c r="M164" s="251">
        <f t="shared" si="3"/>
        <v>0.56532025656210949</v>
      </c>
      <c r="N164" s="251">
        <f t="shared" si="3"/>
        <v>0.54880845903322539</v>
      </c>
      <c r="O164" s="251">
        <f t="shared" si="3"/>
        <v>0.672330993646582</v>
      </c>
      <c r="P164" s="251">
        <f t="shared" si="3"/>
        <v>0.53773950275039895</v>
      </c>
      <c r="Q164" s="251">
        <f t="shared" si="3"/>
        <v>0.59205949108109457</v>
      </c>
      <c r="R164" s="251">
        <f t="shared" si="3"/>
        <v>0.34090754532749951</v>
      </c>
      <c r="S164" s="251">
        <f t="shared" si="3"/>
        <v>0.44498563212335851</v>
      </c>
      <c r="T164" s="251">
        <f t="shared" si="3"/>
        <v>0.52120673151962549</v>
      </c>
      <c r="U164" s="251">
        <f t="shared" si="3"/>
        <v>0.40062675573514789</v>
      </c>
      <c r="V164" s="251">
        <f t="shared" si="3"/>
        <v>0.51524475293090555</v>
      </c>
      <c r="W164" s="251">
        <f t="shared" si="3"/>
        <v>0.63535775409309447</v>
      </c>
      <c r="X164" s="251">
        <f t="shared" si="3"/>
        <v>0.60568122838005301</v>
      </c>
      <c r="Y164" s="251">
        <f t="shared" si="3"/>
        <v>0.707126859583596</v>
      </c>
      <c r="Z164" s="251">
        <f t="shared" si="3"/>
        <v>0.81067437645897533</v>
      </c>
      <c r="AA164" s="251">
        <f t="shared" si="3"/>
        <v>0.78799805345029883</v>
      </c>
      <c r="AB164" s="251">
        <f t="shared" si="3"/>
        <v>0.7872968238264817</v>
      </c>
      <c r="AC164" s="251">
        <f t="shared" si="3"/>
        <v>0.76889688217418151</v>
      </c>
      <c r="AD164" s="251">
        <f t="shared" si="3"/>
        <v>0.78897525231699284</v>
      </c>
      <c r="AE164" s="251">
        <f t="shared" si="3"/>
        <v>0.76980346128339672</v>
      </c>
      <c r="AF164" s="251">
        <f t="shared" si="3"/>
        <v>0.85170872176284396</v>
      </c>
      <c r="AG164" s="251">
        <f t="shared" si="3"/>
        <v>0.86370413696069792</v>
      </c>
      <c r="AH164" s="251">
        <f t="shared" si="3"/>
        <v>0.75969563690872055</v>
      </c>
      <c r="AI164" s="251">
        <f t="shared" si="3"/>
        <v>0.85588065041885031</v>
      </c>
      <c r="AJ164" s="251">
        <f t="shared" si="3"/>
        <v>0.88794981998506539</v>
      </c>
      <c r="AK164" s="251">
        <f t="shared" si="3"/>
        <v>0.83614491225669441</v>
      </c>
      <c r="AL164" s="251">
        <f t="shared" si="3"/>
        <v>0.87376539797868391</v>
      </c>
      <c r="AM164" s="251">
        <f t="shared" si="3"/>
        <v>1</v>
      </c>
      <c r="AN164" s="233"/>
      <c r="AO164" s="233"/>
    </row>
    <row r="166" spans="1:41" ht="126" x14ac:dyDescent="0.25">
      <c r="A166" s="226"/>
      <c r="B166" s="390" t="s">
        <v>664</v>
      </c>
      <c r="C166" s="375"/>
      <c r="D166" s="212" t="s">
        <v>399</v>
      </c>
      <c r="E166" s="212" t="s">
        <v>400</v>
      </c>
      <c r="F166" s="212" t="s">
        <v>401</v>
      </c>
      <c r="G166" s="212" t="s">
        <v>402</v>
      </c>
      <c r="H166" s="212" t="s">
        <v>403</v>
      </c>
      <c r="I166" s="212" t="s">
        <v>404</v>
      </c>
      <c r="J166" s="212" t="s">
        <v>405</v>
      </c>
      <c r="K166" s="212" t="s">
        <v>406</v>
      </c>
      <c r="L166" s="212" t="s">
        <v>407</v>
      </c>
      <c r="M166" s="212" t="s">
        <v>408</v>
      </c>
      <c r="N166" s="212" t="s">
        <v>409</v>
      </c>
      <c r="O166" s="212" t="s">
        <v>410</v>
      </c>
      <c r="P166" s="212" t="s">
        <v>411</v>
      </c>
      <c r="Q166" s="212" t="s">
        <v>412</v>
      </c>
      <c r="R166" s="212" t="s">
        <v>413</v>
      </c>
      <c r="S166" s="212" t="s">
        <v>414</v>
      </c>
      <c r="T166" s="212" t="s">
        <v>415</v>
      </c>
      <c r="U166" s="212" t="s">
        <v>416</v>
      </c>
      <c r="V166" s="212" t="s">
        <v>417</v>
      </c>
      <c r="W166" s="212" t="s">
        <v>418</v>
      </c>
      <c r="X166" s="212" t="s">
        <v>419</v>
      </c>
      <c r="Y166" s="212" t="s">
        <v>420</v>
      </c>
      <c r="Z166" s="212" t="s">
        <v>421</v>
      </c>
      <c r="AA166" s="212" t="s">
        <v>422</v>
      </c>
      <c r="AB166" s="212" t="s">
        <v>441</v>
      </c>
      <c r="AC166" s="212" t="s">
        <v>424</v>
      </c>
      <c r="AD166" s="212" t="s">
        <v>425</v>
      </c>
      <c r="AE166" s="212" t="s">
        <v>426</v>
      </c>
      <c r="AF166" s="212" t="s">
        <v>427</v>
      </c>
      <c r="AG166" s="212" t="s">
        <v>428</v>
      </c>
      <c r="AH166" s="212" t="s">
        <v>429</v>
      </c>
      <c r="AI166" s="212" t="s">
        <v>430</v>
      </c>
      <c r="AJ166" s="212" t="s">
        <v>431</v>
      </c>
      <c r="AK166" s="212" t="s">
        <v>432</v>
      </c>
      <c r="AL166" s="212" t="s">
        <v>433</v>
      </c>
      <c r="AM166" s="212" t="s">
        <v>434</v>
      </c>
      <c r="AN166" s="226"/>
      <c r="AO166" s="213" t="s">
        <v>553</v>
      </c>
    </row>
    <row r="167" spans="1:41" ht="15.75" thickBot="1" x14ac:dyDescent="0.3">
      <c r="A167" s="391" t="s">
        <v>554</v>
      </c>
      <c r="B167" s="214" t="s">
        <v>453</v>
      </c>
      <c r="C167" s="215" t="s">
        <v>555</v>
      </c>
      <c r="D167" s="216" t="s">
        <v>397</v>
      </c>
      <c r="E167" s="216" t="s">
        <v>397</v>
      </c>
      <c r="F167" s="216" t="s">
        <v>397</v>
      </c>
      <c r="G167" s="216" t="s">
        <v>397</v>
      </c>
      <c r="H167" s="216" t="s">
        <v>397</v>
      </c>
      <c r="I167" s="216" t="s">
        <v>397</v>
      </c>
      <c r="J167" s="216" t="s">
        <v>397</v>
      </c>
      <c r="K167" s="216" t="s">
        <v>397</v>
      </c>
      <c r="L167" s="216" t="s">
        <v>397</v>
      </c>
      <c r="M167" s="216" t="s">
        <v>397</v>
      </c>
      <c r="N167" s="216" t="s">
        <v>397</v>
      </c>
      <c r="O167" s="216" t="s">
        <v>397</v>
      </c>
      <c r="P167" s="216" t="s">
        <v>397</v>
      </c>
      <c r="Q167" s="216" t="s">
        <v>397</v>
      </c>
      <c r="R167" s="216" t="s">
        <v>397</v>
      </c>
      <c r="S167" s="216" t="s">
        <v>397</v>
      </c>
      <c r="T167" s="216" t="s">
        <v>397</v>
      </c>
      <c r="U167" s="216" t="s">
        <v>397</v>
      </c>
      <c r="V167" s="216" t="s">
        <v>397</v>
      </c>
      <c r="W167" s="216" t="s">
        <v>397</v>
      </c>
      <c r="X167" s="216" t="s">
        <v>397</v>
      </c>
      <c r="Y167" s="216" t="s">
        <v>397</v>
      </c>
      <c r="Z167" s="216" t="s">
        <v>397</v>
      </c>
      <c r="AA167" s="216" t="s">
        <v>397</v>
      </c>
      <c r="AB167" s="216" t="s">
        <v>397</v>
      </c>
      <c r="AC167" s="216" t="s">
        <v>397</v>
      </c>
      <c r="AD167" s="216" t="s">
        <v>397</v>
      </c>
      <c r="AE167" s="216" t="s">
        <v>397</v>
      </c>
      <c r="AF167" s="216" t="s">
        <v>397</v>
      </c>
      <c r="AG167" s="216" t="s">
        <v>397</v>
      </c>
      <c r="AH167" s="216" t="s">
        <v>397</v>
      </c>
      <c r="AI167" s="216" t="s">
        <v>397</v>
      </c>
      <c r="AJ167" s="216" t="s">
        <v>397</v>
      </c>
      <c r="AK167" s="216" t="s">
        <v>397</v>
      </c>
      <c r="AL167" s="216" t="s">
        <v>397</v>
      </c>
      <c r="AM167" s="216" t="s">
        <v>397</v>
      </c>
      <c r="AN167" s="226"/>
      <c r="AO167" s="216" t="s">
        <v>663</v>
      </c>
    </row>
    <row r="168" spans="1:41" ht="21" x14ac:dyDescent="0.25">
      <c r="A168" s="391"/>
      <c r="B168" s="217" t="s">
        <v>0</v>
      </c>
      <c r="C168" s="218" t="s">
        <v>397</v>
      </c>
      <c r="D168" s="221">
        <v>0.78442287856815118</v>
      </c>
      <c r="E168" s="204">
        <v>0</v>
      </c>
      <c r="F168" s="204">
        <v>0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>
        <v>0</v>
      </c>
      <c r="P168" s="204">
        <v>0</v>
      </c>
      <c r="Q168" s="204">
        <v>0</v>
      </c>
      <c r="R168" s="204">
        <v>0</v>
      </c>
      <c r="S168" s="204">
        <v>0</v>
      </c>
      <c r="T168" s="204">
        <v>0</v>
      </c>
      <c r="U168" s="204">
        <v>0</v>
      </c>
      <c r="V168" s="204">
        <v>0</v>
      </c>
      <c r="W168" s="204">
        <v>0</v>
      </c>
      <c r="X168" s="204">
        <v>0</v>
      </c>
      <c r="Y168" s="204">
        <v>0</v>
      </c>
      <c r="Z168" s="204">
        <v>0</v>
      </c>
      <c r="AA168" s="204">
        <v>0</v>
      </c>
      <c r="AB168" s="204">
        <v>0</v>
      </c>
      <c r="AC168" s="204">
        <v>0</v>
      </c>
      <c r="AD168" s="204">
        <v>0</v>
      </c>
      <c r="AE168" s="204">
        <v>0</v>
      </c>
      <c r="AF168" s="204">
        <v>0</v>
      </c>
      <c r="AG168" s="204">
        <v>0</v>
      </c>
      <c r="AH168" s="204">
        <v>0</v>
      </c>
      <c r="AI168" s="204">
        <v>0</v>
      </c>
      <c r="AJ168" s="204">
        <v>0</v>
      </c>
      <c r="AK168" s="204">
        <v>0</v>
      </c>
      <c r="AL168" s="204">
        <v>0</v>
      </c>
      <c r="AM168" s="205">
        <v>0</v>
      </c>
      <c r="AN168" s="233"/>
      <c r="AO168" s="251">
        <f>D168</f>
        <v>0.78442287856815118</v>
      </c>
    </row>
    <row r="169" spans="1:41" ht="21" x14ac:dyDescent="0.25">
      <c r="A169" s="391"/>
      <c r="B169" s="217" t="s">
        <v>1</v>
      </c>
      <c r="C169" s="218" t="s">
        <v>397</v>
      </c>
      <c r="D169" s="206">
        <v>0</v>
      </c>
      <c r="E169" s="222">
        <v>0.8141453511002158</v>
      </c>
      <c r="F169" s="207">
        <v>0</v>
      </c>
      <c r="G169" s="207">
        <v>0</v>
      </c>
      <c r="H169" s="207">
        <v>0</v>
      </c>
      <c r="I169" s="207">
        <v>0</v>
      </c>
      <c r="J169" s="207">
        <v>0</v>
      </c>
      <c r="K169" s="207">
        <v>0</v>
      </c>
      <c r="L169" s="207">
        <v>0</v>
      </c>
      <c r="M169" s="207">
        <v>0</v>
      </c>
      <c r="N169" s="207">
        <v>0</v>
      </c>
      <c r="O169" s="207">
        <v>0</v>
      </c>
      <c r="P169" s="207">
        <v>0</v>
      </c>
      <c r="Q169" s="207">
        <v>0</v>
      </c>
      <c r="R169" s="207">
        <v>0</v>
      </c>
      <c r="S169" s="207">
        <v>0</v>
      </c>
      <c r="T169" s="207">
        <v>0</v>
      </c>
      <c r="U169" s="207">
        <v>0</v>
      </c>
      <c r="V169" s="207">
        <v>0</v>
      </c>
      <c r="W169" s="207">
        <v>0</v>
      </c>
      <c r="X169" s="207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207">
        <v>0</v>
      </c>
      <c r="AK169" s="207">
        <v>0</v>
      </c>
      <c r="AL169" s="207">
        <v>0</v>
      </c>
      <c r="AM169" s="208">
        <v>0</v>
      </c>
      <c r="AN169" s="233"/>
      <c r="AO169" s="251">
        <f>E169</f>
        <v>0.8141453511002158</v>
      </c>
    </row>
    <row r="170" spans="1:41" ht="21" x14ac:dyDescent="0.25">
      <c r="A170" s="391"/>
      <c r="B170" s="217" t="s">
        <v>2</v>
      </c>
      <c r="C170" s="218" t="s">
        <v>397</v>
      </c>
      <c r="D170" s="206">
        <v>0</v>
      </c>
      <c r="E170" s="207">
        <v>0</v>
      </c>
      <c r="F170" s="222">
        <v>0.81898662167051095</v>
      </c>
      <c r="G170" s="207">
        <v>0</v>
      </c>
      <c r="H170" s="207">
        <v>0</v>
      </c>
      <c r="I170" s="207">
        <v>0</v>
      </c>
      <c r="J170" s="207">
        <v>0</v>
      </c>
      <c r="K170" s="207">
        <v>0</v>
      </c>
      <c r="L170" s="207">
        <v>0</v>
      </c>
      <c r="M170" s="207">
        <v>0</v>
      </c>
      <c r="N170" s="207">
        <v>0</v>
      </c>
      <c r="O170" s="207">
        <v>0</v>
      </c>
      <c r="P170" s="207">
        <v>0</v>
      </c>
      <c r="Q170" s="207">
        <v>0</v>
      </c>
      <c r="R170" s="207">
        <v>0</v>
      </c>
      <c r="S170" s="207">
        <v>0</v>
      </c>
      <c r="T170" s="207">
        <v>0</v>
      </c>
      <c r="U170" s="207">
        <v>0</v>
      </c>
      <c r="V170" s="207">
        <v>0</v>
      </c>
      <c r="W170" s="207">
        <v>0</v>
      </c>
      <c r="X170" s="207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207">
        <v>0</v>
      </c>
      <c r="AK170" s="207">
        <v>0</v>
      </c>
      <c r="AL170" s="207">
        <v>0</v>
      </c>
      <c r="AM170" s="208">
        <v>0</v>
      </c>
      <c r="AN170" s="220"/>
      <c r="AO170" s="251">
        <f>F170</f>
        <v>0.81898662167051095</v>
      </c>
    </row>
    <row r="171" spans="1:41" x14ac:dyDescent="0.25">
      <c r="A171" s="391"/>
      <c r="B171" s="217" t="s">
        <v>3</v>
      </c>
      <c r="C171" s="218" t="s">
        <v>397</v>
      </c>
      <c r="D171" s="206">
        <v>0</v>
      </c>
      <c r="E171" s="207">
        <v>0</v>
      </c>
      <c r="F171" s="207">
        <v>0</v>
      </c>
      <c r="G171" s="222">
        <v>0.81825156421909295</v>
      </c>
      <c r="H171" s="207">
        <v>0</v>
      </c>
      <c r="I171" s="207">
        <v>0</v>
      </c>
      <c r="J171" s="207">
        <v>0</v>
      </c>
      <c r="K171" s="207">
        <v>0</v>
      </c>
      <c r="L171" s="207">
        <v>0</v>
      </c>
      <c r="M171" s="207">
        <v>0</v>
      </c>
      <c r="N171" s="207">
        <v>0</v>
      </c>
      <c r="O171" s="207">
        <v>0</v>
      </c>
      <c r="P171" s="207">
        <v>0</v>
      </c>
      <c r="Q171" s="207">
        <v>0</v>
      </c>
      <c r="R171" s="207">
        <v>0</v>
      </c>
      <c r="S171" s="207">
        <v>0</v>
      </c>
      <c r="T171" s="207">
        <v>0</v>
      </c>
      <c r="U171" s="207">
        <v>0</v>
      </c>
      <c r="V171" s="207">
        <v>0</v>
      </c>
      <c r="W171" s="207">
        <v>0</v>
      </c>
      <c r="X171" s="207">
        <v>0</v>
      </c>
      <c r="Y171" s="207">
        <v>0</v>
      </c>
      <c r="Z171" s="207">
        <v>0</v>
      </c>
      <c r="AA171" s="207">
        <v>0</v>
      </c>
      <c r="AB171" s="207">
        <v>0</v>
      </c>
      <c r="AC171" s="207">
        <v>0</v>
      </c>
      <c r="AD171" s="207">
        <v>0</v>
      </c>
      <c r="AE171" s="207">
        <v>0</v>
      </c>
      <c r="AF171" s="207">
        <v>0</v>
      </c>
      <c r="AG171" s="207">
        <v>0</v>
      </c>
      <c r="AH171" s="207">
        <v>0</v>
      </c>
      <c r="AI171" s="207">
        <v>0</v>
      </c>
      <c r="AJ171" s="207">
        <v>0</v>
      </c>
      <c r="AK171" s="207">
        <v>0</v>
      </c>
      <c r="AL171" s="207">
        <v>0</v>
      </c>
      <c r="AM171" s="208">
        <v>0</v>
      </c>
      <c r="AN171" s="220"/>
      <c r="AO171" s="251">
        <f>G171</f>
        <v>0.81825156421909295</v>
      </c>
    </row>
    <row r="172" spans="1:41" ht="21" x14ac:dyDescent="0.25">
      <c r="A172" s="391"/>
      <c r="B172" s="217" t="s">
        <v>4</v>
      </c>
      <c r="C172" s="218" t="s">
        <v>397</v>
      </c>
      <c r="D172" s="206">
        <v>0</v>
      </c>
      <c r="E172" s="207">
        <v>0</v>
      </c>
      <c r="F172" s="207">
        <v>0</v>
      </c>
      <c r="G172" s="207">
        <v>0</v>
      </c>
      <c r="H172" s="222">
        <v>0.69313816228443714</v>
      </c>
      <c r="I172" s="207">
        <v>0</v>
      </c>
      <c r="J172" s="207">
        <v>0</v>
      </c>
      <c r="K172" s="207">
        <v>0</v>
      </c>
      <c r="L172" s="207">
        <v>0</v>
      </c>
      <c r="M172" s="207">
        <v>0</v>
      </c>
      <c r="N172" s="207">
        <v>0</v>
      </c>
      <c r="O172" s="207">
        <v>0</v>
      </c>
      <c r="P172" s="207">
        <v>0</v>
      </c>
      <c r="Q172" s="207">
        <v>0</v>
      </c>
      <c r="R172" s="207">
        <v>0</v>
      </c>
      <c r="S172" s="207">
        <v>0</v>
      </c>
      <c r="T172" s="207">
        <v>0</v>
      </c>
      <c r="U172" s="207">
        <v>0</v>
      </c>
      <c r="V172" s="207">
        <v>0</v>
      </c>
      <c r="W172" s="207">
        <v>0</v>
      </c>
      <c r="X172" s="207">
        <v>0</v>
      </c>
      <c r="Y172" s="207">
        <v>0</v>
      </c>
      <c r="Z172" s="207">
        <v>0</v>
      </c>
      <c r="AA172" s="207">
        <v>0</v>
      </c>
      <c r="AB172" s="207">
        <v>0</v>
      </c>
      <c r="AC172" s="207">
        <v>0</v>
      </c>
      <c r="AD172" s="207">
        <v>0</v>
      </c>
      <c r="AE172" s="207">
        <v>0</v>
      </c>
      <c r="AF172" s="207">
        <v>0</v>
      </c>
      <c r="AG172" s="207">
        <v>0</v>
      </c>
      <c r="AH172" s="207">
        <v>0</v>
      </c>
      <c r="AI172" s="207">
        <v>0</v>
      </c>
      <c r="AJ172" s="207">
        <v>0</v>
      </c>
      <c r="AK172" s="207">
        <v>0</v>
      </c>
      <c r="AL172" s="207">
        <v>0</v>
      </c>
      <c r="AM172" s="208">
        <v>0</v>
      </c>
      <c r="AN172" s="220"/>
      <c r="AO172" s="251">
        <f>H172</f>
        <v>0.69313816228443714</v>
      </c>
    </row>
    <row r="173" spans="1:41" ht="21" x14ac:dyDescent="0.25">
      <c r="A173" s="391"/>
      <c r="B173" s="217" t="s">
        <v>5</v>
      </c>
      <c r="C173" s="218" t="s">
        <v>397</v>
      </c>
      <c r="D173" s="206">
        <v>0</v>
      </c>
      <c r="E173" s="207">
        <v>0</v>
      </c>
      <c r="F173" s="207">
        <v>0</v>
      </c>
      <c r="G173" s="207">
        <v>0</v>
      </c>
      <c r="H173" s="207">
        <v>0</v>
      </c>
      <c r="I173" s="222">
        <v>0.60661858566578586</v>
      </c>
      <c r="J173" s="207">
        <v>0</v>
      </c>
      <c r="K173" s="207">
        <v>0</v>
      </c>
      <c r="L173" s="207">
        <v>0</v>
      </c>
      <c r="M173" s="207">
        <v>0</v>
      </c>
      <c r="N173" s="207">
        <v>0</v>
      </c>
      <c r="O173" s="207">
        <v>0</v>
      </c>
      <c r="P173" s="207">
        <v>0</v>
      </c>
      <c r="Q173" s="207">
        <v>0</v>
      </c>
      <c r="R173" s="207">
        <v>0</v>
      </c>
      <c r="S173" s="207">
        <v>0</v>
      </c>
      <c r="T173" s="207">
        <v>0</v>
      </c>
      <c r="U173" s="207">
        <v>0</v>
      </c>
      <c r="V173" s="207">
        <v>0</v>
      </c>
      <c r="W173" s="207">
        <v>0</v>
      </c>
      <c r="X173" s="207">
        <v>0</v>
      </c>
      <c r="Y173" s="207">
        <v>0</v>
      </c>
      <c r="Z173" s="207">
        <v>0</v>
      </c>
      <c r="AA173" s="207">
        <v>0</v>
      </c>
      <c r="AB173" s="207">
        <v>0</v>
      </c>
      <c r="AC173" s="207">
        <v>0</v>
      </c>
      <c r="AD173" s="207">
        <v>0</v>
      </c>
      <c r="AE173" s="207">
        <v>0</v>
      </c>
      <c r="AF173" s="207">
        <v>0</v>
      </c>
      <c r="AG173" s="207">
        <v>0</v>
      </c>
      <c r="AH173" s="207">
        <v>0</v>
      </c>
      <c r="AI173" s="207">
        <v>0</v>
      </c>
      <c r="AJ173" s="207">
        <v>0</v>
      </c>
      <c r="AK173" s="207">
        <v>0</v>
      </c>
      <c r="AL173" s="207">
        <v>0</v>
      </c>
      <c r="AM173" s="208">
        <v>0</v>
      </c>
      <c r="AN173" s="220"/>
      <c r="AO173" s="251">
        <f>I173</f>
        <v>0.60661858566578586</v>
      </c>
    </row>
    <row r="174" spans="1:41" ht="21" x14ac:dyDescent="0.25">
      <c r="A174" s="391"/>
      <c r="B174" s="217" t="s">
        <v>6</v>
      </c>
      <c r="C174" s="218" t="s">
        <v>397</v>
      </c>
      <c r="D174" s="206">
        <v>0</v>
      </c>
      <c r="E174" s="207">
        <v>0</v>
      </c>
      <c r="F174" s="207">
        <v>0</v>
      </c>
      <c r="G174" s="207">
        <v>0</v>
      </c>
      <c r="H174" s="207">
        <v>0</v>
      </c>
      <c r="I174" s="207">
        <v>0</v>
      </c>
      <c r="J174" s="222">
        <v>0.80372448108466632</v>
      </c>
      <c r="K174" s="207">
        <v>0</v>
      </c>
      <c r="L174" s="207">
        <v>0</v>
      </c>
      <c r="M174" s="207">
        <v>0</v>
      </c>
      <c r="N174" s="207">
        <v>0</v>
      </c>
      <c r="O174" s="207">
        <v>0</v>
      </c>
      <c r="P174" s="207">
        <v>0</v>
      </c>
      <c r="Q174" s="207">
        <v>0</v>
      </c>
      <c r="R174" s="207">
        <v>0</v>
      </c>
      <c r="S174" s="207">
        <v>0</v>
      </c>
      <c r="T174" s="207">
        <v>0</v>
      </c>
      <c r="U174" s="207">
        <v>0</v>
      </c>
      <c r="V174" s="207">
        <v>0</v>
      </c>
      <c r="W174" s="207">
        <v>0</v>
      </c>
      <c r="X174" s="207">
        <v>0</v>
      </c>
      <c r="Y174" s="207">
        <v>0</v>
      </c>
      <c r="Z174" s="207">
        <v>0</v>
      </c>
      <c r="AA174" s="207">
        <v>0</v>
      </c>
      <c r="AB174" s="207">
        <v>0</v>
      </c>
      <c r="AC174" s="207">
        <v>0</v>
      </c>
      <c r="AD174" s="207">
        <v>0</v>
      </c>
      <c r="AE174" s="207">
        <v>0</v>
      </c>
      <c r="AF174" s="207">
        <v>0</v>
      </c>
      <c r="AG174" s="207">
        <v>0</v>
      </c>
      <c r="AH174" s="207">
        <v>0</v>
      </c>
      <c r="AI174" s="207">
        <v>0</v>
      </c>
      <c r="AJ174" s="207">
        <v>0</v>
      </c>
      <c r="AK174" s="207">
        <v>0</v>
      </c>
      <c r="AL174" s="207">
        <v>0</v>
      </c>
      <c r="AM174" s="208">
        <v>0</v>
      </c>
      <c r="AN174" s="220"/>
      <c r="AO174" s="251">
        <f>J174</f>
        <v>0.80372448108466632</v>
      </c>
    </row>
    <row r="175" spans="1:41" x14ac:dyDescent="0.25">
      <c r="A175" s="391"/>
      <c r="B175" s="217" t="s">
        <v>7</v>
      </c>
      <c r="C175" s="218" t="s">
        <v>397</v>
      </c>
      <c r="D175" s="206">
        <v>0</v>
      </c>
      <c r="E175" s="207">
        <v>0</v>
      </c>
      <c r="F175" s="207">
        <v>0</v>
      </c>
      <c r="G175" s="207">
        <v>0</v>
      </c>
      <c r="H175" s="207">
        <v>0</v>
      </c>
      <c r="I175" s="207">
        <v>0</v>
      </c>
      <c r="J175" s="207">
        <v>0</v>
      </c>
      <c r="K175" s="222">
        <v>0.64407198094229734</v>
      </c>
      <c r="L175" s="207">
        <v>0</v>
      </c>
      <c r="M175" s="207">
        <v>0</v>
      </c>
      <c r="N175" s="207">
        <v>0</v>
      </c>
      <c r="O175" s="207">
        <v>0</v>
      </c>
      <c r="P175" s="207">
        <v>0</v>
      </c>
      <c r="Q175" s="207">
        <v>0</v>
      </c>
      <c r="R175" s="207">
        <v>0</v>
      </c>
      <c r="S175" s="207">
        <v>0</v>
      </c>
      <c r="T175" s="207">
        <v>0</v>
      </c>
      <c r="U175" s="207">
        <v>0</v>
      </c>
      <c r="V175" s="207">
        <v>0</v>
      </c>
      <c r="W175" s="207">
        <v>0</v>
      </c>
      <c r="X175" s="207">
        <v>0</v>
      </c>
      <c r="Y175" s="207">
        <v>0</v>
      </c>
      <c r="Z175" s="207">
        <v>0</v>
      </c>
      <c r="AA175" s="207">
        <v>0</v>
      </c>
      <c r="AB175" s="207">
        <v>0</v>
      </c>
      <c r="AC175" s="207">
        <v>0</v>
      </c>
      <c r="AD175" s="207">
        <v>0</v>
      </c>
      <c r="AE175" s="207">
        <v>0</v>
      </c>
      <c r="AF175" s="207">
        <v>0</v>
      </c>
      <c r="AG175" s="207">
        <v>0</v>
      </c>
      <c r="AH175" s="207">
        <v>0</v>
      </c>
      <c r="AI175" s="207">
        <v>0</v>
      </c>
      <c r="AJ175" s="207">
        <v>0</v>
      </c>
      <c r="AK175" s="207">
        <v>0</v>
      </c>
      <c r="AL175" s="207">
        <v>0</v>
      </c>
      <c r="AM175" s="208">
        <v>0</v>
      </c>
      <c r="AN175" s="220"/>
      <c r="AO175" s="251">
        <f>K175</f>
        <v>0.64407198094229734</v>
      </c>
    </row>
    <row r="176" spans="1:41" ht="21" x14ac:dyDescent="0.25">
      <c r="A176" s="391"/>
      <c r="B176" s="217" t="s">
        <v>8</v>
      </c>
      <c r="C176" s="218" t="s">
        <v>397</v>
      </c>
      <c r="D176" s="206">
        <v>0</v>
      </c>
      <c r="E176" s="207">
        <v>0</v>
      </c>
      <c r="F176" s="207">
        <v>0</v>
      </c>
      <c r="G176" s="207">
        <v>0</v>
      </c>
      <c r="H176" s="207">
        <v>0</v>
      </c>
      <c r="I176" s="207">
        <v>0</v>
      </c>
      <c r="J176" s="207">
        <v>0</v>
      </c>
      <c r="K176" s="207">
        <v>0</v>
      </c>
      <c r="L176" s="222">
        <v>0.30903881005123413</v>
      </c>
      <c r="M176" s="207">
        <v>0</v>
      </c>
      <c r="N176" s="207">
        <v>0</v>
      </c>
      <c r="O176" s="207">
        <v>0</v>
      </c>
      <c r="P176" s="207">
        <v>0</v>
      </c>
      <c r="Q176" s="207">
        <v>0</v>
      </c>
      <c r="R176" s="207">
        <v>0</v>
      </c>
      <c r="S176" s="207">
        <v>0</v>
      </c>
      <c r="T176" s="207">
        <v>0</v>
      </c>
      <c r="U176" s="207">
        <v>0</v>
      </c>
      <c r="V176" s="207">
        <v>0</v>
      </c>
      <c r="W176" s="207">
        <v>0</v>
      </c>
      <c r="X176" s="207">
        <v>0</v>
      </c>
      <c r="Y176" s="207">
        <v>0</v>
      </c>
      <c r="Z176" s="207">
        <v>0</v>
      </c>
      <c r="AA176" s="207">
        <v>0</v>
      </c>
      <c r="AB176" s="207">
        <v>0</v>
      </c>
      <c r="AC176" s="207">
        <v>0</v>
      </c>
      <c r="AD176" s="207">
        <v>0</v>
      </c>
      <c r="AE176" s="207">
        <v>0</v>
      </c>
      <c r="AF176" s="207">
        <v>0</v>
      </c>
      <c r="AG176" s="207">
        <v>0</v>
      </c>
      <c r="AH176" s="207">
        <v>0</v>
      </c>
      <c r="AI176" s="207">
        <v>0</v>
      </c>
      <c r="AJ176" s="207">
        <v>0</v>
      </c>
      <c r="AK176" s="207">
        <v>0</v>
      </c>
      <c r="AL176" s="207">
        <v>0</v>
      </c>
      <c r="AM176" s="208">
        <v>0</v>
      </c>
      <c r="AN176" s="220"/>
      <c r="AO176" s="251">
        <f>L176</f>
        <v>0.30903881005123413</v>
      </c>
    </row>
    <row r="177" spans="1:41" ht="21" x14ac:dyDescent="0.25">
      <c r="A177" s="391"/>
      <c r="B177" s="217" t="s">
        <v>9</v>
      </c>
      <c r="C177" s="218" t="s">
        <v>397</v>
      </c>
      <c r="D177" s="206">
        <v>0</v>
      </c>
      <c r="E177" s="207">
        <v>0</v>
      </c>
      <c r="F177" s="207">
        <v>0</v>
      </c>
      <c r="G177" s="207">
        <v>0</v>
      </c>
      <c r="H177" s="207">
        <v>0</v>
      </c>
      <c r="I177" s="207">
        <v>0</v>
      </c>
      <c r="J177" s="207">
        <v>0</v>
      </c>
      <c r="K177" s="207">
        <v>0</v>
      </c>
      <c r="L177" s="207">
        <v>0</v>
      </c>
      <c r="M177" s="222">
        <v>0.56532025656210949</v>
      </c>
      <c r="N177" s="207">
        <v>0</v>
      </c>
      <c r="O177" s="207">
        <v>0</v>
      </c>
      <c r="P177" s="207">
        <v>0</v>
      </c>
      <c r="Q177" s="207">
        <v>0</v>
      </c>
      <c r="R177" s="207">
        <v>0</v>
      </c>
      <c r="S177" s="207">
        <v>0</v>
      </c>
      <c r="T177" s="207">
        <v>0</v>
      </c>
      <c r="U177" s="207">
        <v>0</v>
      </c>
      <c r="V177" s="207">
        <v>0</v>
      </c>
      <c r="W177" s="207">
        <v>0</v>
      </c>
      <c r="X177" s="207">
        <v>0</v>
      </c>
      <c r="Y177" s="207">
        <v>0</v>
      </c>
      <c r="Z177" s="207">
        <v>0</v>
      </c>
      <c r="AA177" s="207">
        <v>0</v>
      </c>
      <c r="AB177" s="207">
        <v>0</v>
      </c>
      <c r="AC177" s="207">
        <v>0</v>
      </c>
      <c r="AD177" s="207">
        <v>0</v>
      </c>
      <c r="AE177" s="207">
        <v>0</v>
      </c>
      <c r="AF177" s="207">
        <v>0</v>
      </c>
      <c r="AG177" s="207">
        <v>0</v>
      </c>
      <c r="AH177" s="207">
        <v>0</v>
      </c>
      <c r="AI177" s="207">
        <v>0</v>
      </c>
      <c r="AJ177" s="207">
        <v>0</v>
      </c>
      <c r="AK177" s="207">
        <v>0</v>
      </c>
      <c r="AL177" s="207">
        <v>0</v>
      </c>
      <c r="AM177" s="208">
        <v>0</v>
      </c>
      <c r="AN177" s="220"/>
      <c r="AO177" s="251">
        <f>M177</f>
        <v>0.56532025656210949</v>
      </c>
    </row>
    <row r="178" spans="1:41" x14ac:dyDescent="0.25">
      <c r="A178" s="391"/>
      <c r="B178" s="217" t="s">
        <v>10</v>
      </c>
      <c r="C178" s="218" t="s">
        <v>397</v>
      </c>
      <c r="D178" s="206">
        <v>0</v>
      </c>
      <c r="E178" s="207">
        <v>0</v>
      </c>
      <c r="F178" s="207">
        <v>0</v>
      </c>
      <c r="G178" s="207">
        <v>0</v>
      </c>
      <c r="H178" s="207">
        <v>0</v>
      </c>
      <c r="I178" s="207">
        <v>0</v>
      </c>
      <c r="J178" s="207">
        <v>0</v>
      </c>
      <c r="K178" s="207">
        <v>0</v>
      </c>
      <c r="L178" s="207">
        <v>0</v>
      </c>
      <c r="M178" s="207">
        <v>0</v>
      </c>
      <c r="N178" s="222">
        <v>0.54880845903322539</v>
      </c>
      <c r="O178" s="207">
        <v>0</v>
      </c>
      <c r="P178" s="207">
        <v>0</v>
      </c>
      <c r="Q178" s="207">
        <v>0</v>
      </c>
      <c r="R178" s="207">
        <v>0</v>
      </c>
      <c r="S178" s="207">
        <v>0</v>
      </c>
      <c r="T178" s="207">
        <v>0</v>
      </c>
      <c r="U178" s="207">
        <v>0</v>
      </c>
      <c r="V178" s="207">
        <v>0</v>
      </c>
      <c r="W178" s="207">
        <v>0</v>
      </c>
      <c r="X178" s="207">
        <v>0</v>
      </c>
      <c r="Y178" s="207">
        <v>0</v>
      </c>
      <c r="Z178" s="207">
        <v>0</v>
      </c>
      <c r="AA178" s="207">
        <v>0</v>
      </c>
      <c r="AB178" s="207">
        <v>0</v>
      </c>
      <c r="AC178" s="207">
        <v>0</v>
      </c>
      <c r="AD178" s="207">
        <v>0</v>
      </c>
      <c r="AE178" s="207">
        <v>0</v>
      </c>
      <c r="AF178" s="207">
        <v>0</v>
      </c>
      <c r="AG178" s="207">
        <v>0</v>
      </c>
      <c r="AH178" s="207">
        <v>0</v>
      </c>
      <c r="AI178" s="207">
        <v>0</v>
      </c>
      <c r="AJ178" s="207">
        <v>0</v>
      </c>
      <c r="AK178" s="207">
        <v>0</v>
      </c>
      <c r="AL178" s="207">
        <v>0</v>
      </c>
      <c r="AM178" s="208">
        <v>0</v>
      </c>
      <c r="AN178" s="220"/>
      <c r="AO178" s="251">
        <f>N178</f>
        <v>0.54880845903322539</v>
      </c>
    </row>
    <row r="179" spans="1:41" ht="21" x14ac:dyDescent="0.25">
      <c r="A179" s="391"/>
      <c r="B179" s="217" t="s">
        <v>11</v>
      </c>
      <c r="C179" s="218" t="s">
        <v>397</v>
      </c>
      <c r="D179" s="206">
        <v>0</v>
      </c>
      <c r="E179" s="207">
        <v>0</v>
      </c>
      <c r="F179" s="207">
        <v>0</v>
      </c>
      <c r="G179" s="207">
        <v>0</v>
      </c>
      <c r="H179" s="207">
        <v>0</v>
      </c>
      <c r="I179" s="207">
        <v>0</v>
      </c>
      <c r="J179" s="207">
        <v>0</v>
      </c>
      <c r="K179" s="207">
        <v>0</v>
      </c>
      <c r="L179" s="207">
        <v>0</v>
      </c>
      <c r="M179" s="207">
        <v>0</v>
      </c>
      <c r="N179" s="207">
        <v>0</v>
      </c>
      <c r="O179" s="222">
        <v>0.672330993646582</v>
      </c>
      <c r="P179" s="207">
        <v>0</v>
      </c>
      <c r="Q179" s="207">
        <v>0</v>
      </c>
      <c r="R179" s="207">
        <v>0</v>
      </c>
      <c r="S179" s="207">
        <v>0</v>
      </c>
      <c r="T179" s="207">
        <v>0</v>
      </c>
      <c r="U179" s="207">
        <v>0</v>
      </c>
      <c r="V179" s="207">
        <v>0</v>
      </c>
      <c r="W179" s="207">
        <v>0</v>
      </c>
      <c r="X179" s="207">
        <v>0</v>
      </c>
      <c r="Y179" s="207">
        <v>0</v>
      </c>
      <c r="Z179" s="207">
        <v>0</v>
      </c>
      <c r="AA179" s="207">
        <v>0</v>
      </c>
      <c r="AB179" s="207">
        <v>0</v>
      </c>
      <c r="AC179" s="207">
        <v>0</v>
      </c>
      <c r="AD179" s="207">
        <v>0</v>
      </c>
      <c r="AE179" s="207">
        <v>0</v>
      </c>
      <c r="AF179" s="207">
        <v>0</v>
      </c>
      <c r="AG179" s="207">
        <v>0</v>
      </c>
      <c r="AH179" s="207">
        <v>0</v>
      </c>
      <c r="AI179" s="207">
        <v>0</v>
      </c>
      <c r="AJ179" s="207">
        <v>0</v>
      </c>
      <c r="AK179" s="207">
        <v>0</v>
      </c>
      <c r="AL179" s="207">
        <v>0</v>
      </c>
      <c r="AM179" s="208">
        <v>0</v>
      </c>
      <c r="AN179" s="220"/>
      <c r="AO179" s="251">
        <f>O179</f>
        <v>0.672330993646582</v>
      </c>
    </row>
    <row r="180" spans="1:41" x14ac:dyDescent="0.25">
      <c r="A180" s="391"/>
      <c r="B180" s="217" t="s">
        <v>12</v>
      </c>
      <c r="C180" s="218" t="s">
        <v>397</v>
      </c>
      <c r="D180" s="206">
        <v>0</v>
      </c>
      <c r="E180" s="207">
        <v>0</v>
      </c>
      <c r="F180" s="207">
        <v>0</v>
      </c>
      <c r="G180" s="207">
        <v>0</v>
      </c>
      <c r="H180" s="207">
        <v>0</v>
      </c>
      <c r="I180" s="207">
        <v>0</v>
      </c>
      <c r="J180" s="207">
        <v>0</v>
      </c>
      <c r="K180" s="207">
        <v>0</v>
      </c>
      <c r="L180" s="207">
        <v>0</v>
      </c>
      <c r="M180" s="207">
        <v>0</v>
      </c>
      <c r="N180" s="207">
        <v>0</v>
      </c>
      <c r="O180" s="207">
        <v>0</v>
      </c>
      <c r="P180" s="222">
        <v>0.53773950275039895</v>
      </c>
      <c r="Q180" s="207">
        <v>0</v>
      </c>
      <c r="R180" s="207">
        <v>0</v>
      </c>
      <c r="S180" s="207">
        <v>0</v>
      </c>
      <c r="T180" s="207">
        <v>0</v>
      </c>
      <c r="U180" s="207">
        <v>0</v>
      </c>
      <c r="V180" s="207">
        <v>0</v>
      </c>
      <c r="W180" s="207">
        <v>0</v>
      </c>
      <c r="X180" s="207">
        <v>0</v>
      </c>
      <c r="Y180" s="207">
        <v>0</v>
      </c>
      <c r="Z180" s="207">
        <v>0</v>
      </c>
      <c r="AA180" s="207">
        <v>0</v>
      </c>
      <c r="AB180" s="207">
        <v>0</v>
      </c>
      <c r="AC180" s="207">
        <v>0</v>
      </c>
      <c r="AD180" s="207">
        <v>0</v>
      </c>
      <c r="AE180" s="207">
        <v>0</v>
      </c>
      <c r="AF180" s="207">
        <v>0</v>
      </c>
      <c r="AG180" s="207">
        <v>0</v>
      </c>
      <c r="AH180" s="207">
        <v>0</v>
      </c>
      <c r="AI180" s="207">
        <v>0</v>
      </c>
      <c r="AJ180" s="207">
        <v>0</v>
      </c>
      <c r="AK180" s="207">
        <v>0</v>
      </c>
      <c r="AL180" s="207">
        <v>0</v>
      </c>
      <c r="AM180" s="208">
        <v>0</v>
      </c>
      <c r="AN180" s="220"/>
      <c r="AO180" s="251">
        <f>P180</f>
        <v>0.53773950275039895</v>
      </c>
    </row>
    <row r="181" spans="1:41" ht="21" x14ac:dyDescent="0.25">
      <c r="A181" s="391"/>
      <c r="B181" s="217" t="s">
        <v>13</v>
      </c>
      <c r="C181" s="218" t="s">
        <v>397</v>
      </c>
      <c r="D181" s="206">
        <v>0</v>
      </c>
      <c r="E181" s="207">
        <v>0</v>
      </c>
      <c r="F181" s="207">
        <v>0</v>
      </c>
      <c r="G181" s="207">
        <v>0</v>
      </c>
      <c r="H181" s="207">
        <v>0</v>
      </c>
      <c r="I181" s="207">
        <v>0</v>
      </c>
      <c r="J181" s="207">
        <v>0</v>
      </c>
      <c r="K181" s="207">
        <v>0</v>
      </c>
      <c r="L181" s="207">
        <v>0</v>
      </c>
      <c r="M181" s="207">
        <v>0</v>
      </c>
      <c r="N181" s="207">
        <v>0</v>
      </c>
      <c r="O181" s="207">
        <v>0</v>
      </c>
      <c r="P181" s="207">
        <v>0</v>
      </c>
      <c r="Q181" s="222">
        <v>0.59205949108109457</v>
      </c>
      <c r="R181" s="207">
        <v>0</v>
      </c>
      <c r="S181" s="207">
        <v>0</v>
      </c>
      <c r="T181" s="207">
        <v>0</v>
      </c>
      <c r="U181" s="207">
        <v>0</v>
      </c>
      <c r="V181" s="207">
        <v>0</v>
      </c>
      <c r="W181" s="207">
        <v>0</v>
      </c>
      <c r="X181" s="207">
        <v>0</v>
      </c>
      <c r="Y181" s="207">
        <v>0</v>
      </c>
      <c r="Z181" s="207">
        <v>0</v>
      </c>
      <c r="AA181" s="207">
        <v>0</v>
      </c>
      <c r="AB181" s="207">
        <v>0</v>
      </c>
      <c r="AC181" s="207">
        <v>0</v>
      </c>
      <c r="AD181" s="207">
        <v>0</v>
      </c>
      <c r="AE181" s="207">
        <v>0</v>
      </c>
      <c r="AF181" s="207">
        <v>0</v>
      </c>
      <c r="AG181" s="207">
        <v>0</v>
      </c>
      <c r="AH181" s="207">
        <v>0</v>
      </c>
      <c r="AI181" s="207">
        <v>0</v>
      </c>
      <c r="AJ181" s="207">
        <v>0</v>
      </c>
      <c r="AK181" s="207">
        <v>0</v>
      </c>
      <c r="AL181" s="207">
        <v>0</v>
      </c>
      <c r="AM181" s="208">
        <v>0</v>
      </c>
      <c r="AN181" s="220"/>
      <c r="AO181" s="251">
        <f>Q181</f>
        <v>0.59205949108109457</v>
      </c>
    </row>
    <row r="182" spans="1:41" ht="21" x14ac:dyDescent="0.25">
      <c r="A182" s="391"/>
      <c r="B182" s="217" t="s">
        <v>14</v>
      </c>
      <c r="C182" s="218" t="s">
        <v>397</v>
      </c>
      <c r="D182" s="206">
        <v>0</v>
      </c>
      <c r="E182" s="207">
        <v>0</v>
      </c>
      <c r="F182" s="207">
        <v>0</v>
      </c>
      <c r="G182" s="207">
        <v>0</v>
      </c>
      <c r="H182" s="207">
        <v>0</v>
      </c>
      <c r="I182" s="207">
        <v>0</v>
      </c>
      <c r="J182" s="207">
        <v>0</v>
      </c>
      <c r="K182" s="207">
        <v>0</v>
      </c>
      <c r="L182" s="207">
        <v>0</v>
      </c>
      <c r="M182" s="207">
        <v>0</v>
      </c>
      <c r="N182" s="207">
        <v>0</v>
      </c>
      <c r="O182" s="207">
        <v>0</v>
      </c>
      <c r="P182" s="207">
        <v>0</v>
      </c>
      <c r="Q182" s="207">
        <v>0</v>
      </c>
      <c r="R182" s="222">
        <v>0.34090754532749951</v>
      </c>
      <c r="S182" s="207">
        <v>0</v>
      </c>
      <c r="T182" s="207">
        <v>0</v>
      </c>
      <c r="U182" s="207">
        <v>0</v>
      </c>
      <c r="V182" s="207">
        <v>0</v>
      </c>
      <c r="W182" s="207">
        <v>0</v>
      </c>
      <c r="X182" s="207">
        <v>0</v>
      </c>
      <c r="Y182" s="207">
        <v>0</v>
      </c>
      <c r="Z182" s="207">
        <v>0</v>
      </c>
      <c r="AA182" s="207">
        <v>0</v>
      </c>
      <c r="AB182" s="207">
        <v>0</v>
      </c>
      <c r="AC182" s="207">
        <v>0</v>
      </c>
      <c r="AD182" s="207">
        <v>0</v>
      </c>
      <c r="AE182" s="207">
        <v>0</v>
      </c>
      <c r="AF182" s="207">
        <v>0</v>
      </c>
      <c r="AG182" s="207">
        <v>0</v>
      </c>
      <c r="AH182" s="207">
        <v>0</v>
      </c>
      <c r="AI182" s="207">
        <v>0</v>
      </c>
      <c r="AJ182" s="207">
        <v>0</v>
      </c>
      <c r="AK182" s="207">
        <v>0</v>
      </c>
      <c r="AL182" s="207">
        <v>0</v>
      </c>
      <c r="AM182" s="208">
        <v>0</v>
      </c>
      <c r="AN182" s="220"/>
      <c r="AO182" s="251">
        <f>R182</f>
        <v>0.34090754532749951</v>
      </c>
    </row>
    <row r="183" spans="1:41" x14ac:dyDescent="0.25">
      <c r="A183" s="391"/>
      <c r="B183" s="217" t="s">
        <v>15</v>
      </c>
      <c r="C183" s="218" t="s">
        <v>397</v>
      </c>
      <c r="D183" s="206">
        <v>0</v>
      </c>
      <c r="E183" s="207">
        <v>0</v>
      </c>
      <c r="F183" s="207">
        <v>0</v>
      </c>
      <c r="G183" s="207">
        <v>0</v>
      </c>
      <c r="H183" s="207">
        <v>0</v>
      </c>
      <c r="I183" s="207">
        <v>0</v>
      </c>
      <c r="J183" s="207">
        <v>0</v>
      </c>
      <c r="K183" s="207">
        <v>0</v>
      </c>
      <c r="L183" s="207">
        <v>0</v>
      </c>
      <c r="M183" s="207">
        <v>0</v>
      </c>
      <c r="N183" s="207">
        <v>0</v>
      </c>
      <c r="O183" s="207">
        <v>0</v>
      </c>
      <c r="P183" s="207">
        <v>0</v>
      </c>
      <c r="Q183" s="207">
        <v>0</v>
      </c>
      <c r="R183" s="207">
        <v>0</v>
      </c>
      <c r="S183" s="222">
        <v>0.44498563212335851</v>
      </c>
      <c r="T183" s="207">
        <v>0</v>
      </c>
      <c r="U183" s="207">
        <v>0</v>
      </c>
      <c r="V183" s="207">
        <v>0</v>
      </c>
      <c r="W183" s="207">
        <v>0</v>
      </c>
      <c r="X183" s="207">
        <v>0</v>
      </c>
      <c r="Y183" s="207">
        <v>0</v>
      </c>
      <c r="Z183" s="207">
        <v>0</v>
      </c>
      <c r="AA183" s="207">
        <v>0</v>
      </c>
      <c r="AB183" s="207">
        <v>0</v>
      </c>
      <c r="AC183" s="207">
        <v>0</v>
      </c>
      <c r="AD183" s="207">
        <v>0</v>
      </c>
      <c r="AE183" s="207">
        <v>0</v>
      </c>
      <c r="AF183" s="207">
        <v>0</v>
      </c>
      <c r="AG183" s="207">
        <v>0</v>
      </c>
      <c r="AH183" s="207">
        <v>0</v>
      </c>
      <c r="AI183" s="207">
        <v>0</v>
      </c>
      <c r="AJ183" s="207">
        <v>0</v>
      </c>
      <c r="AK183" s="207">
        <v>0</v>
      </c>
      <c r="AL183" s="207">
        <v>0</v>
      </c>
      <c r="AM183" s="208">
        <v>0</v>
      </c>
      <c r="AN183" s="220"/>
      <c r="AO183" s="251">
        <f>S183</f>
        <v>0.44498563212335851</v>
      </c>
    </row>
    <row r="184" spans="1:41" x14ac:dyDescent="0.25">
      <c r="A184" s="391"/>
      <c r="B184" s="217" t="s">
        <v>16</v>
      </c>
      <c r="C184" s="218" t="s">
        <v>397</v>
      </c>
      <c r="D184" s="206">
        <v>0</v>
      </c>
      <c r="E184" s="207">
        <v>0</v>
      </c>
      <c r="F184" s="207">
        <v>0</v>
      </c>
      <c r="G184" s="207">
        <v>0</v>
      </c>
      <c r="H184" s="207">
        <v>0</v>
      </c>
      <c r="I184" s="207">
        <v>0</v>
      </c>
      <c r="J184" s="207">
        <v>0</v>
      </c>
      <c r="K184" s="207">
        <v>0</v>
      </c>
      <c r="L184" s="207">
        <v>0</v>
      </c>
      <c r="M184" s="207">
        <v>0</v>
      </c>
      <c r="N184" s="207">
        <v>0</v>
      </c>
      <c r="O184" s="207">
        <v>0</v>
      </c>
      <c r="P184" s="207">
        <v>0</v>
      </c>
      <c r="Q184" s="207">
        <v>0</v>
      </c>
      <c r="R184" s="207">
        <v>0</v>
      </c>
      <c r="S184" s="207">
        <v>0</v>
      </c>
      <c r="T184" s="222">
        <v>0.52120673151962549</v>
      </c>
      <c r="U184" s="207">
        <v>0</v>
      </c>
      <c r="V184" s="207">
        <v>0</v>
      </c>
      <c r="W184" s="207">
        <v>0</v>
      </c>
      <c r="X184" s="207">
        <v>0</v>
      </c>
      <c r="Y184" s="207">
        <v>0</v>
      </c>
      <c r="Z184" s="207">
        <v>0</v>
      </c>
      <c r="AA184" s="207">
        <v>0</v>
      </c>
      <c r="AB184" s="207">
        <v>0</v>
      </c>
      <c r="AC184" s="207">
        <v>0</v>
      </c>
      <c r="AD184" s="207">
        <v>0</v>
      </c>
      <c r="AE184" s="207">
        <v>0</v>
      </c>
      <c r="AF184" s="207">
        <v>0</v>
      </c>
      <c r="AG184" s="207">
        <v>0</v>
      </c>
      <c r="AH184" s="207">
        <v>0</v>
      </c>
      <c r="AI184" s="207">
        <v>0</v>
      </c>
      <c r="AJ184" s="207">
        <v>0</v>
      </c>
      <c r="AK184" s="207">
        <v>0</v>
      </c>
      <c r="AL184" s="207">
        <v>0</v>
      </c>
      <c r="AM184" s="208">
        <v>0</v>
      </c>
      <c r="AN184" s="220"/>
      <c r="AO184" s="251">
        <f>T184</f>
        <v>0.52120673151962549</v>
      </c>
    </row>
    <row r="185" spans="1:41" ht="21" x14ac:dyDescent="0.25">
      <c r="A185" s="391"/>
      <c r="B185" s="217" t="s">
        <v>17</v>
      </c>
      <c r="C185" s="218" t="s">
        <v>397</v>
      </c>
      <c r="D185" s="206">
        <v>0</v>
      </c>
      <c r="E185" s="207">
        <v>0</v>
      </c>
      <c r="F185" s="207">
        <v>0</v>
      </c>
      <c r="G185" s="207">
        <v>0</v>
      </c>
      <c r="H185" s="207">
        <v>0</v>
      </c>
      <c r="I185" s="207">
        <v>0</v>
      </c>
      <c r="J185" s="207">
        <v>0</v>
      </c>
      <c r="K185" s="207">
        <v>0</v>
      </c>
      <c r="L185" s="207">
        <v>0</v>
      </c>
      <c r="M185" s="207">
        <v>0</v>
      </c>
      <c r="N185" s="207">
        <v>0</v>
      </c>
      <c r="O185" s="207">
        <v>0</v>
      </c>
      <c r="P185" s="207">
        <v>0</v>
      </c>
      <c r="Q185" s="207">
        <v>0</v>
      </c>
      <c r="R185" s="207">
        <v>0</v>
      </c>
      <c r="S185" s="207">
        <v>0</v>
      </c>
      <c r="T185" s="207">
        <v>0</v>
      </c>
      <c r="U185" s="222">
        <v>0.40062675573514789</v>
      </c>
      <c r="V185" s="207">
        <v>0</v>
      </c>
      <c r="W185" s="207">
        <v>0</v>
      </c>
      <c r="X185" s="207">
        <v>0</v>
      </c>
      <c r="Y185" s="207">
        <v>0</v>
      </c>
      <c r="Z185" s="207">
        <v>0</v>
      </c>
      <c r="AA185" s="207">
        <v>0</v>
      </c>
      <c r="AB185" s="207">
        <v>0</v>
      </c>
      <c r="AC185" s="207">
        <v>0</v>
      </c>
      <c r="AD185" s="207">
        <v>0</v>
      </c>
      <c r="AE185" s="207">
        <v>0</v>
      </c>
      <c r="AF185" s="207">
        <v>0</v>
      </c>
      <c r="AG185" s="207">
        <v>0</v>
      </c>
      <c r="AH185" s="207">
        <v>0</v>
      </c>
      <c r="AI185" s="207">
        <v>0</v>
      </c>
      <c r="AJ185" s="207">
        <v>0</v>
      </c>
      <c r="AK185" s="207">
        <v>0</v>
      </c>
      <c r="AL185" s="207">
        <v>0</v>
      </c>
      <c r="AM185" s="208">
        <v>0</v>
      </c>
      <c r="AN185" s="220"/>
      <c r="AO185" s="251">
        <f>U185</f>
        <v>0.40062675573514789</v>
      </c>
    </row>
    <row r="186" spans="1:41" x14ac:dyDescent="0.25">
      <c r="A186" s="391"/>
      <c r="B186" s="217" t="s">
        <v>18</v>
      </c>
      <c r="C186" s="218" t="s">
        <v>397</v>
      </c>
      <c r="D186" s="206">
        <v>0</v>
      </c>
      <c r="E186" s="207">
        <v>0</v>
      </c>
      <c r="F186" s="207">
        <v>0</v>
      </c>
      <c r="G186" s="207">
        <v>0</v>
      </c>
      <c r="H186" s="207">
        <v>0</v>
      </c>
      <c r="I186" s="207">
        <v>0</v>
      </c>
      <c r="J186" s="207">
        <v>0</v>
      </c>
      <c r="K186" s="207">
        <v>0</v>
      </c>
      <c r="L186" s="207">
        <v>0</v>
      </c>
      <c r="M186" s="207">
        <v>0</v>
      </c>
      <c r="N186" s="207">
        <v>0</v>
      </c>
      <c r="O186" s="207">
        <v>0</v>
      </c>
      <c r="P186" s="207">
        <v>0</v>
      </c>
      <c r="Q186" s="207">
        <v>0</v>
      </c>
      <c r="R186" s="207">
        <v>0</v>
      </c>
      <c r="S186" s="207">
        <v>0</v>
      </c>
      <c r="T186" s="207">
        <v>0</v>
      </c>
      <c r="U186" s="207">
        <v>0</v>
      </c>
      <c r="V186" s="222">
        <v>0.51524475293090555</v>
      </c>
      <c r="W186" s="207">
        <v>0</v>
      </c>
      <c r="X186" s="207">
        <v>0</v>
      </c>
      <c r="Y186" s="207">
        <v>0</v>
      </c>
      <c r="Z186" s="207">
        <v>0</v>
      </c>
      <c r="AA186" s="207">
        <v>0</v>
      </c>
      <c r="AB186" s="207">
        <v>0</v>
      </c>
      <c r="AC186" s="207">
        <v>0</v>
      </c>
      <c r="AD186" s="207">
        <v>0</v>
      </c>
      <c r="AE186" s="207">
        <v>0</v>
      </c>
      <c r="AF186" s="207">
        <v>0</v>
      </c>
      <c r="AG186" s="207">
        <v>0</v>
      </c>
      <c r="AH186" s="207">
        <v>0</v>
      </c>
      <c r="AI186" s="207">
        <v>0</v>
      </c>
      <c r="AJ186" s="207">
        <v>0</v>
      </c>
      <c r="AK186" s="207">
        <v>0</v>
      </c>
      <c r="AL186" s="207">
        <v>0</v>
      </c>
      <c r="AM186" s="208">
        <v>0</v>
      </c>
      <c r="AN186" s="220"/>
      <c r="AO186" s="251">
        <f>V186</f>
        <v>0.51524475293090555</v>
      </c>
    </row>
    <row r="187" spans="1:41" ht="31.5" x14ac:dyDescent="0.25">
      <c r="A187" s="391"/>
      <c r="B187" s="217" t="s">
        <v>19</v>
      </c>
      <c r="C187" s="218" t="s">
        <v>397</v>
      </c>
      <c r="D187" s="206">
        <v>0</v>
      </c>
      <c r="E187" s="207">
        <v>0</v>
      </c>
      <c r="F187" s="207">
        <v>0</v>
      </c>
      <c r="G187" s="207">
        <v>0</v>
      </c>
      <c r="H187" s="207">
        <v>0</v>
      </c>
      <c r="I187" s="207">
        <v>0</v>
      </c>
      <c r="J187" s="207">
        <v>0</v>
      </c>
      <c r="K187" s="207">
        <v>0</v>
      </c>
      <c r="L187" s="207">
        <v>0</v>
      </c>
      <c r="M187" s="207">
        <v>0</v>
      </c>
      <c r="N187" s="207">
        <v>0</v>
      </c>
      <c r="O187" s="207">
        <v>0</v>
      </c>
      <c r="P187" s="207">
        <v>0</v>
      </c>
      <c r="Q187" s="207">
        <v>0</v>
      </c>
      <c r="R187" s="207">
        <v>0</v>
      </c>
      <c r="S187" s="207">
        <v>0</v>
      </c>
      <c r="T187" s="207">
        <v>0</v>
      </c>
      <c r="U187" s="207">
        <v>0</v>
      </c>
      <c r="V187" s="207">
        <v>0</v>
      </c>
      <c r="W187" s="222">
        <v>0.63535775409309447</v>
      </c>
      <c r="X187" s="207">
        <v>0</v>
      </c>
      <c r="Y187" s="207">
        <v>0</v>
      </c>
      <c r="Z187" s="207">
        <v>0</v>
      </c>
      <c r="AA187" s="207">
        <v>0</v>
      </c>
      <c r="AB187" s="207">
        <v>0</v>
      </c>
      <c r="AC187" s="207">
        <v>0</v>
      </c>
      <c r="AD187" s="207">
        <v>0</v>
      </c>
      <c r="AE187" s="207">
        <v>0</v>
      </c>
      <c r="AF187" s="207">
        <v>0</v>
      </c>
      <c r="AG187" s="207">
        <v>0</v>
      </c>
      <c r="AH187" s="207">
        <v>0</v>
      </c>
      <c r="AI187" s="207">
        <v>0</v>
      </c>
      <c r="AJ187" s="207">
        <v>0</v>
      </c>
      <c r="AK187" s="207">
        <v>0</v>
      </c>
      <c r="AL187" s="207">
        <v>0</v>
      </c>
      <c r="AM187" s="208">
        <v>0</v>
      </c>
      <c r="AN187" s="220"/>
      <c r="AO187" s="251">
        <f>W187</f>
        <v>0.63535775409309447</v>
      </c>
    </row>
    <row r="188" spans="1:41" ht="31.5" x14ac:dyDescent="0.25">
      <c r="A188" s="391"/>
      <c r="B188" s="217" t="s">
        <v>20</v>
      </c>
      <c r="C188" s="218" t="s">
        <v>397</v>
      </c>
      <c r="D188" s="206">
        <v>0</v>
      </c>
      <c r="E188" s="207">
        <v>0</v>
      </c>
      <c r="F188" s="207">
        <v>0</v>
      </c>
      <c r="G188" s="207">
        <v>0</v>
      </c>
      <c r="H188" s="207">
        <v>0</v>
      </c>
      <c r="I188" s="207">
        <v>0</v>
      </c>
      <c r="J188" s="207">
        <v>0</v>
      </c>
      <c r="K188" s="207">
        <v>0</v>
      </c>
      <c r="L188" s="207">
        <v>0</v>
      </c>
      <c r="M188" s="207">
        <v>0</v>
      </c>
      <c r="N188" s="207">
        <v>0</v>
      </c>
      <c r="O188" s="207">
        <v>0</v>
      </c>
      <c r="P188" s="207">
        <v>0</v>
      </c>
      <c r="Q188" s="207">
        <v>0</v>
      </c>
      <c r="R188" s="207">
        <v>0</v>
      </c>
      <c r="S188" s="207">
        <v>0</v>
      </c>
      <c r="T188" s="207">
        <v>0</v>
      </c>
      <c r="U188" s="207">
        <v>0</v>
      </c>
      <c r="V188" s="207">
        <v>0</v>
      </c>
      <c r="W188" s="207">
        <v>0</v>
      </c>
      <c r="X188" s="222">
        <v>0.60568122838005301</v>
      </c>
      <c r="Y188" s="207">
        <v>0</v>
      </c>
      <c r="Z188" s="207">
        <v>0</v>
      </c>
      <c r="AA188" s="207">
        <v>0</v>
      </c>
      <c r="AB188" s="207">
        <v>0</v>
      </c>
      <c r="AC188" s="207">
        <v>0</v>
      </c>
      <c r="AD188" s="207">
        <v>0</v>
      </c>
      <c r="AE188" s="207">
        <v>0</v>
      </c>
      <c r="AF188" s="207">
        <v>0</v>
      </c>
      <c r="AG188" s="207">
        <v>0</v>
      </c>
      <c r="AH188" s="207">
        <v>0</v>
      </c>
      <c r="AI188" s="207">
        <v>0</v>
      </c>
      <c r="AJ188" s="207">
        <v>0</v>
      </c>
      <c r="AK188" s="207">
        <v>0</v>
      </c>
      <c r="AL188" s="207">
        <v>0</v>
      </c>
      <c r="AM188" s="208">
        <v>0</v>
      </c>
      <c r="AN188" s="220"/>
      <c r="AO188" s="251">
        <f>X188</f>
        <v>0.60568122838005301</v>
      </c>
    </row>
    <row r="189" spans="1:41" x14ac:dyDescent="0.25">
      <c r="A189" s="391"/>
      <c r="B189" s="217" t="s">
        <v>21</v>
      </c>
      <c r="C189" s="218" t="s">
        <v>397</v>
      </c>
      <c r="D189" s="206">
        <v>0</v>
      </c>
      <c r="E189" s="207">
        <v>0</v>
      </c>
      <c r="F189" s="207">
        <v>0</v>
      </c>
      <c r="G189" s="207">
        <v>0</v>
      </c>
      <c r="H189" s="207">
        <v>0</v>
      </c>
      <c r="I189" s="207">
        <v>0</v>
      </c>
      <c r="J189" s="207">
        <v>0</v>
      </c>
      <c r="K189" s="207">
        <v>0</v>
      </c>
      <c r="L189" s="207">
        <v>0</v>
      </c>
      <c r="M189" s="207">
        <v>0</v>
      </c>
      <c r="N189" s="207">
        <v>0</v>
      </c>
      <c r="O189" s="207">
        <v>0</v>
      </c>
      <c r="P189" s="207">
        <v>0</v>
      </c>
      <c r="Q189" s="207">
        <v>0</v>
      </c>
      <c r="R189" s="207">
        <v>0</v>
      </c>
      <c r="S189" s="207">
        <v>0</v>
      </c>
      <c r="T189" s="207">
        <v>0</v>
      </c>
      <c r="U189" s="207">
        <v>0</v>
      </c>
      <c r="V189" s="207">
        <v>0</v>
      </c>
      <c r="W189" s="207">
        <v>0</v>
      </c>
      <c r="X189" s="207">
        <v>0</v>
      </c>
      <c r="Y189" s="222">
        <v>0.707126859583596</v>
      </c>
      <c r="Z189" s="207">
        <v>0</v>
      </c>
      <c r="AA189" s="207">
        <v>0</v>
      </c>
      <c r="AB189" s="207">
        <v>0</v>
      </c>
      <c r="AC189" s="207">
        <v>0</v>
      </c>
      <c r="AD189" s="207">
        <v>0</v>
      </c>
      <c r="AE189" s="207">
        <v>0</v>
      </c>
      <c r="AF189" s="207">
        <v>0</v>
      </c>
      <c r="AG189" s="207">
        <v>0</v>
      </c>
      <c r="AH189" s="207">
        <v>0</v>
      </c>
      <c r="AI189" s="207">
        <v>0</v>
      </c>
      <c r="AJ189" s="207">
        <v>0</v>
      </c>
      <c r="AK189" s="207">
        <v>0</v>
      </c>
      <c r="AL189" s="207">
        <v>0</v>
      </c>
      <c r="AM189" s="208">
        <v>0</v>
      </c>
      <c r="AN189" s="220"/>
      <c r="AO189" s="251">
        <f>Y189</f>
        <v>0.707126859583596</v>
      </c>
    </row>
    <row r="190" spans="1:41" ht="21" x14ac:dyDescent="0.25">
      <c r="A190" s="391"/>
      <c r="B190" s="217" t="s">
        <v>22</v>
      </c>
      <c r="C190" s="218" t="s">
        <v>397</v>
      </c>
      <c r="D190" s="206">
        <v>0</v>
      </c>
      <c r="E190" s="207">
        <v>0</v>
      </c>
      <c r="F190" s="207">
        <v>0</v>
      </c>
      <c r="G190" s="207">
        <v>0</v>
      </c>
      <c r="H190" s="207">
        <v>0</v>
      </c>
      <c r="I190" s="207">
        <v>0</v>
      </c>
      <c r="J190" s="207">
        <v>0</v>
      </c>
      <c r="K190" s="207">
        <v>0</v>
      </c>
      <c r="L190" s="207">
        <v>0</v>
      </c>
      <c r="M190" s="207">
        <v>0</v>
      </c>
      <c r="N190" s="207">
        <v>0</v>
      </c>
      <c r="O190" s="207">
        <v>0</v>
      </c>
      <c r="P190" s="207">
        <v>0</v>
      </c>
      <c r="Q190" s="207">
        <v>0</v>
      </c>
      <c r="R190" s="207">
        <v>0</v>
      </c>
      <c r="S190" s="207">
        <v>0</v>
      </c>
      <c r="T190" s="207">
        <v>0</v>
      </c>
      <c r="U190" s="207">
        <v>0</v>
      </c>
      <c r="V190" s="207">
        <v>0</v>
      </c>
      <c r="W190" s="207">
        <v>0</v>
      </c>
      <c r="X190" s="207">
        <v>0</v>
      </c>
      <c r="Y190" s="207">
        <v>0</v>
      </c>
      <c r="Z190" s="222">
        <v>0.81067437645897533</v>
      </c>
      <c r="AA190" s="207">
        <v>0</v>
      </c>
      <c r="AB190" s="207">
        <v>0</v>
      </c>
      <c r="AC190" s="207">
        <v>0</v>
      </c>
      <c r="AD190" s="207">
        <v>0</v>
      </c>
      <c r="AE190" s="207">
        <v>0</v>
      </c>
      <c r="AF190" s="207">
        <v>0</v>
      </c>
      <c r="AG190" s="207">
        <v>0</v>
      </c>
      <c r="AH190" s="207">
        <v>0</v>
      </c>
      <c r="AI190" s="207">
        <v>0</v>
      </c>
      <c r="AJ190" s="207">
        <v>0</v>
      </c>
      <c r="AK190" s="207">
        <v>0</v>
      </c>
      <c r="AL190" s="207">
        <v>0</v>
      </c>
      <c r="AM190" s="208">
        <v>0</v>
      </c>
      <c r="AN190" s="220"/>
      <c r="AO190" s="251">
        <f>Z190</f>
        <v>0.81067437645897533</v>
      </c>
    </row>
    <row r="191" spans="1:41" x14ac:dyDescent="0.25">
      <c r="A191" s="391"/>
      <c r="B191" s="217" t="s">
        <v>23</v>
      </c>
      <c r="C191" s="218" t="s">
        <v>397</v>
      </c>
      <c r="D191" s="206">
        <v>0</v>
      </c>
      <c r="E191" s="207">
        <v>0</v>
      </c>
      <c r="F191" s="207">
        <v>0</v>
      </c>
      <c r="G191" s="207">
        <v>0</v>
      </c>
      <c r="H191" s="207">
        <v>0</v>
      </c>
      <c r="I191" s="207">
        <v>0</v>
      </c>
      <c r="J191" s="207">
        <v>0</v>
      </c>
      <c r="K191" s="207">
        <v>0</v>
      </c>
      <c r="L191" s="207">
        <v>0</v>
      </c>
      <c r="M191" s="207">
        <v>0</v>
      </c>
      <c r="N191" s="207">
        <v>0</v>
      </c>
      <c r="O191" s="207">
        <v>0</v>
      </c>
      <c r="P191" s="207">
        <v>0</v>
      </c>
      <c r="Q191" s="207">
        <v>0</v>
      </c>
      <c r="R191" s="207">
        <v>0</v>
      </c>
      <c r="S191" s="207">
        <v>0</v>
      </c>
      <c r="T191" s="207">
        <v>0</v>
      </c>
      <c r="U191" s="207">
        <v>0</v>
      </c>
      <c r="V191" s="207">
        <v>0</v>
      </c>
      <c r="W191" s="207">
        <v>0</v>
      </c>
      <c r="X191" s="207">
        <v>0</v>
      </c>
      <c r="Y191" s="207">
        <v>0</v>
      </c>
      <c r="Z191" s="207">
        <v>0</v>
      </c>
      <c r="AA191" s="222">
        <v>0.78799805345029883</v>
      </c>
      <c r="AB191" s="207">
        <v>0</v>
      </c>
      <c r="AC191" s="207">
        <v>0</v>
      </c>
      <c r="AD191" s="207">
        <v>0</v>
      </c>
      <c r="AE191" s="207">
        <v>0</v>
      </c>
      <c r="AF191" s="207">
        <v>0</v>
      </c>
      <c r="AG191" s="207">
        <v>0</v>
      </c>
      <c r="AH191" s="207">
        <v>0</v>
      </c>
      <c r="AI191" s="207">
        <v>0</v>
      </c>
      <c r="AJ191" s="207">
        <v>0</v>
      </c>
      <c r="AK191" s="207">
        <v>0</v>
      </c>
      <c r="AL191" s="207">
        <v>0</v>
      </c>
      <c r="AM191" s="208">
        <v>0</v>
      </c>
      <c r="AN191" s="220"/>
      <c r="AO191" s="251">
        <f>AA191</f>
        <v>0.78799805345029883</v>
      </c>
    </row>
    <row r="192" spans="1:41" ht="21" x14ac:dyDescent="0.25">
      <c r="A192" s="391"/>
      <c r="B192" s="217" t="s">
        <v>24</v>
      </c>
      <c r="C192" s="218" t="s">
        <v>397</v>
      </c>
      <c r="D192" s="206">
        <v>0</v>
      </c>
      <c r="E192" s="207">
        <v>0</v>
      </c>
      <c r="F192" s="207">
        <v>0</v>
      </c>
      <c r="G192" s="207">
        <v>0</v>
      </c>
      <c r="H192" s="207">
        <v>0</v>
      </c>
      <c r="I192" s="207">
        <v>0</v>
      </c>
      <c r="J192" s="207">
        <v>0</v>
      </c>
      <c r="K192" s="207">
        <v>0</v>
      </c>
      <c r="L192" s="207">
        <v>0</v>
      </c>
      <c r="M192" s="207">
        <v>0</v>
      </c>
      <c r="N192" s="207">
        <v>0</v>
      </c>
      <c r="O192" s="207">
        <v>0</v>
      </c>
      <c r="P192" s="207">
        <v>0</v>
      </c>
      <c r="Q192" s="207">
        <v>0</v>
      </c>
      <c r="R192" s="207">
        <v>0</v>
      </c>
      <c r="S192" s="207">
        <v>0</v>
      </c>
      <c r="T192" s="207">
        <v>0</v>
      </c>
      <c r="U192" s="207">
        <v>0</v>
      </c>
      <c r="V192" s="207">
        <v>0</v>
      </c>
      <c r="W192" s="207">
        <v>0</v>
      </c>
      <c r="X192" s="207">
        <v>0</v>
      </c>
      <c r="Y192" s="207">
        <v>0</v>
      </c>
      <c r="Z192" s="207">
        <v>0</v>
      </c>
      <c r="AA192" s="207">
        <v>0</v>
      </c>
      <c r="AB192" s="222">
        <v>0.7872968238264817</v>
      </c>
      <c r="AC192" s="207">
        <v>0</v>
      </c>
      <c r="AD192" s="207">
        <v>0</v>
      </c>
      <c r="AE192" s="207">
        <v>0</v>
      </c>
      <c r="AF192" s="207">
        <v>0</v>
      </c>
      <c r="AG192" s="207">
        <v>0</v>
      </c>
      <c r="AH192" s="207">
        <v>0</v>
      </c>
      <c r="AI192" s="207">
        <v>0</v>
      </c>
      <c r="AJ192" s="207">
        <v>0</v>
      </c>
      <c r="AK192" s="207">
        <v>0</v>
      </c>
      <c r="AL192" s="207">
        <v>0</v>
      </c>
      <c r="AM192" s="208">
        <v>0</v>
      </c>
      <c r="AN192" s="220"/>
      <c r="AO192" s="251">
        <f>AB192</f>
        <v>0.7872968238264817</v>
      </c>
    </row>
    <row r="193" spans="1:41" ht="21" x14ac:dyDescent="0.25">
      <c r="A193" s="391"/>
      <c r="B193" s="217" t="s">
        <v>25</v>
      </c>
      <c r="C193" s="218" t="s">
        <v>397</v>
      </c>
      <c r="D193" s="206">
        <v>0</v>
      </c>
      <c r="E193" s="207">
        <v>0</v>
      </c>
      <c r="F193" s="207">
        <v>0</v>
      </c>
      <c r="G193" s="207">
        <v>0</v>
      </c>
      <c r="H193" s="207">
        <v>0</v>
      </c>
      <c r="I193" s="207">
        <v>0</v>
      </c>
      <c r="J193" s="207">
        <v>0</v>
      </c>
      <c r="K193" s="207">
        <v>0</v>
      </c>
      <c r="L193" s="207">
        <v>0</v>
      </c>
      <c r="M193" s="207">
        <v>0</v>
      </c>
      <c r="N193" s="207">
        <v>0</v>
      </c>
      <c r="O193" s="207">
        <v>0</v>
      </c>
      <c r="P193" s="207">
        <v>0</v>
      </c>
      <c r="Q193" s="207">
        <v>0</v>
      </c>
      <c r="R193" s="207">
        <v>0</v>
      </c>
      <c r="S193" s="207">
        <v>0</v>
      </c>
      <c r="T193" s="207">
        <v>0</v>
      </c>
      <c r="U193" s="207">
        <v>0</v>
      </c>
      <c r="V193" s="207">
        <v>0</v>
      </c>
      <c r="W193" s="207">
        <v>0</v>
      </c>
      <c r="X193" s="207">
        <v>0</v>
      </c>
      <c r="Y193" s="207">
        <v>0</v>
      </c>
      <c r="Z193" s="207">
        <v>0</v>
      </c>
      <c r="AA193" s="207">
        <v>0</v>
      </c>
      <c r="AB193" s="207">
        <v>0</v>
      </c>
      <c r="AC193" s="222">
        <v>0.76889688217418151</v>
      </c>
      <c r="AD193" s="207">
        <v>0</v>
      </c>
      <c r="AE193" s="207">
        <v>0</v>
      </c>
      <c r="AF193" s="207">
        <v>0</v>
      </c>
      <c r="AG193" s="207">
        <v>0</v>
      </c>
      <c r="AH193" s="207">
        <v>0</v>
      </c>
      <c r="AI193" s="207">
        <v>0</v>
      </c>
      <c r="AJ193" s="207">
        <v>0</v>
      </c>
      <c r="AK193" s="207">
        <v>0</v>
      </c>
      <c r="AL193" s="207">
        <v>0</v>
      </c>
      <c r="AM193" s="208">
        <v>0</v>
      </c>
      <c r="AN193" s="220"/>
      <c r="AO193" s="251">
        <f>AC193</f>
        <v>0.76889688217418151</v>
      </c>
    </row>
    <row r="194" spans="1:41" x14ac:dyDescent="0.25">
      <c r="A194" s="391"/>
      <c r="B194" s="217" t="s">
        <v>26</v>
      </c>
      <c r="C194" s="218" t="s">
        <v>397</v>
      </c>
      <c r="D194" s="206">
        <v>0</v>
      </c>
      <c r="E194" s="207">
        <v>0</v>
      </c>
      <c r="F194" s="207">
        <v>0</v>
      </c>
      <c r="G194" s="207">
        <v>0</v>
      </c>
      <c r="H194" s="207">
        <v>0</v>
      </c>
      <c r="I194" s="207">
        <v>0</v>
      </c>
      <c r="J194" s="207">
        <v>0</v>
      </c>
      <c r="K194" s="207">
        <v>0</v>
      </c>
      <c r="L194" s="207">
        <v>0</v>
      </c>
      <c r="M194" s="207">
        <v>0</v>
      </c>
      <c r="N194" s="207">
        <v>0</v>
      </c>
      <c r="O194" s="207">
        <v>0</v>
      </c>
      <c r="P194" s="207">
        <v>0</v>
      </c>
      <c r="Q194" s="207">
        <v>0</v>
      </c>
      <c r="R194" s="207">
        <v>0</v>
      </c>
      <c r="S194" s="207">
        <v>0</v>
      </c>
      <c r="T194" s="207">
        <v>0</v>
      </c>
      <c r="U194" s="207">
        <v>0</v>
      </c>
      <c r="V194" s="207">
        <v>0</v>
      </c>
      <c r="W194" s="207">
        <v>0</v>
      </c>
      <c r="X194" s="207">
        <v>0</v>
      </c>
      <c r="Y194" s="207">
        <v>0</v>
      </c>
      <c r="Z194" s="207">
        <v>0</v>
      </c>
      <c r="AA194" s="207">
        <v>0</v>
      </c>
      <c r="AB194" s="207">
        <v>0</v>
      </c>
      <c r="AC194" s="207">
        <v>0</v>
      </c>
      <c r="AD194" s="222">
        <v>0.78897525231699284</v>
      </c>
      <c r="AE194" s="207">
        <v>0</v>
      </c>
      <c r="AF194" s="207">
        <v>0</v>
      </c>
      <c r="AG194" s="207">
        <v>0</v>
      </c>
      <c r="AH194" s="207">
        <v>0</v>
      </c>
      <c r="AI194" s="207">
        <v>0</v>
      </c>
      <c r="AJ194" s="207">
        <v>0</v>
      </c>
      <c r="AK194" s="207">
        <v>0</v>
      </c>
      <c r="AL194" s="207">
        <v>0</v>
      </c>
      <c r="AM194" s="208">
        <v>0</v>
      </c>
      <c r="AN194" s="220"/>
      <c r="AO194" s="251">
        <f>AD194</f>
        <v>0.78897525231699284</v>
      </c>
    </row>
    <row r="195" spans="1:41" ht="21" x14ac:dyDescent="0.25">
      <c r="A195" s="391"/>
      <c r="B195" s="217" t="s">
        <v>27</v>
      </c>
      <c r="C195" s="218" t="s">
        <v>397</v>
      </c>
      <c r="D195" s="206">
        <v>0</v>
      </c>
      <c r="E195" s="207">
        <v>0</v>
      </c>
      <c r="F195" s="207">
        <v>0</v>
      </c>
      <c r="G195" s="207">
        <v>0</v>
      </c>
      <c r="H195" s="207">
        <v>0</v>
      </c>
      <c r="I195" s="207">
        <v>0</v>
      </c>
      <c r="J195" s="207">
        <v>0</v>
      </c>
      <c r="K195" s="207">
        <v>0</v>
      </c>
      <c r="L195" s="207">
        <v>0</v>
      </c>
      <c r="M195" s="207">
        <v>0</v>
      </c>
      <c r="N195" s="207">
        <v>0</v>
      </c>
      <c r="O195" s="207">
        <v>0</v>
      </c>
      <c r="P195" s="207">
        <v>0</v>
      </c>
      <c r="Q195" s="207">
        <v>0</v>
      </c>
      <c r="R195" s="207">
        <v>0</v>
      </c>
      <c r="S195" s="207">
        <v>0</v>
      </c>
      <c r="T195" s="207">
        <v>0</v>
      </c>
      <c r="U195" s="207">
        <v>0</v>
      </c>
      <c r="V195" s="207">
        <v>0</v>
      </c>
      <c r="W195" s="207">
        <v>0</v>
      </c>
      <c r="X195" s="207">
        <v>0</v>
      </c>
      <c r="Y195" s="207">
        <v>0</v>
      </c>
      <c r="Z195" s="207">
        <v>0</v>
      </c>
      <c r="AA195" s="207">
        <v>0</v>
      </c>
      <c r="AB195" s="207">
        <v>0</v>
      </c>
      <c r="AC195" s="207">
        <v>0</v>
      </c>
      <c r="AD195" s="207">
        <v>0</v>
      </c>
      <c r="AE195" s="222">
        <v>0.76980346128339672</v>
      </c>
      <c r="AF195" s="207">
        <v>0</v>
      </c>
      <c r="AG195" s="207">
        <v>0</v>
      </c>
      <c r="AH195" s="207">
        <v>0</v>
      </c>
      <c r="AI195" s="207">
        <v>0</v>
      </c>
      <c r="AJ195" s="207">
        <v>0</v>
      </c>
      <c r="AK195" s="207">
        <v>0</v>
      </c>
      <c r="AL195" s="207">
        <v>0</v>
      </c>
      <c r="AM195" s="208">
        <v>0</v>
      </c>
      <c r="AN195" s="220"/>
      <c r="AO195" s="251">
        <f>AE195</f>
        <v>0.76980346128339672</v>
      </c>
    </row>
    <row r="196" spans="1:41" ht="21" x14ac:dyDescent="0.25">
      <c r="A196" s="391"/>
      <c r="B196" s="217" t="s">
        <v>28</v>
      </c>
      <c r="C196" s="218" t="s">
        <v>397</v>
      </c>
      <c r="D196" s="206">
        <v>0</v>
      </c>
      <c r="E196" s="207">
        <v>0</v>
      </c>
      <c r="F196" s="207">
        <v>0</v>
      </c>
      <c r="G196" s="207">
        <v>0</v>
      </c>
      <c r="H196" s="207">
        <v>0</v>
      </c>
      <c r="I196" s="207">
        <v>0</v>
      </c>
      <c r="J196" s="207">
        <v>0</v>
      </c>
      <c r="K196" s="207">
        <v>0</v>
      </c>
      <c r="L196" s="207">
        <v>0</v>
      </c>
      <c r="M196" s="207">
        <v>0</v>
      </c>
      <c r="N196" s="207">
        <v>0</v>
      </c>
      <c r="O196" s="207">
        <v>0</v>
      </c>
      <c r="P196" s="207">
        <v>0</v>
      </c>
      <c r="Q196" s="207">
        <v>0</v>
      </c>
      <c r="R196" s="207">
        <v>0</v>
      </c>
      <c r="S196" s="207">
        <v>0</v>
      </c>
      <c r="T196" s="207">
        <v>0</v>
      </c>
      <c r="U196" s="207">
        <v>0</v>
      </c>
      <c r="V196" s="207">
        <v>0</v>
      </c>
      <c r="W196" s="207">
        <v>0</v>
      </c>
      <c r="X196" s="207">
        <v>0</v>
      </c>
      <c r="Y196" s="207">
        <v>0</v>
      </c>
      <c r="Z196" s="207">
        <v>0</v>
      </c>
      <c r="AA196" s="207">
        <v>0</v>
      </c>
      <c r="AB196" s="207">
        <v>0</v>
      </c>
      <c r="AC196" s="207">
        <v>0</v>
      </c>
      <c r="AD196" s="207">
        <v>0</v>
      </c>
      <c r="AE196" s="207">
        <v>0</v>
      </c>
      <c r="AF196" s="222">
        <v>0.85170872176284396</v>
      </c>
      <c r="AG196" s="207">
        <v>0</v>
      </c>
      <c r="AH196" s="207">
        <v>0</v>
      </c>
      <c r="AI196" s="207">
        <v>0</v>
      </c>
      <c r="AJ196" s="207">
        <v>0</v>
      </c>
      <c r="AK196" s="207">
        <v>0</v>
      </c>
      <c r="AL196" s="207">
        <v>0</v>
      </c>
      <c r="AM196" s="208">
        <v>0</v>
      </c>
      <c r="AN196" s="220"/>
      <c r="AO196" s="251">
        <f>AF196</f>
        <v>0.85170872176284396</v>
      </c>
    </row>
    <row r="197" spans="1:41" x14ac:dyDescent="0.25">
      <c r="A197" s="391"/>
      <c r="B197" s="217" t="s">
        <v>29</v>
      </c>
      <c r="C197" s="218" t="s">
        <v>397</v>
      </c>
      <c r="D197" s="206">
        <v>0</v>
      </c>
      <c r="E197" s="207">
        <v>0</v>
      </c>
      <c r="F197" s="207">
        <v>0</v>
      </c>
      <c r="G197" s="207">
        <v>0</v>
      </c>
      <c r="H197" s="207">
        <v>0</v>
      </c>
      <c r="I197" s="207">
        <v>0</v>
      </c>
      <c r="J197" s="207">
        <v>0</v>
      </c>
      <c r="K197" s="207">
        <v>0</v>
      </c>
      <c r="L197" s="207">
        <v>0</v>
      </c>
      <c r="M197" s="207">
        <v>0</v>
      </c>
      <c r="N197" s="207">
        <v>0</v>
      </c>
      <c r="O197" s="207">
        <v>0</v>
      </c>
      <c r="P197" s="207">
        <v>0</v>
      </c>
      <c r="Q197" s="207">
        <v>0</v>
      </c>
      <c r="R197" s="207">
        <v>0</v>
      </c>
      <c r="S197" s="207">
        <v>0</v>
      </c>
      <c r="T197" s="207">
        <v>0</v>
      </c>
      <c r="U197" s="207">
        <v>0</v>
      </c>
      <c r="V197" s="207">
        <v>0</v>
      </c>
      <c r="W197" s="207">
        <v>0</v>
      </c>
      <c r="X197" s="207">
        <v>0</v>
      </c>
      <c r="Y197" s="207">
        <v>0</v>
      </c>
      <c r="Z197" s="207">
        <v>0</v>
      </c>
      <c r="AA197" s="207">
        <v>0</v>
      </c>
      <c r="AB197" s="207">
        <v>0</v>
      </c>
      <c r="AC197" s="207">
        <v>0</v>
      </c>
      <c r="AD197" s="207">
        <v>0</v>
      </c>
      <c r="AE197" s="207">
        <v>0</v>
      </c>
      <c r="AF197" s="207">
        <v>0</v>
      </c>
      <c r="AG197" s="222">
        <v>0.86370413696069792</v>
      </c>
      <c r="AH197" s="207">
        <v>0</v>
      </c>
      <c r="AI197" s="207">
        <v>0</v>
      </c>
      <c r="AJ197" s="207">
        <v>0</v>
      </c>
      <c r="AK197" s="207">
        <v>0</v>
      </c>
      <c r="AL197" s="207">
        <v>0</v>
      </c>
      <c r="AM197" s="208">
        <v>0</v>
      </c>
      <c r="AN197" s="220"/>
      <c r="AO197" s="251">
        <f>AG197</f>
        <v>0.86370413696069792</v>
      </c>
    </row>
    <row r="198" spans="1:41" ht="21" x14ac:dyDescent="0.25">
      <c r="A198" s="391"/>
      <c r="B198" s="217" t="s">
        <v>30</v>
      </c>
      <c r="C198" s="218" t="s">
        <v>397</v>
      </c>
      <c r="D198" s="206">
        <v>0</v>
      </c>
      <c r="E198" s="207">
        <v>0</v>
      </c>
      <c r="F198" s="207">
        <v>0</v>
      </c>
      <c r="G198" s="207">
        <v>0</v>
      </c>
      <c r="H198" s="207">
        <v>0</v>
      </c>
      <c r="I198" s="207">
        <v>0</v>
      </c>
      <c r="J198" s="207">
        <v>0</v>
      </c>
      <c r="K198" s="207">
        <v>0</v>
      </c>
      <c r="L198" s="207">
        <v>0</v>
      </c>
      <c r="M198" s="207">
        <v>0</v>
      </c>
      <c r="N198" s="207">
        <v>0</v>
      </c>
      <c r="O198" s="207">
        <v>0</v>
      </c>
      <c r="P198" s="207">
        <v>0</v>
      </c>
      <c r="Q198" s="207">
        <v>0</v>
      </c>
      <c r="R198" s="207">
        <v>0</v>
      </c>
      <c r="S198" s="207">
        <v>0</v>
      </c>
      <c r="T198" s="207">
        <v>0</v>
      </c>
      <c r="U198" s="207">
        <v>0</v>
      </c>
      <c r="V198" s="207">
        <v>0</v>
      </c>
      <c r="W198" s="207">
        <v>0</v>
      </c>
      <c r="X198" s="207">
        <v>0</v>
      </c>
      <c r="Y198" s="207">
        <v>0</v>
      </c>
      <c r="Z198" s="207">
        <v>0</v>
      </c>
      <c r="AA198" s="207">
        <v>0</v>
      </c>
      <c r="AB198" s="207">
        <v>0</v>
      </c>
      <c r="AC198" s="207">
        <v>0</v>
      </c>
      <c r="AD198" s="207">
        <v>0</v>
      </c>
      <c r="AE198" s="207">
        <v>0</v>
      </c>
      <c r="AF198" s="207">
        <v>0</v>
      </c>
      <c r="AG198" s="207">
        <v>0</v>
      </c>
      <c r="AH198" s="222">
        <v>0.75969563690872055</v>
      </c>
      <c r="AI198" s="207">
        <v>0</v>
      </c>
      <c r="AJ198" s="207">
        <v>0</v>
      </c>
      <c r="AK198" s="207">
        <v>0</v>
      </c>
      <c r="AL198" s="207">
        <v>0</v>
      </c>
      <c r="AM198" s="208">
        <v>0</v>
      </c>
      <c r="AN198" s="220"/>
      <c r="AO198" s="251">
        <f>AH198</f>
        <v>0.75969563690872055</v>
      </c>
    </row>
    <row r="199" spans="1:41" ht="21" x14ac:dyDescent="0.25">
      <c r="A199" s="391"/>
      <c r="B199" s="217" t="s">
        <v>31</v>
      </c>
      <c r="C199" s="218" t="s">
        <v>397</v>
      </c>
      <c r="D199" s="206">
        <v>0</v>
      </c>
      <c r="E199" s="207">
        <v>0</v>
      </c>
      <c r="F199" s="207">
        <v>0</v>
      </c>
      <c r="G199" s="207">
        <v>0</v>
      </c>
      <c r="H199" s="207">
        <v>0</v>
      </c>
      <c r="I199" s="207">
        <v>0</v>
      </c>
      <c r="J199" s="207">
        <v>0</v>
      </c>
      <c r="K199" s="207">
        <v>0</v>
      </c>
      <c r="L199" s="207">
        <v>0</v>
      </c>
      <c r="M199" s="207">
        <v>0</v>
      </c>
      <c r="N199" s="207">
        <v>0</v>
      </c>
      <c r="O199" s="207">
        <v>0</v>
      </c>
      <c r="P199" s="207">
        <v>0</v>
      </c>
      <c r="Q199" s="207">
        <v>0</v>
      </c>
      <c r="R199" s="207">
        <v>0</v>
      </c>
      <c r="S199" s="207">
        <v>0</v>
      </c>
      <c r="T199" s="207">
        <v>0</v>
      </c>
      <c r="U199" s="207">
        <v>0</v>
      </c>
      <c r="V199" s="207">
        <v>0</v>
      </c>
      <c r="W199" s="207">
        <v>0</v>
      </c>
      <c r="X199" s="207">
        <v>0</v>
      </c>
      <c r="Y199" s="207">
        <v>0</v>
      </c>
      <c r="Z199" s="207">
        <v>0</v>
      </c>
      <c r="AA199" s="207">
        <v>0</v>
      </c>
      <c r="AB199" s="207">
        <v>0</v>
      </c>
      <c r="AC199" s="207">
        <v>0</v>
      </c>
      <c r="AD199" s="207">
        <v>0</v>
      </c>
      <c r="AE199" s="207">
        <v>0</v>
      </c>
      <c r="AF199" s="207">
        <v>0</v>
      </c>
      <c r="AG199" s="207">
        <v>0</v>
      </c>
      <c r="AH199" s="207">
        <v>0</v>
      </c>
      <c r="AI199" s="222">
        <v>0.85588065041885031</v>
      </c>
      <c r="AJ199" s="207">
        <v>0</v>
      </c>
      <c r="AK199" s="207">
        <v>0</v>
      </c>
      <c r="AL199" s="207">
        <v>0</v>
      </c>
      <c r="AM199" s="208">
        <v>0</v>
      </c>
      <c r="AN199" s="220"/>
      <c r="AO199" s="251">
        <f>AI199</f>
        <v>0.85588065041885031</v>
      </c>
    </row>
    <row r="200" spans="1:41" x14ac:dyDescent="0.25">
      <c r="A200" s="391"/>
      <c r="B200" s="217" t="s">
        <v>32</v>
      </c>
      <c r="C200" s="218" t="s">
        <v>397</v>
      </c>
      <c r="D200" s="206">
        <v>0</v>
      </c>
      <c r="E200" s="207">
        <v>0</v>
      </c>
      <c r="F200" s="207">
        <v>0</v>
      </c>
      <c r="G200" s="207">
        <v>0</v>
      </c>
      <c r="H200" s="207">
        <v>0</v>
      </c>
      <c r="I200" s="207">
        <v>0</v>
      </c>
      <c r="J200" s="207">
        <v>0</v>
      </c>
      <c r="K200" s="207">
        <v>0</v>
      </c>
      <c r="L200" s="207">
        <v>0</v>
      </c>
      <c r="M200" s="207">
        <v>0</v>
      </c>
      <c r="N200" s="207">
        <v>0</v>
      </c>
      <c r="O200" s="207">
        <v>0</v>
      </c>
      <c r="P200" s="207">
        <v>0</v>
      </c>
      <c r="Q200" s="207">
        <v>0</v>
      </c>
      <c r="R200" s="207">
        <v>0</v>
      </c>
      <c r="S200" s="207">
        <v>0</v>
      </c>
      <c r="T200" s="207">
        <v>0</v>
      </c>
      <c r="U200" s="207">
        <v>0</v>
      </c>
      <c r="V200" s="207">
        <v>0</v>
      </c>
      <c r="W200" s="207">
        <v>0</v>
      </c>
      <c r="X200" s="207">
        <v>0</v>
      </c>
      <c r="Y200" s="207">
        <v>0</v>
      </c>
      <c r="Z200" s="207">
        <v>0</v>
      </c>
      <c r="AA200" s="207">
        <v>0</v>
      </c>
      <c r="AB200" s="207">
        <v>0</v>
      </c>
      <c r="AC200" s="207">
        <v>0</v>
      </c>
      <c r="AD200" s="207">
        <v>0</v>
      </c>
      <c r="AE200" s="207">
        <v>0</v>
      </c>
      <c r="AF200" s="207">
        <v>0</v>
      </c>
      <c r="AG200" s="207">
        <v>0</v>
      </c>
      <c r="AH200" s="207">
        <v>0</v>
      </c>
      <c r="AI200" s="207">
        <v>0</v>
      </c>
      <c r="AJ200" s="222">
        <v>0.88794981998506539</v>
      </c>
      <c r="AK200" s="207">
        <v>0</v>
      </c>
      <c r="AL200" s="207">
        <v>0</v>
      </c>
      <c r="AM200" s="208">
        <v>0</v>
      </c>
      <c r="AN200" s="220"/>
      <c r="AO200" s="251">
        <f>AJ200</f>
        <v>0.88794981998506539</v>
      </c>
    </row>
    <row r="201" spans="1:41" ht="21" x14ac:dyDescent="0.25">
      <c r="A201" s="391"/>
      <c r="B201" s="217" t="s">
        <v>33</v>
      </c>
      <c r="C201" s="218" t="s">
        <v>397</v>
      </c>
      <c r="D201" s="206">
        <v>0</v>
      </c>
      <c r="E201" s="207">
        <v>0</v>
      </c>
      <c r="F201" s="207">
        <v>0</v>
      </c>
      <c r="G201" s="207">
        <v>0</v>
      </c>
      <c r="H201" s="207">
        <v>0</v>
      </c>
      <c r="I201" s="207">
        <v>0</v>
      </c>
      <c r="J201" s="207">
        <v>0</v>
      </c>
      <c r="K201" s="207">
        <v>0</v>
      </c>
      <c r="L201" s="207">
        <v>0</v>
      </c>
      <c r="M201" s="207">
        <v>0</v>
      </c>
      <c r="N201" s="207">
        <v>0</v>
      </c>
      <c r="O201" s="207">
        <v>0</v>
      </c>
      <c r="P201" s="207">
        <v>0</v>
      </c>
      <c r="Q201" s="207">
        <v>0</v>
      </c>
      <c r="R201" s="207">
        <v>0</v>
      </c>
      <c r="S201" s="207">
        <v>0</v>
      </c>
      <c r="T201" s="207">
        <v>0</v>
      </c>
      <c r="U201" s="207">
        <v>0</v>
      </c>
      <c r="V201" s="207">
        <v>0</v>
      </c>
      <c r="W201" s="207">
        <v>0</v>
      </c>
      <c r="X201" s="207">
        <v>0</v>
      </c>
      <c r="Y201" s="207">
        <v>0</v>
      </c>
      <c r="Z201" s="207">
        <v>0</v>
      </c>
      <c r="AA201" s="207">
        <v>0</v>
      </c>
      <c r="AB201" s="207">
        <v>0</v>
      </c>
      <c r="AC201" s="207">
        <v>0</v>
      </c>
      <c r="AD201" s="207">
        <v>0</v>
      </c>
      <c r="AE201" s="207">
        <v>0</v>
      </c>
      <c r="AF201" s="207">
        <v>0</v>
      </c>
      <c r="AG201" s="207">
        <v>0</v>
      </c>
      <c r="AH201" s="207">
        <v>0</v>
      </c>
      <c r="AI201" s="207">
        <v>0</v>
      </c>
      <c r="AJ201" s="207">
        <v>0</v>
      </c>
      <c r="AK201" s="222">
        <v>0.83614491225669441</v>
      </c>
      <c r="AL201" s="207">
        <v>0</v>
      </c>
      <c r="AM201" s="208">
        <v>0</v>
      </c>
      <c r="AN201" s="220"/>
      <c r="AO201" s="251">
        <f>AK201</f>
        <v>0.83614491225669441</v>
      </c>
    </row>
    <row r="202" spans="1:41" ht="21" x14ac:dyDescent="0.25">
      <c r="A202" s="391"/>
      <c r="B202" s="217" t="s">
        <v>34</v>
      </c>
      <c r="C202" s="218" t="s">
        <v>397</v>
      </c>
      <c r="D202" s="206">
        <v>0</v>
      </c>
      <c r="E202" s="207">
        <v>0</v>
      </c>
      <c r="F202" s="207">
        <v>0</v>
      </c>
      <c r="G202" s="207">
        <v>0</v>
      </c>
      <c r="H202" s="207">
        <v>0</v>
      </c>
      <c r="I202" s="207">
        <v>0</v>
      </c>
      <c r="J202" s="207">
        <v>0</v>
      </c>
      <c r="K202" s="207">
        <v>0</v>
      </c>
      <c r="L202" s="207">
        <v>0</v>
      </c>
      <c r="M202" s="207">
        <v>0</v>
      </c>
      <c r="N202" s="207">
        <v>0</v>
      </c>
      <c r="O202" s="207">
        <v>0</v>
      </c>
      <c r="P202" s="207">
        <v>0</v>
      </c>
      <c r="Q202" s="207">
        <v>0</v>
      </c>
      <c r="R202" s="207">
        <v>0</v>
      </c>
      <c r="S202" s="207">
        <v>0</v>
      </c>
      <c r="T202" s="207">
        <v>0</v>
      </c>
      <c r="U202" s="207">
        <v>0</v>
      </c>
      <c r="V202" s="207">
        <v>0</v>
      </c>
      <c r="W202" s="207">
        <v>0</v>
      </c>
      <c r="X202" s="207">
        <v>0</v>
      </c>
      <c r="Y202" s="207">
        <v>0</v>
      </c>
      <c r="Z202" s="207">
        <v>0</v>
      </c>
      <c r="AA202" s="207">
        <v>0</v>
      </c>
      <c r="AB202" s="207">
        <v>0</v>
      </c>
      <c r="AC202" s="207">
        <v>0</v>
      </c>
      <c r="AD202" s="207">
        <v>0</v>
      </c>
      <c r="AE202" s="207">
        <v>0</v>
      </c>
      <c r="AF202" s="207">
        <v>0</v>
      </c>
      <c r="AG202" s="207">
        <v>0</v>
      </c>
      <c r="AH202" s="207">
        <v>0</v>
      </c>
      <c r="AI202" s="207">
        <v>0</v>
      </c>
      <c r="AJ202" s="207">
        <v>0</v>
      </c>
      <c r="AK202" s="207">
        <v>0</v>
      </c>
      <c r="AL202" s="222">
        <v>0.87376539797868391</v>
      </c>
      <c r="AM202" s="208">
        <v>0</v>
      </c>
      <c r="AN202" s="220"/>
      <c r="AO202" s="251">
        <f>AL202</f>
        <v>0.87376539797868391</v>
      </c>
    </row>
    <row r="203" spans="1:41" ht="21.75" thickBot="1" x14ac:dyDescent="0.3">
      <c r="A203" s="391"/>
      <c r="B203" s="217" t="s">
        <v>35</v>
      </c>
      <c r="C203" s="218" t="s">
        <v>397</v>
      </c>
      <c r="D203" s="209">
        <v>0</v>
      </c>
      <c r="E203" s="210">
        <v>0</v>
      </c>
      <c r="F203" s="210">
        <v>0</v>
      </c>
      <c r="G203" s="210">
        <v>0</v>
      </c>
      <c r="H203" s="210">
        <v>0</v>
      </c>
      <c r="I203" s="210">
        <v>0</v>
      </c>
      <c r="J203" s="210">
        <v>0</v>
      </c>
      <c r="K203" s="210">
        <v>0</v>
      </c>
      <c r="L203" s="210">
        <v>0</v>
      </c>
      <c r="M203" s="210">
        <v>0</v>
      </c>
      <c r="N203" s="210">
        <v>0</v>
      </c>
      <c r="O203" s="210">
        <v>0</v>
      </c>
      <c r="P203" s="210">
        <v>0</v>
      </c>
      <c r="Q203" s="210">
        <v>0</v>
      </c>
      <c r="R203" s="210">
        <v>0</v>
      </c>
      <c r="S203" s="210">
        <v>0</v>
      </c>
      <c r="T203" s="210">
        <v>0</v>
      </c>
      <c r="U203" s="210">
        <v>0</v>
      </c>
      <c r="V203" s="210">
        <v>0</v>
      </c>
      <c r="W203" s="210">
        <v>0</v>
      </c>
      <c r="X203" s="210">
        <v>0</v>
      </c>
      <c r="Y203" s="210">
        <v>0</v>
      </c>
      <c r="Z203" s="210">
        <v>0</v>
      </c>
      <c r="AA203" s="210">
        <v>0</v>
      </c>
      <c r="AB203" s="210">
        <v>0</v>
      </c>
      <c r="AC203" s="210">
        <v>0</v>
      </c>
      <c r="AD203" s="210">
        <v>0</v>
      </c>
      <c r="AE203" s="210">
        <v>0</v>
      </c>
      <c r="AF203" s="210">
        <v>0</v>
      </c>
      <c r="AG203" s="210">
        <v>0</v>
      </c>
      <c r="AH203" s="210">
        <v>0</v>
      </c>
      <c r="AI203" s="210">
        <v>0</v>
      </c>
      <c r="AJ203" s="210">
        <v>0</v>
      </c>
      <c r="AK203" s="210">
        <v>0</v>
      </c>
      <c r="AL203" s="210">
        <v>0</v>
      </c>
      <c r="AM203" s="223">
        <v>1</v>
      </c>
      <c r="AN203" s="220"/>
      <c r="AO203" s="251">
        <f>AM203</f>
        <v>1</v>
      </c>
    </row>
    <row r="204" spans="1:41" x14ac:dyDescent="0.25">
      <c r="A204" s="226"/>
      <c r="B204" s="226"/>
      <c r="C204" s="226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3"/>
      <c r="AH204" s="233"/>
      <c r="AI204" s="233"/>
      <c r="AJ204" s="233"/>
      <c r="AK204" s="233"/>
      <c r="AL204" s="233"/>
      <c r="AM204" s="233"/>
      <c r="AN204" s="233"/>
      <c r="AO204" s="233"/>
    </row>
    <row r="205" spans="1:41" x14ac:dyDescent="0.25">
      <c r="A205" s="226"/>
      <c r="B205" s="226"/>
      <c r="C205" s="218" t="s">
        <v>556</v>
      </c>
      <c r="D205" s="251">
        <f>D39</f>
        <v>0.78442287856815118</v>
      </c>
      <c r="E205" s="251">
        <f t="shared" ref="E205:AM205" si="4">E39</f>
        <v>0.8141453511002158</v>
      </c>
      <c r="F205" s="251">
        <f t="shared" si="4"/>
        <v>0.81898662167051095</v>
      </c>
      <c r="G205" s="251">
        <f t="shared" si="4"/>
        <v>0.81825156421909295</v>
      </c>
      <c r="H205" s="251">
        <f t="shared" si="4"/>
        <v>0.69313816228443714</v>
      </c>
      <c r="I205" s="251">
        <f t="shared" si="4"/>
        <v>0.60661858566578586</v>
      </c>
      <c r="J205" s="251">
        <f t="shared" si="4"/>
        <v>0.80372448108466632</v>
      </c>
      <c r="K205" s="251">
        <f t="shared" si="4"/>
        <v>0.64407198094229734</v>
      </c>
      <c r="L205" s="251">
        <f t="shared" si="4"/>
        <v>0.30903881005123413</v>
      </c>
      <c r="M205" s="251">
        <f t="shared" si="4"/>
        <v>0.56532025656210949</v>
      </c>
      <c r="N205" s="251">
        <f t="shared" si="4"/>
        <v>0.54880845903322539</v>
      </c>
      <c r="O205" s="251">
        <f t="shared" si="4"/>
        <v>0.672330993646582</v>
      </c>
      <c r="P205" s="251">
        <f t="shared" si="4"/>
        <v>0.53773950275039895</v>
      </c>
      <c r="Q205" s="251">
        <f t="shared" si="4"/>
        <v>0.59205949108109457</v>
      </c>
      <c r="R205" s="251">
        <f t="shared" si="4"/>
        <v>0.34090754532749951</v>
      </c>
      <c r="S205" s="251">
        <f t="shared" si="4"/>
        <v>0.44498563212335851</v>
      </c>
      <c r="T205" s="251">
        <f t="shared" si="4"/>
        <v>0.52120673151962549</v>
      </c>
      <c r="U205" s="251">
        <f t="shared" si="4"/>
        <v>0.40062675573514789</v>
      </c>
      <c r="V205" s="251">
        <f t="shared" si="4"/>
        <v>0.51524475293090555</v>
      </c>
      <c r="W205" s="251">
        <f t="shared" si="4"/>
        <v>0.63535775409309447</v>
      </c>
      <c r="X205" s="251">
        <f t="shared" si="4"/>
        <v>0.60568122838005301</v>
      </c>
      <c r="Y205" s="251">
        <f t="shared" si="4"/>
        <v>0.707126859583596</v>
      </c>
      <c r="Z205" s="251">
        <f t="shared" si="4"/>
        <v>0.81067437645897533</v>
      </c>
      <c r="AA205" s="251">
        <f t="shared" si="4"/>
        <v>0.78799805345029883</v>
      </c>
      <c r="AB205" s="251">
        <f t="shared" si="4"/>
        <v>0.7872968238264817</v>
      </c>
      <c r="AC205" s="251">
        <f t="shared" si="4"/>
        <v>0.76889688217418151</v>
      </c>
      <c r="AD205" s="251">
        <f t="shared" si="4"/>
        <v>0.78897525231699284</v>
      </c>
      <c r="AE205" s="251">
        <f t="shared" si="4"/>
        <v>0.76980346128339672</v>
      </c>
      <c r="AF205" s="251">
        <f t="shared" si="4"/>
        <v>0.85170872176284396</v>
      </c>
      <c r="AG205" s="251">
        <f t="shared" si="4"/>
        <v>0.86370413696069792</v>
      </c>
      <c r="AH205" s="251">
        <f t="shared" si="4"/>
        <v>0.75969563690872055</v>
      </c>
      <c r="AI205" s="251">
        <f t="shared" si="4"/>
        <v>0.85588065041885031</v>
      </c>
      <c r="AJ205" s="251">
        <f t="shared" si="4"/>
        <v>0.88794981998506539</v>
      </c>
      <c r="AK205" s="251">
        <f t="shared" si="4"/>
        <v>0.83614491225669441</v>
      </c>
      <c r="AL205" s="251">
        <f t="shared" si="4"/>
        <v>0.87376539797868391</v>
      </c>
      <c r="AM205" s="251">
        <f t="shared" si="4"/>
        <v>1</v>
      </c>
      <c r="AN205" s="233"/>
      <c r="AO205" s="233"/>
    </row>
    <row r="207" spans="1:41" ht="126" x14ac:dyDescent="0.25">
      <c r="A207" s="226"/>
      <c r="B207" s="390" t="s">
        <v>664</v>
      </c>
      <c r="C207" s="375"/>
      <c r="D207" s="212" t="s">
        <v>399</v>
      </c>
      <c r="E207" s="212" t="s">
        <v>400</v>
      </c>
      <c r="F207" s="212" t="s">
        <v>401</v>
      </c>
      <c r="G207" s="212" t="s">
        <v>402</v>
      </c>
      <c r="H207" s="212" t="s">
        <v>403</v>
      </c>
      <c r="I207" s="212" t="s">
        <v>404</v>
      </c>
      <c r="J207" s="212" t="s">
        <v>405</v>
      </c>
      <c r="K207" s="212" t="s">
        <v>406</v>
      </c>
      <c r="L207" s="212" t="s">
        <v>407</v>
      </c>
      <c r="M207" s="212" t="s">
        <v>408</v>
      </c>
      <c r="N207" s="212" t="s">
        <v>409</v>
      </c>
      <c r="O207" s="212" t="s">
        <v>410</v>
      </c>
      <c r="P207" s="212" t="s">
        <v>411</v>
      </c>
      <c r="Q207" s="212" t="s">
        <v>412</v>
      </c>
      <c r="R207" s="212" t="s">
        <v>413</v>
      </c>
      <c r="S207" s="212" t="s">
        <v>414</v>
      </c>
      <c r="T207" s="212" t="s">
        <v>415</v>
      </c>
      <c r="U207" s="212" t="s">
        <v>416</v>
      </c>
      <c r="V207" s="212" t="s">
        <v>417</v>
      </c>
      <c r="W207" s="212" t="s">
        <v>418</v>
      </c>
      <c r="X207" s="212" t="s">
        <v>419</v>
      </c>
      <c r="Y207" s="212" t="s">
        <v>420</v>
      </c>
      <c r="Z207" s="212" t="s">
        <v>421</v>
      </c>
      <c r="AA207" s="212" t="s">
        <v>422</v>
      </c>
      <c r="AB207" s="212" t="s">
        <v>441</v>
      </c>
      <c r="AC207" s="212" t="s">
        <v>424</v>
      </c>
      <c r="AD207" s="212" t="s">
        <v>425</v>
      </c>
      <c r="AE207" s="212" t="s">
        <v>426</v>
      </c>
      <c r="AF207" s="212" t="s">
        <v>427</v>
      </c>
      <c r="AG207" s="212" t="s">
        <v>428</v>
      </c>
      <c r="AH207" s="212" t="s">
        <v>429</v>
      </c>
      <c r="AI207" s="212" t="s">
        <v>430</v>
      </c>
      <c r="AJ207" s="212" t="s">
        <v>431</v>
      </c>
      <c r="AK207" s="212" t="s">
        <v>432</v>
      </c>
      <c r="AL207" s="212" t="s">
        <v>433</v>
      </c>
      <c r="AM207" s="212" t="s">
        <v>434</v>
      </c>
      <c r="AN207" s="226"/>
      <c r="AO207" s="213" t="s">
        <v>553</v>
      </c>
    </row>
    <row r="208" spans="1:41" ht="15.75" thickBot="1" x14ac:dyDescent="0.3">
      <c r="A208" s="391" t="s">
        <v>665</v>
      </c>
      <c r="B208" s="214" t="s">
        <v>453</v>
      </c>
      <c r="C208" s="215" t="s">
        <v>555</v>
      </c>
      <c r="D208" s="216" t="s">
        <v>397</v>
      </c>
      <c r="E208" s="216" t="s">
        <v>397</v>
      </c>
      <c r="F208" s="216" t="s">
        <v>397</v>
      </c>
      <c r="G208" s="216" t="s">
        <v>397</v>
      </c>
      <c r="H208" s="216" t="s">
        <v>397</v>
      </c>
      <c r="I208" s="216" t="s">
        <v>397</v>
      </c>
      <c r="J208" s="216" t="s">
        <v>397</v>
      </c>
      <c r="K208" s="216" t="s">
        <v>397</v>
      </c>
      <c r="L208" s="216" t="s">
        <v>397</v>
      </c>
      <c r="M208" s="216" t="s">
        <v>397</v>
      </c>
      <c r="N208" s="216" t="s">
        <v>397</v>
      </c>
      <c r="O208" s="216" t="s">
        <v>397</v>
      </c>
      <c r="P208" s="216" t="s">
        <v>397</v>
      </c>
      <c r="Q208" s="216" t="s">
        <v>397</v>
      </c>
      <c r="R208" s="216" t="s">
        <v>397</v>
      </c>
      <c r="S208" s="216" t="s">
        <v>397</v>
      </c>
      <c r="T208" s="216" t="s">
        <v>397</v>
      </c>
      <c r="U208" s="216" t="s">
        <v>397</v>
      </c>
      <c r="V208" s="216" t="s">
        <v>397</v>
      </c>
      <c r="W208" s="216" t="s">
        <v>397</v>
      </c>
      <c r="X208" s="216" t="s">
        <v>397</v>
      </c>
      <c r="Y208" s="216" t="s">
        <v>397</v>
      </c>
      <c r="Z208" s="216" t="s">
        <v>397</v>
      </c>
      <c r="AA208" s="216" t="s">
        <v>397</v>
      </c>
      <c r="AB208" s="216" t="s">
        <v>397</v>
      </c>
      <c r="AC208" s="216" t="s">
        <v>397</v>
      </c>
      <c r="AD208" s="216" t="s">
        <v>397</v>
      </c>
      <c r="AE208" s="216" t="s">
        <v>397</v>
      </c>
      <c r="AF208" s="216" t="s">
        <v>397</v>
      </c>
      <c r="AG208" s="216" t="s">
        <v>397</v>
      </c>
      <c r="AH208" s="216" t="s">
        <v>397</v>
      </c>
      <c r="AI208" s="216" t="s">
        <v>397</v>
      </c>
      <c r="AJ208" s="216" t="s">
        <v>397</v>
      </c>
      <c r="AK208" s="216" t="s">
        <v>397</v>
      </c>
      <c r="AL208" s="216" t="s">
        <v>397</v>
      </c>
      <c r="AM208" s="216" t="s">
        <v>397</v>
      </c>
      <c r="AN208" s="226"/>
      <c r="AO208" s="216" t="s">
        <v>663</v>
      </c>
    </row>
    <row r="209" spans="1:41" ht="21" x14ac:dyDescent="0.25">
      <c r="A209" s="391"/>
      <c r="B209" s="217" t="s">
        <v>0</v>
      </c>
      <c r="C209" s="218" t="s">
        <v>397</v>
      </c>
      <c r="D209" s="221">
        <f>D246</f>
        <v>0.17020889373243089</v>
      </c>
      <c r="E209" s="204">
        <v>0</v>
      </c>
      <c r="F209" s="204">
        <v>0</v>
      </c>
      <c r="G209" s="204">
        <v>0</v>
      </c>
      <c r="H209" s="204">
        <v>0</v>
      </c>
      <c r="I209" s="204">
        <v>0</v>
      </c>
      <c r="J209" s="204">
        <v>0</v>
      </c>
      <c r="K209" s="204">
        <v>0</v>
      </c>
      <c r="L209" s="204">
        <v>0</v>
      </c>
      <c r="M209" s="204">
        <v>0</v>
      </c>
      <c r="N209" s="204">
        <v>0</v>
      </c>
      <c r="O209" s="204">
        <v>0</v>
      </c>
      <c r="P209" s="204">
        <v>0</v>
      </c>
      <c r="Q209" s="204">
        <v>0</v>
      </c>
      <c r="R209" s="204">
        <v>0</v>
      </c>
      <c r="S209" s="204">
        <v>0</v>
      </c>
      <c r="T209" s="204">
        <v>0</v>
      </c>
      <c r="U209" s="204">
        <v>0</v>
      </c>
      <c r="V209" s="204">
        <v>0</v>
      </c>
      <c r="W209" s="204">
        <v>0</v>
      </c>
      <c r="X209" s="204">
        <v>0</v>
      </c>
      <c r="Y209" s="204">
        <v>0</v>
      </c>
      <c r="Z209" s="204">
        <v>0</v>
      </c>
      <c r="AA209" s="204">
        <v>0</v>
      </c>
      <c r="AB209" s="204">
        <v>0</v>
      </c>
      <c r="AC209" s="204">
        <v>0</v>
      </c>
      <c r="AD209" s="204">
        <v>0</v>
      </c>
      <c r="AE209" s="204">
        <v>0</v>
      </c>
      <c r="AF209" s="204">
        <v>0</v>
      </c>
      <c r="AG209" s="204">
        <v>0</v>
      </c>
      <c r="AH209" s="204">
        <v>0</v>
      </c>
      <c r="AI209" s="204">
        <v>0</v>
      </c>
      <c r="AJ209" s="204">
        <v>0</v>
      </c>
      <c r="AK209" s="204">
        <v>0</v>
      </c>
      <c r="AL209" s="204">
        <v>0</v>
      </c>
      <c r="AM209" s="205">
        <v>0</v>
      </c>
      <c r="AN209" s="233"/>
      <c r="AO209" s="251">
        <f>D209</f>
        <v>0.17020889373243089</v>
      </c>
    </row>
    <row r="210" spans="1:41" ht="21" x14ac:dyDescent="0.25">
      <c r="A210" s="391"/>
      <c r="B210" s="217" t="s">
        <v>1</v>
      </c>
      <c r="C210" s="218" t="s">
        <v>397</v>
      </c>
      <c r="D210" s="206">
        <v>0</v>
      </c>
      <c r="E210" s="222">
        <f>E246</f>
        <v>0.18604436587854098</v>
      </c>
      <c r="F210" s="207">
        <v>0</v>
      </c>
      <c r="G210" s="207">
        <v>0</v>
      </c>
      <c r="H210" s="207">
        <v>0</v>
      </c>
      <c r="I210" s="207">
        <v>0</v>
      </c>
      <c r="J210" s="207">
        <v>0</v>
      </c>
      <c r="K210" s="207">
        <v>0</v>
      </c>
      <c r="L210" s="207">
        <v>0</v>
      </c>
      <c r="M210" s="207">
        <v>0</v>
      </c>
      <c r="N210" s="207">
        <v>0</v>
      </c>
      <c r="O210" s="207">
        <v>0</v>
      </c>
      <c r="P210" s="207">
        <v>0</v>
      </c>
      <c r="Q210" s="207">
        <v>0</v>
      </c>
      <c r="R210" s="207">
        <v>0</v>
      </c>
      <c r="S210" s="207">
        <v>0</v>
      </c>
      <c r="T210" s="207">
        <v>0</v>
      </c>
      <c r="U210" s="207">
        <v>0</v>
      </c>
      <c r="V210" s="207">
        <v>0</v>
      </c>
      <c r="W210" s="207">
        <v>0</v>
      </c>
      <c r="X210" s="207">
        <v>0</v>
      </c>
      <c r="Y210" s="207">
        <v>0</v>
      </c>
      <c r="Z210" s="207">
        <v>0</v>
      </c>
      <c r="AA210" s="207">
        <v>0</v>
      </c>
      <c r="AB210" s="207">
        <v>0</v>
      </c>
      <c r="AC210" s="207">
        <v>0</v>
      </c>
      <c r="AD210" s="207">
        <v>0</v>
      </c>
      <c r="AE210" s="207">
        <v>0</v>
      </c>
      <c r="AF210" s="207">
        <v>0</v>
      </c>
      <c r="AG210" s="207">
        <v>0</v>
      </c>
      <c r="AH210" s="207">
        <v>0</v>
      </c>
      <c r="AI210" s="207">
        <v>0</v>
      </c>
      <c r="AJ210" s="207">
        <v>0</v>
      </c>
      <c r="AK210" s="207">
        <v>0</v>
      </c>
      <c r="AL210" s="207">
        <v>0</v>
      </c>
      <c r="AM210" s="208">
        <v>0</v>
      </c>
      <c r="AN210" s="233"/>
      <c r="AO210" s="251">
        <f>E210</f>
        <v>0.18604436587854098</v>
      </c>
    </row>
    <row r="211" spans="1:41" ht="21" x14ac:dyDescent="0.25">
      <c r="A211" s="391"/>
      <c r="B211" s="217" t="s">
        <v>2</v>
      </c>
      <c r="C211" s="218" t="s">
        <v>397</v>
      </c>
      <c r="D211" s="206">
        <v>0</v>
      </c>
      <c r="E211" s="207">
        <v>0</v>
      </c>
      <c r="F211" s="222">
        <f>F246</f>
        <v>0.2142949722163944</v>
      </c>
      <c r="G211" s="207">
        <v>0</v>
      </c>
      <c r="H211" s="207">
        <v>0</v>
      </c>
      <c r="I211" s="207">
        <v>0</v>
      </c>
      <c r="J211" s="207">
        <v>0</v>
      </c>
      <c r="K211" s="207">
        <v>0</v>
      </c>
      <c r="L211" s="207">
        <v>0</v>
      </c>
      <c r="M211" s="207">
        <v>0</v>
      </c>
      <c r="N211" s="207">
        <v>0</v>
      </c>
      <c r="O211" s="207">
        <v>0</v>
      </c>
      <c r="P211" s="207">
        <v>0</v>
      </c>
      <c r="Q211" s="207">
        <v>0</v>
      </c>
      <c r="R211" s="207">
        <v>0</v>
      </c>
      <c r="S211" s="207">
        <v>0</v>
      </c>
      <c r="T211" s="207">
        <v>0</v>
      </c>
      <c r="U211" s="207">
        <v>0</v>
      </c>
      <c r="V211" s="207">
        <v>0</v>
      </c>
      <c r="W211" s="207">
        <v>0</v>
      </c>
      <c r="X211" s="207">
        <v>0</v>
      </c>
      <c r="Y211" s="207">
        <v>0</v>
      </c>
      <c r="Z211" s="207">
        <v>0</v>
      </c>
      <c r="AA211" s="207">
        <v>0</v>
      </c>
      <c r="AB211" s="207">
        <v>0</v>
      </c>
      <c r="AC211" s="207">
        <v>0</v>
      </c>
      <c r="AD211" s="207">
        <v>0</v>
      </c>
      <c r="AE211" s="207">
        <v>0</v>
      </c>
      <c r="AF211" s="207">
        <v>0</v>
      </c>
      <c r="AG211" s="207">
        <v>0</v>
      </c>
      <c r="AH211" s="207">
        <v>0</v>
      </c>
      <c r="AI211" s="207">
        <v>0</v>
      </c>
      <c r="AJ211" s="207">
        <v>0</v>
      </c>
      <c r="AK211" s="207">
        <v>0</v>
      </c>
      <c r="AL211" s="207">
        <v>0</v>
      </c>
      <c r="AM211" s="208">
        <v>0</v>
      </c>
      <c r="AN211" s="220"/>
      <c r="AO211" s="251">
        <f>F211</f>
        <v>0.2142949722163944</v>
      </c>
    </row>
    <row r="212" spans="1:41" x14ac:dyDescent="0.25">
      <c r="A212" s="391"/>
      <c r="B212" s="217" t="s">
        <v>3</v>
      </c>
      <c r="C212" s="218" t="s">
        <v>397</v>
      </c>
      <c r="D212" s="206">
        <v>0</v>
      </c>
      <c r="E212" s="207">
        <v>0</v>
      </c>
      <c r="F212" s="207">
        <v>0</v>
      </c>
      <c r="G212" s="222">
        <f>G246</f>
        <v>0.13661776140219128</v>
      </c>
      <c r="H212" s="207">
        <v>0</v>
      </c>
      <c r="I212" s="207">
        <v>0</v>
      </c>
      <c r="J212" s="207">
        <v>0</v>
      </c>
      <c r="K212" s="207">
        <v>0</v>
      </c>
      <c r="L212" s="207">
        <v>0</v>
      </c>
      <c r="M212" s="207">
        <v>0</v>
      </c>
      <c r="N212" s="207">
        <v>0</v>
      </c>
      <c r="O212" s="207">
        <v>0</v>
      </c>
      <c r="P212" s="207">
        <v>0</v>
      </c>
      <c r="Q212" s="207">
        <v>0</v>
      </c>
      <c r="R212" s="207">
        <v>0</v>
      </c>
      <c r="S212" s="207">
        <v>0</v>
      </c>
      <c r="T212" s="207">
        <v>0</v>
      </c>
      <c r="U212" s="207">
        <v>0</v>
      </c>
      <c r="V212" s="207">
        <v>0</v>
      </c>
      <c r="W212" s="207">
        <v>0</v>
      </c>
      <c r="X212" s="207">
        <v>0</v>
      </c>
      <c r="Y212" s="207">
        <v>0</v>
      </c>
      <c r="Z212" s="207">
        <v>0</v>
      </c>
      <c r="AA212" s="207">
        <v>0</v>
      </c>
      <c r="AB212" s="207">
        <v>0</v>
      </c>
      <c r="AC212" s="207">
        <v>0</v>
      </c>
      <c r="AD212" s="207">
        <v>0</v>
      </c>
      <c r="AE212" s="207">
        <v>0</v>
      </c>
      <c r="AF212" s="207">
        <v>0</v>
      </c>
      <c r="AG212" s="207">
        <v>0</v>
      </c>
      <c r="AH212" s="207">
        <v>0</v>
      </c>
      <c r="AI212" s="207">
        <v>0</v>
      </c>
      <c r="AJ212" s="207">
        <v>0</v>
      </c>
      <c r="AK212" s="207">
        <v>0</v>
      </c>
      <c r="AL212" s="207">
        <v>0</v>
      </c>
      <c r="AM212" s="208">
        <v>0</v>
      </c>
      <c r="AN212" s="220"/>
      <c r="AO212" s="251">
        <f>G212</f>
        <v>0.13661776140219128</v>
      </c>
    </row>
    <row r="213" spans="1:41" ht="21" x14ac:dyDescent="0.25">
      <c r="A213" s="391"/>
      <c r="B213" s="217" t="s">
        <v>4</v>
      </c>
      <c r="C213" s="218" t="s">
        <v>397</v>
      </c>
      <c r="D213" s="206">
        <v>0</v>
      </c>
      <c r="E213" s="207">
        <v>0</v>
      </c>
      <c r="F213" s="207">
        <v>0</v>
      </c>
      <c r="G213" s="207">
        <v>0</v>
      </c>
      <c r="H213" s="222">
        <f>H246</f>
        <v>0.39575265295875556</v>
      </c>
      <c r="I213" s="207">
        <v>0</v>
      </c>
      <c r="J213" s="207">
        <v>0</v>
      </c>
      <c r="K213" s="207">
        <v>0</v>
      </c>
      <c r="L213" s="207">
        <v>0</v>
      </c>
      <c r="M213" s="207">
        <v>0</v>
      </c>
      <c r="N213" s="207">
        <v>0</v>
      </c>
      <c r="O213" s="207">
        <v>0</v>
      </c>
      <c r="P213" s="207">
        <v>0</v>
      </c>
      <c r="Q213" s="207">
        <v>0</v>
      </c>
      <c r="R213" s="207">
        <v>0</v>
      </c>
      <c r="S213" s="207">
        <v>0</v>
      </c>
      <c r="T213" s="207">
        <v>0</v>
      </c>
      <c r="U213" s="207">
        <v>0</v>
      </c>
      <c r="V213" s="207">
        <v>0</v>
      </c>
      <c r="W213" s="207">
        <v>0</v>
      </c>
      <c r="X213" s="207">
        <v>0</v>
      </c>
      <c r="Y213" s="207">
        <v>0</v>
      </c>
      <c r="Z213" s="207">
        <v>0</v>
      </c>
      <c r="AA213" s="207">
        <v>0</v>
      </c>
      <c r="AB213" s="207">
        <v>0</v>
      </c>
      <c r="AC213" s="207">
        <v>0</v>
      </c>
      <c r="AD213" s="207">
        <v>0</v>
      </c>
      <c r="AE213" s="207">
        <v>0</v>
      </c>
      <c r="AF213" s="207">
        <v>0</v>
      </c>
      <c r="AG213" s="207">
        <v>0</v>
      </c>
      <c r="AH213" s="207">
        <v>0</v>
      </c>
      <c r="AI213" s="207">
        <v>0</v>
      </c>
      <c r="AJ213" s="207">
        <v>0</v>
      </c>
      <c r="AK213" s="207">
        <v>0</v>
      </c>
      <c r="AL213" s="207">
        <v>0</v>
      </c>
      <c r="AM213" s="208">
        <v>0</v>
      </c>
      <c r="AN213" s="220"/>
      <c r="AO213" s="251">
        <f>H213</f>
        <v>0.39575265295875556</v>
      </c>
    </row>
    <row r="214" spans="1:41" ht="21" x14ac:dyDescent="0.25">
      <c r="A214" s="391"/>
      <c r="B214" s="217" t="s">
        <v>5</v>
      </c>
      <c r="C214" s="218" t="s">
        <v>397</v>
      </c>
      <c r="D214" s="206">
        <v>0</v>
      </c>
      <c r="E214" s="207">
        <v>0</v>
      </c>
      <c r="F214" s="207">
        <v>0</v>
      </c>
      <c r="G214" s="207">
        <v>0</v>
      </c>
      <c r="H214" s="207">
        <v>0</v>
      </c>
      <c r="I214" s="222">
        <f>I246</f>
        <v>0.13695589322453092</v>
      </c>
      <c r="J214" s="207">
        <v>0</v>
      </c>
      <c r="K214" s="207">
        <v>0</v>
      </c>
      <c r="L214" s="207">
        <v>0</v>
      </c>
      <c r="M214" s="207">
        <v>0</v>
      </c>
      <c r="N214" s="207">
        <v>0</v>
      </c>
      <c r="O214" s="207">
        <v>0</v>
      </c>
      <c r="P214" s="207">
        <v>0</v>
      </c>
      <c r="Q214" s="207">
        <v>0</v>
      </c>
      <c r="R214" s="207">
        <v>0</v>
      </c>
      <c r="S214" s="207">
        <v>0</v>
      </c>
      <c r="T214" s="207">
        <v>0</v>
      </c>
      <c r="U214" s="207">
        <v>0</v>
      </c>
      <c r="V214" s="207">
        <v>0</v>
      </c>
      <c r="W214" s="207">
        <v>0</v>
      </c>
      <c r="X214" s="207">
        <v>0</v>
      </c>
      <c r="Y214" s="207">
        <v>0</v>
      </c>
      <c r="Z214" s="207">
        <v>0</v>
      </c>
      <c r="AA214" s="207">
        <v>0</v>
      </c>
      <c r="AB214" s="207">
        <v>0</v>
      </c>
      <c r="AC214" s="207">
        <v>0</v>
      </c>
      <c r="AD214" s="207">
        <v>0</v>
      </c>
      <c r="AE214" s="207">
        <v>0</v>
      </c>
      <c r="AF214" s="207">
        <v>0</v>
      </c>
      <c r="AG214" s="207">
        <v>0</v>
      </c>
      <c r="AH214" s="207">
        <v>0</v>
      </c>
      <c r="AI214" s="207">
        <v>0</v>
      </c>
      <c r="AJ214" s="207">
        <v>0</v>
      </c>
      <c r="AK214" s="207">
        <v>0</v>
      </c>
      <c r="AL214" s="207">
        <v>0</v>
      </c>
      <c r="AM214" s="208">
        <v>0</v>
      </c>
      <c r="AN214" s="220"/>
      <c r="AO214" s="251">
        <f>I214</f>
        <v>0.13695589322453092</v>
      </c>
    </row>
    <row r="215" spans="1:41" ht="21" x14ac:dyDescent="0.25">
      <c r="A215" s="391"/>
      <c r="B215" s="217" t="s">
        <v>6</v>
      </c>
      <c r="C215" s="218" t="s">
        <v>397</v>
      </c>
      <c r="D215" s="206">
        <v>0</v>
      </c>
      <c r="E215" s="207">
        <v>0</v>
      </c>
      <c r="F215" s="207">
        <v>0</v>
      </c>
      <c r="G215" s="207">
        <v>0</v>
      </c>
      <c r="H215" s="207">
        <v>0</v>
      </c>
      <c r="I215" s="207">
        <v>0</v>
      </c>
      <c r="J215" s="222">
        <f>J246</f>
        <v>0.32848476919770958</v>
      </c>
      <c r="K215" s="207">
        <v>0</v>
      </c>
      <c r="L215" s="207">
        <v>0</v>
      </c>
      <c r="M215" s="207">
        <v>0</v>
      </c>
      <c r="N215" s="207">
        <v>0</v>
      </c>
      <c r="O215" s="207">
        <v>0</v>
      </c>
      <c r="P215" s="207">
        <v>0</v>
      </c>
      <c r="Q215" s="207">
        <v>0</v>
      </c>
      <c r="R215" s="207">
        <v>0</v>
      </c>
      <c r="S215" s="207">
        <v>0</v>
      </c>
      <c r="T215" s="207">
        <v>0</v>
      </c>
      <c r="U215" s="207">
        <v>0</v>
      </c>
      <c r="V215" s="207">
        <v>0</v>
      </c>
      <c r="W215" s="207">
        <v>0</v>
      </c>
      <c r="X215" s="207">
        <v>0</v>
      </c>
      <c r="Y215" s="207">
        <v>0</v>
      </c>
      <c r="Z215" s="207">
        <v>0</v>
      </c>
      <c r="AA215" s="207">
        <v>0</v>
      </c>
      <c r="AB215" s="207">
        <v>0</v>
      </c>
      <c r="AC215" s="207">
        <v>0</v>
      </c>
      <c r="AD215" s="207">
        <v>0</v>
      </c>
      <c r="AE215" s="207">
        <v>0</v>
      </c>
      <c r="AF215" s="207">
        <v>0</v>
      </c>
      <c r="AG215" s="207">
        <v>0</v>
      </c>
      <c r="AH215" s="207">
        <v>0</v>
      </c>
      <c r="AI215" s="207">
        <v>0</v>
      </c>
      <c r="AJ215" s="207">
        <v>0</v>
      </c>
      <c r="AK215" s="207">
        <v>0</v>
      </c>
      <c r="AL215" s="207">
        <v>0</v>
      </c>
      <c r="AM215" s="208">
        <v>0</v>
      </c>
      <c r="AN215" s="220"/>
      <c r="AO215" s="251">
        <f>J215</f>
        <v>0.32848476919770958</v>
      </c>
    </row>
    <row r="216" spans="1:41" x14ac:dyDescent="0.25">
      <c r="A216" s="391"/>
      <c r="B216" s="217" t="s">
        <v>7</v>
      </c>
      <c r="C216" s="218" t="s">
        <v>397</v>
      </c>
      <c r="D216" s="206">
        <v>0</v>
      </c>
      <c r="E216" s="207">
        <v>0</v>
      </c>
      <c r="F216" s="207">
        <v>0</v>
      </c>
      <c r="G216" s="207">
        <v>0</v>
      </c>
      <c r="H216" s="207">
        <v>0</v>
      </c>
      <c r="I216" s="207">
        <v>0</v>
      </c>
      <c r="J216" s="207">
        <v>0</v>
      </c>
      <c r="K216" s="222">
        <f>K246</f>
        <v>0.31892213526328478</v>
      </c>
      <c r="L216" s="207">
        <v>0</v>
      </c>
      <c r="M216" s="207">
        <v>0</v>
      </c>
      <c r="N216" s="207">
        <v>0</v>
      </c>
      <c r="O216" s="207">
        <v>0</v>
      </c>
      <c r="P216" s="207">
        <v>0</v>
      </c>
      <c r="Q216" s="207">
        <v>0</v>
      </c>
      <c r="R216" s="207">
        <v>0</v>
      </c>
      <c r="S216" s="207">
        <v>0</v>
      </c>
      <c r="T216" s="207">
        <v>0</v>
      </c>
      <c r="U216" s="207">
        <v>0</v>
      </c>
      <c r="V216" s="207">
        <v>0</v>
      </c>
      <c r="W216" s="207">
        <v>0</v>
      </c>
      <c r="X216" s="207">
        <v>0</v>
      </c>
      <c r="Y216" s="207">
        <v>0</v>
      </c>
      <c r="Z216" s="207">
        <v>0</v>
      </c>
      <c r="AA216" s="207">
        <v>0</v>
      </c>
      <c r="AB216" s="207">
        <v>0</v>
      </c>
      <c r="AC216" s="207">
        <v>0</v>
      </c>
      <c r="AD216" s="207">
        <v>0</v>
      </c>
      <c r="AE216" s="207">
        <v>0</v>
      </c>
      <c r="AF216" s="207">
        <v>0</v>
      </c>
      <c r="AG216" s="207">
        <v>0</v>
      </c>
      <c r="AH216" s="207">
        <v>0</v>
      </c>
      <c r="AI216" s="207">
        <v>0</v>
      </c>
      <c r="AJ216" s="207">
        <v>0</v>
      </c>
      <c r="AK216" s="207">
        <v>0</v>
      </c>
      <c r="AL216" s="207">
        <v>0</v>
      </c>
      <c r="AM216" s="208">
        <v>0</v>
      </c>
      <c r="AN216" s="220"/>
      <c r="AO216" s="251">
        <f>K216</f>
        <v>0.31892213526328478</v>
      </c>
    </row>
    <row r="217" spans="1:41" ht="21" x14ac:dyDescent="0.25">
      <c r="A217" s="391"/>
      <c r="B217" s="217" t="s">
        <v>8</v>
      </c>
      <c r="C217" s="218" t="s">
        <v>397</v>
      </c>
      <c r="D217" s="206">
        <v>0</v>
      </c>
      <c r="E217" s="207">
        <v>0</v>
      </c>
      <c r="F217" s="207">
        <v>0</v>
      </c>
      <c r="G217" s="207">
        <v>0</v>
      </c>
      <c r="H217" s="207">
        <v>0</v>
      </c>
      <c r="I217" s="207">
        <v>0</v>
      </c>
      <c r="J217" s="207">
        <v>0</v>
      </c>
      <c r="K217" s="207">
        <v>0</v>
      </c>
      <c r="L217" s="222">
        <f>L246</f>
        <v>8.4490261932507249E-2</v>
      </c>
      <c r="M217" s="207">
        <v>0</v>
      </c>
      <c r="N217" s="207">
        <v>0</v>
      </c>
      <c r="O217" s="207">
        <v>0</v>
      </c>
      <c r="P217" s="207">
        <v>0</v>
      </c>
      <c r="Q217" s="207">
        <v>0</v>
      </c>
      <c r="R217" s="207">
        <v>0</v>
      </c>
      <c r="S217" s="207">
        <v>0</v>
      </c>
      <c r="T217" s="207">
        <v>0</v>
      </c>
      <c r="U217" s="207">
        <v>0</v>
      </c>
      <c r="V217" s="207">
        <v>0</v>
      </c>
      <c r="W217" s="207">
        <v>0</v>
      </c>
      <c r="X217" s="207">
        <v>0</v>
      </c>
      <c r="Y217" s="207">
        <v>0</v>
      </c>
      <c r="Z217" s="207">
        <v>0</v>
      </c>
      <c r="AA217" s="207">
        <v>0</v>
      </c>
      <c r="AB217" s="207">
        <v>0</v>
      </c>
      <c r="AC217" s="207">
        <v>0</v>
      </c>
      <c r="AD217" s="207">
        <v>0</v>
      </c>
      <c r="AE217" s="207">
        <v>0</v>
      </c>
      <c r="AF217" s="207">
        <v>0</v>
      </c>
      <c r="AG217" s="207">
        <v>0</v>
      </c>
      <c r="AH217" s="207">
        <v>0</v>
      </c>
      <c r="AI217" s="207">
        <v>0</v>
      </c>
      <c r="AJ217" s="207">
        <v>0</v>
      </c>
      <c r="AK217" s="207">
        <v>0</v>
      </c>
      <c r="AL217" s="207">
        <v>0</v>
      </c>
      <c r="AM217" s="208">
        <v>0</v>
      </c>
      <c r="AN217" s="220"/>
      <c r="AO217" s="251">
        <f>L217</f>
        <v>8.4490261932507249E-2</v>
      </c>
    </row>
    <row r="218" spans="1:41" ht="21" x14ac:dyDescent="0.25">
      <c r="A218" s="391"/>
      <c r="B218" s="217" t="s">
        <v>9</v>
      </c>
      <c r="C218" s="218" t="s">
        <v>397</v>
      </c>
      <c r="D218" s="206">
        <v>0</v>
      </c>
      <c r="E218" s="207">
        <v>0</v>
      </c>
      <c r="F218" s="207">
        <v>0</v>
      </c>
      <c r="G218" s="207">
        <v>0</v>
      </c>
      <c r="H218" s="207">
        <v>0</v>
      </c>
      <c r="I218" s="207">
        <v>0</v>
      </c>
      <c r="J218" s="207">
        <v>0</v>
      </c>
      <c r="K218" s="207">
        <v>0</v>
      </c>
      <c r="L218" s="207">
        <v>0</v>
      </c>
      <c r="M218" s="222">
        <f>M246</f>
        <v>0.23755799852510098</v>
      </c>
      <c r="N218" s="207">
        <v>0</v>
      </c>
      <c r="O218" s="207">
        <v>0</v>
      </c>
      <c r="P218" s="207">
        <v>0</v>
      </c>
      <c r="Q218" s="207">
        <v>0</v>
      </c>
      <c r="R218" s="207">
        <v>0</v>
      </c>
      <c r="S218" s="207">
        <v>0</v>
      </c>
      <c r="T218" s="207">
        <v>0</v>
      </c>
      <c r="U218" s="207">
        <v>0</v>
      </c>
      <c r="V218" s="207">
        <v>0</v>
      </c>
      <c r="W218" s="207">
        <v>0</v>
      </c>
      <c r="X218" s="207">
        <v>0</v>
      </c>
      <c r="Y218" s="207">
        <v>0</v>
      </c>
      <c r="Z218" s="207">
        <v>0</v>
      </c>
      <c r="AA218" s="207">
        <v>0</v>
      </c>
      <c r="AB218" s="207">
        <v>0</v>
      </c>
      <c r="AC218" s="207">
        <v>0</v>
      </c>
      <c r="AD218" s="207">
        <v>0</v>
      </c>
      <c r="AE218" s="207">
        <v>0</v>
      </c>
      <c r="AF218" s="207">
        <v>0</v>
      </c>
      <c r="AG218" s="207">
        <v>0</v>
      </c>
      <c r="AH218" s="207">
        <v>0</v>
      </c>
      <c r="AI218" s="207">
        <v>0</v>
      </c>
      <c r="AJ218" s="207">
        <v>0</v>
      </c>
      <c r="AK218" s="207">
        <v>0</v>
      </c>
      <c r="AL218" s="207">
        <v>0</v>
      </c>
      <c r="AM218" s="208">
        <v>0</v>
      </c>
      <c r="AN218" s="220"/>
      <c r="AO218" s="251">
        <f>M218</f>
        <v>0.23755799852510098</v>
      </c>
    </row>
    <row r="219" spans="1:41" x14ac:dyDescent="0.25">
      <c r="A219" s="391"/>
      <c r="B219" s="217" t="s">
        <v>10</v>
      </c>
      <c r="C219" s="218" t="s">
        <v>397</v>
      </c>
      <c r="D219" s="206">
        <v>0</v>
      </c>
      <c r="E219" s="207">
        <v>0</v>
      </c>
      <c r="F219" s="207">
        <v>0</v>
      </c>
      <c r="G219" s="207">
        <v>0</v>
      </c>
      <c r="H219" s="207">
        <v>0</v>
      </c>
      <c r="I219" s="207">
        <v>0</v>
      </c>
      <c r="J219" s="207">
        <v>0</v>
      </c>
      <c r="K219" s="207">
        <v>0</v>
      </c>
      <c r="L219" s="207">
        <v>0</v>
      </c>
      <c r="M219" s="207">
        <v>0</v>
      </c>
      <c r="N219" s="222">
        <f>N246</f>
        <v>0.20344553235001905</v>
      </c>
      <c r="O219" s="207">
        <v>0</v>
      </c>
      <c r="P219" s="207">
        <v>0</v>
      </c>
      <c r="Q219" s="207">
        <v>0</v>
      </c>
      <c r="R219" s="207">
        <v>0</v>
      </c>
      <c r="S219" s="207">
        <v>0</v>
      </c>
      <c r="T219" s="207">
        <v>0</v>
      </c>
      <c r="U219" s="207">
        <v>0</v>
      </c>
      <c r="V219" s="207">
        <v>0</v>
      </c>
      <c r="W219" s="207">
        <v>0</v>
      </c>
      <c r="X219" s="207">
        <v>0</v>
      </c>
      <c r="Y219" s="207">
        <v>0</v>
      </c>
      <c r="Z219" s="207">
        <v>0</v>
      </c>
      <c r="AA219" s="207">
        <v>0</v>
      </c>
      <c r="AB219" s="207">
        <v>0</v>
      </c>
      <c r="AC219" s="207">
        <v>0</v>
      </c>
      <c r="AD219" s="207">
        <v>0</v>
      </c>
      <c r="AE219" s="207">
        <v>0</v>
      </c>
      <c r="AF219" s="207">
        <v>0</v>
      </c>
      <c r="AG219" s="207">
        <v>0</v>
      </c>
      <c r="AH219" s="207">
        <v>0</v>
      </c>
      <c r="AI219" s="207">
        <v>0</v>
      </c>
      <c r="AJ219" s="207">
        <v>0</v>
      </c>
      <c r="AK219" s="207">
        <v>0</v>
      </c>
      <c r="AL219" s="207">
        <v>0</v>
      </c>
      <c r="AM219" s="208">
        <v>0</v>
      </c>
      <c r="AN219" s="220"/>
      <c r="AO219" s="251">
        <f>N219</f>
        <v>0.20344553235001905</v>
      </c>
    </row>
    <row r="220" spans="1:41" ht="21" x14ac:dyDescent="0.25">
      <c r="A220" s="391"/>
      <c r="B220" s="217" t="s">
        <v>11</v>
      </c>
      <c r="C220" s="218" t="s">
        <v>397</v>
      </c>
      <c r="D220" s="206">
        <v>0</v>
      </c>
      <c r="E220" s="207">
        <v>0</v>
      </c>
      <c r="F220" s="207">
        <v>0</v>
      </c>
      <c r="G220" s="207">
        <v>0</v>
      </c>
      <c r="H220" s="207">
        <v>0</v>
      </c>
      <c r="I220" s="207">
        <v>0</v>
      </c>
      <c r="J220" s="207">
        <v>0</v>
      </c>
      <c r="K220" s="207">
        <v>0</v>
      </c>
      <c r="L220" s="207">
        <v>0</v>
      </c>
      <c r="M220" s="207">
        <v>0</v>
      </c>
      <c r="N220" s="207">
        <v>0</v>
      </c>
      <c r="O220" s="222">
        <f>O246</f>
        <v>0.29206307374922014</v>
      </c>
      <c r="P220" s="207">
        <v>0</v>
      </c>
      <c r="Q220" s="207">
        <v>0</v>
      </c>
      <c r="R220" s="207">
        <v>0</v>
      </c>
      <c r="S220" s="207">
        <v>0</v>
      </c>
      <c r="T220" s="207">
        <v>0</v>
      </c>
      <c r="U220" s="207">
        <v>0</v>
      </c>
      <c r="V220" s="207">
        <v>0</v>
      </c>
      <c r="W220" s="207">
        <v>0</v>
      </c>
      <c r="X220" s="207">
        <v>0</v>
      </c>
      <c r="Y220" s="207">
        <v>0</v>
      </c>
      <c r="Z220" s="207">
        <v>0</v>
      </c>
      <c r="AA220" s="207">
        <v>0</v>
      </c>
      <c r="AB220" s="207">
        <v>0</v>
      </c>
      <c r="AC220" s="207">
        <v>0</v>
      </c>
      <c r="AD220" s="207">
        <v>0</v>
      </c>
      <c r="AE220" s="207">
        <v>0</v>
      </c>
      <c r="AF220" s="207">
        <v>0</v>
      </c>
      <c r="AG220" s="207">
        <v>0</v>
      </c>
      <c r="AH220" s="207">
        <v>0</v>
      </c>
      <c r="AI220" s="207">
        <v>0</v>
      </c>
      <c r="AJ220" s="207">
        <v>0</v>
      </c>
      <c r="AK220" s="207">
        <v>0</v>
      </c>
      <c r="AL220" s="207">
        <v>0</v>
      </c>
      <c r="AM220" s="208">
        <v>0</v>
      </c>
      <c r="AN220" s="220"/>
      <c r="AO220" s="251">
        <f>O220</f>
        <v>0.29206307374922014</v>
      </c>
    </row>
    <row r="221" spans="1:41" x14ac:dyDescent="0.25">
      <c r="A221" s="391"/>
      <c r="B221" s="217" t="s">
        <v>12</v>
      </c>
      <c r="C221" s="218" t="s">
        <v>397</v>
      </c>
      <c r="D221" s="206">
        <v>0</v>
      </c>
      <c r="E221" s="207">
        <v>0</v>
      </c>
      <c r="F221" s="207">
        <v>0</v>
      </c>
      <c r="G221" s="207">
        <v>0</v>
      </c>
      <c r="H221" s="207">
        <v>0</v>
      </c>
      <c r="I221" s="207">
        <v>0</v>
      </c>
      <c r="J221" s="207">
        <v>0</v>
      </c>
      <c r="K221" s="207">
        <v>0</v>
      </c>
      <c r="L221" s="207">
        <v>0</v>
      </c>
      <c r="M221" s="207">
        <v>0</v>
      </c>
      <c r="N221" s="207">
        <v>0</v>
      </c>
      <c r="O221" s="207">
        <v>0</v>
      </c>
      <c r="P221" s="222">
        <f>P246</f>
        <v>0.28819589201824802</v>
      </c>
      <c r="Q221" s="207">
        <v>0</v>
      </c>
      <c r="R221" s="207">
        <v>0</v>
      </c>
      <c r="S221" s="207">
        <v>0</v>
      </c>
      <c r="T221" s="207">
        <v>0</v>
      </c>
      <c r="U221" s="207">
        <v>0</v>
      </c>
      <c r="V221" s="207">
        <v>0</v>
      </c>
      <c r="W221" s="207">
        <v>0</v>
      </c>
      <c r="X221" s="207">
        <v>0</v>
      </c>
      <c r="Y221" s="207">
        <v>0</v>
      </c>
      <c r="Z221" s="207">
        <v>0</v>
      </c>
      <c r="AA221" s="207">
        <v>0</v>
      </c>
      <c r="AB221" s="207">
        <v>0</v>
      </c>
      <c r="AC221" s="207">
        <v>0</v>
      </c>
      <c r="AD221" s="207">
        <v>0</v>
      </c>
      <c r="AE221" s="207">
        <v>0</v>
      </c>
      <c r="AF221" s="207">
        <v>0</v>
      </c>
      <c r="AG221" s="207">
        <v>0</v>
      </c>
      <c r="AH221" s="207">
        <v>0</v>
      </c>
      <c r="AI221" s="207">
        <v>0</v>
      </c>
      <c r="AJ221" s="207">
        <v>0</v>
      </c>
      <c r="AK221" s="207">
        <v>0</v>
      </c>
      <c r="AL221" s="207">
        <v>0</v>
      </c>
      <c r="AM221" s="208">
        <v>0</v>
      </c>
      <c r="AN221" s="220"/>
      <c r="AO221" s="251">
        <f>P221</f>
        <v>0.28819589201824802</v>
      </c>
    </row>
    <row r="222" spans="1:41" ht="21" x14ac:dyDescent="0.25">
      <c r="A222" s="391"/>
      <c r="B222" s="217" t="s">
        <v>13</v>
      </c>
      <c r="C222" s="218" t="s">
        <v>397</v>
      </c>
      <c r="D222" s="206">
        <v>0</v>
      </c>
      <c r="E222" s="207">
        <v>0</v>
      </c>
      <c r="F222" s="207">
        <v>0</v>
      </c>
      <c r="G222" s="207">
        <v>0</v>
      </c>
      <c r="H222" s="207">
        <v>0</v>
      </c>
      <c r="I222" s="207">
        <v>0</v>
      </c>
      <c r="J222" s="207">
        <v>0</v>
      </c>
      <c r="K222" s="207">
        <v>0</v>
      </c>
      <c r="L222" s="207">
        <v>0</v>
      </c>
      <c r="M222" s="207">
        <v>0</v>
      </c>
      <c r="N222" s="207">
        <v>0</v>
      </c>
      <c r="O222" s="207">
        <v>0</v>
      </c>
      <c r="P222" s="207">
        <v>0</v>
      </c>
      <c r="Q222" s="222">
        <f>Q246</f>
        <v>0.18331692909762318</v>
      </c>
      <c r="R222" s="207">
        <v>0</v>
      </c>
      <c r="S222" s="207">
        <v>0</v>
      </c>
      <c r="T222" s="207">
        <v>0</v>
      </c>
      <c r="U222" s="207">
        <v>0</v>
      </c>
      <c r="V222" s="207">
        <v>0</v>
      </c>
      <c r="W222" s="207">
        <v>0</v>
      </c>
      <c r="X222" s="207">
        <v>0</v>
      </c>
      <c r="Y222" s="207">
        <v>0</v>
      </c>
      <c r="Z222" s="207">
        <v>0</v>
      </c>
      <c r="AA222" s="207">
        <v>0</v>
      </c>
      <c r="AB222" s="207">
        <v>0</v>
      </c>
      <c r="AC222" s="207">
        <v>0</v>
      </c>
      <c r="AD222" s="207">
        <v>0</v>
      </c>
      <c r="AE222" s="207">
        <v>0</v>
      </c>
      <c r="AF222" s="207">
        <v>0</v>
      </c>
      <c r="AG222" s="207">
        <v>0</v>
      </c>
      <c r="AH222" s="207">
        <v>0</v>
      </c>
      <c r="AI222" s="207">
        <v>0</v>
      </c>
      <c r="AJ222" s="207">
        <v>0</v>
      </c>
      <c r="AK222" s="207">
        <v>0</v>
      </c>
      <c r="AL222" s="207">
        <v>0</v>
      </c>
      <c r="AM222" s="208">
        <v>0</v>
      </c>
      <c r="AN222" s="220"/>
      <c r="AO222" s="251">
        <f>Q222</f>
        <v>0.18331692909762318</v>
      </c>
    </row>
    <row r="223" spans="1:41" ht="21" x14ac:dyDescent="0.25">
      <c r="A223" s="391"/>
      <c r="B223" s="217" t="s">
        <v>14</v>
      </c>
      <c r="C223" s="218" t="s">
        <v>397</v>
      </c>
      <c r="D223" s="206">
        <v>0</v>
      </c>
      <c r="E223" s="207">
        <v>0</v>
      </c>
      <c r="F223" s="207">
        <v>0</v>
      </c>
      <c r="G223" s="207">
        <v>0</v>
      </c>
      <c r="H223" s="207">
        <v>0</v>
      </c>
      <c r="I223" s="207">
        <v>0</v>
      </c>
      <c r="J223" s="207">
        <v>0</v>
      </c>
      <c r="K223" s="207">
        <v>0</v>
      </c>
      <c r="L223" s="207">
        <v>0</v>
      </c>
      <c r="M223" s="207">
        <v>0</v>
      </c>
      <c r="N223" s="207">
        <v>0</v>
      </c>
      <c r="O223" s="207">
        <v>0</v>
      </c>
      <c r="P223" s="207">
        <v>0</v>
      </c>
      <c r="Q223" s="207">
        <v>0</v>
      </c>
      <c r="R223" s="222">
        <f>R246</f>
        <v>0.19822317466285072</v>
      </c>
      <c r="S223" s="207">
        <v>0</v>
      </c>
      <c r="T223" s="207">
        <v>0</v>
      </c>
      <c r="U223" s="207">
        <v>0</v>
      </c>
      <c r="V223" s="207">
        <v>0</v>
      </c>
      <c r="W223" s="207">
        <v>0</v>
      </c>
      <c r="X223" s="207">
        <v>0</v>
      </c>
      <c r="Y223" s="207">
        <v>0</v>
      </c>
      <c r="Z223" s="207">
        <v>0</v>
      </c>
      <c r="AA223" s="207">
        <v>0</v>
      </c>
      <c r="AB223" s="207">
        <v>0</v>
      </c>
      <c r="AC223" s="207">
        <v>0</v>
      </c>
      <c r="AD223" s="207">
        <v>0</v>
      </c>
      <c r="AE223" s="207">
        <v>0</v>
      </c>
      <c r="AF223" s="207">
        <v>0</v>
      </c>
      <c r="AG223" s="207">
        <v>0</v>
      </c>
      <c r="AH223" s="207">
        <v>0</v>
      </c>
      <c r="AI223" s="207">
        <v>0</v>
      </c>
      <c r="AJ223" s="207">
        <v>0</v>
      </c>
      <c r="AK223" s="207">
        <v>0</v>
      </c>
      <c r="AL223" s="207">
        <v>0</v>
      </c>
      <c r="AM223" s="208">
        <v>0</v>
      </c>
      <c r="AN223" s="220"/>
      <c r="AO223" s="251">
        <f>R223</f>
        <v>0.19822317466285072</v>
      </c>
    </row>
    <row r="224" spans="1:41" x14ac:dyDescent="0.25">
      <c r="A224" s="391"/>
      <c r="B224" s="217" t="s">
        <v>15</v>
      </c>
      <c r="C224" s="218" t="s">
        <v>397</v>
      </c>
      <c r="D224" s="206">
        <v>0</v>
      </c>
      <c r="E224" s="207">
        <v>0</v>
      </c>
      <c r="F224" s="207">
        <v>0</v>
      </c>
      <c r="G224" s="207">
        <v>0</v>
      </c>
      <c r="H224" s="207">
        <v>0</v>
      </c>
      <c r="I224" s="207">
        <v>0</v>
      </c>
      <c r="J224" s="207">
        <v>0</v>
      </c>
      <c r="K224" s="207">
        <v>0</v>
      </c>
      <c r="L224" s="207">
        <v>0</v>
      </c>
      <c r="M224" s="207">
        <v>0</v>
      </c>
      <c r="N224" s="207">
        <v>0</v>
      </c>
      <c r="O224" s="207">
        <v>0</v>
      </c>
      <c r="P224" s="207">
        <v>0</v>
      </c>
      <c r="Q224" s="207">
        <v>0</v>
      </c>
      <c r="R224" s="207">
        <v>0</v>
      </c>
      <c r="S224" s="222">
        <f>S246</f>
        <v>0.17745871264770316</v>
      </c>
      <c r="T224" s="207">
        <v>0</v>
      </c>
      <c r="U224" s="207">
        <v>0</v>
      </c>
      <c r="V224" s="207">
        <v>0</v>
      </c>
      <c r="W224" s="207">
        <v>0</v>
      </c>
      <c r="X224" s="207">
        <v>0</v>
      </c>
      <c r="Y224" s="207">
        <v>0</v>
      </c>
      <c r="Z224" s="207">
        <v>0</v>
      </c>
      <c r="AA224" s="207">
        <v>0</v>
      </c>
      <c r="AB224" s="207">
        <v>0</v>
      </c>
      <c r="AC224" s="207">
        <v>0</v>
      </c>
      <c r="AD224" s="207">
        <v>0</v>
      </c>
      <c r="AE224" s="207">
        <v>0</v>
      </c>
      <c r="AF224" s="207">
        <v>0</v>
      </c>
      <c r="AG224" s="207">
        <v>0</v>
      </c>
      <c r="AH224" s="207">
        <v>0</v>
      </c>
      <c r="AI224" s="207">
        <v>0</v>
      </c>
      <c r="AJ224" s="207">
        <v>0</v>
      </c>
      <c r="AK224" s="207">
        <v>0</v>
      </c>
      <c r="AL224" s="207">
        <v>0</v>
      </c>
      <c r="AM224" s="208">
        <v>0</v>
      </c>
      <c r="AN224" s="220"/>
      <c r="AO224" s="251">
        <f>S224</f>
        <v>0.17745871264770316</v>
      </c>
    </row>
    <row r="225" spans="1:41" x14ac:dyDescent="0.25">
      <c r="A225" s="391"/>
      <c r="B225" s="217" t="s">
        <v>16</v>
      </c>
      <c r="C225" s="218" t="s">
        <v>397</v>
      </c>
      <c r="D225" s="206">
        <v>0</v>
      </c>
      <c r="E225" s="207">
        <v>0</v>
      </c>
      <c r="F225" s="207">
        <v>0</v>
      </c>
      <c r="G225" s="207">
        <v>0</v>
      </c>
      <c r="H225" s="207">
        <v>0</v>
      </c>
      <c r="I225" s="207">
        <v>0</v>
      </c>
      <c r="J225" s="207">
        <v>0</v>
      </c>
      <c r="K225" s="207">
        <v>0</v>
      </c>
      <c r="L225" s="207">
        <v>0</v>
      </c>
      <c r="M225" s="207">
        <v>0</v>
      </c>
      <c r="N225" s="207">
        <v>0</v>
      </c>
      <c r="O225" s="207">
        <v>0</v>
      </c>
      <c r="P225" s="207">
        <v>0</v>
      </c>
      <c r="Q225" s="207">
        <v>0</v>
      </c>
      <c r="R225" s="207">
        <v>0</v>
      </c>
      <c r="S225" s="207">
        <v>0</v>
      </c>
      <c r="T225" s="222">
        <f>T246</f>
        <v>0.24155327356772324</v>
      </c>
      <c r="U225" s="207">
        <v>0</v>
      </c>
      <c r="V225" s="207">
        <v>0</v>
      </c>
      <c r="W225" s="207">
        <v>0</v>
      </c>
      <c r="X225" s="207">
        <v>0</v>
      </c>
      <c r="Y225" s="207">
        <v>0</v>
      </c>
      <c r="Z225" s="207">
        <v>0</v>
      </c>
      <c r="AA225" s="207">
        <v>0</v>
      </c>
      <c r="AB225" s="207">
        <v>0</v>
      </c>
      <c r="AC225" s="207">
        <v>0</v>
      </c>
      <c r="AD225" s="207">
        <v>0</v>
      </c>
      <c r="AE225" s="207">
        <v>0</v>
      </c>
      <c r="AF225" s="207">
        <v>0</v>
      </c>
      <c r="AG225" s="207">
        <v>0</v>
      </c>
      <c r="AH225" s="207">
        <v>0</v>
      </c>
      <c r="AI225" s="207">
        <v>0</v>
      </c>
      <c r="AJ225" s="207">
        <v>0</v>
      </c>
      <c r="AK225" s="207">
        <v>0</v>
      </c>
      <c r="AL225" s="207">
        <v>0</v>
      </c>
      <c r="AM225" s="208">
        <v>0</v>
      </c>
      <c r="AN225" s="220"/>
      <c r="AO225" s="251">
        <f>T225</f>
        <v>0.24155327356772324</v>
      </c>
    </row>
    <row r="226" spans="1:41" ht="21" x14ac:dyDescent="0.25">
      <c r="A226" s="391"/>
      <c r="B226" s="217" t="s">
        <v>17</v>
      </c>
      <c r="C226" s="218" t="s">
        <v>397</v>
      </c>
      <c r="D226" s="206">
        <v>0</v>
      </c>
      <c r="E226" s="207">
        <v>0</v>
      </c>
      <c r="F226" s="207">
        <v>0</v>
      </c>
      <c r="G226" s="207">
        <v>0</v>
      </c>
      <c r="H226" s="207">
        <v>0</v>
      </c>
      <c r="I226" s="207">
        <v>0</v>
      </c>
      <c r="J226" s="207">
        <v>0</v>
      </c>
      <c r="K226" s="207">
        <v>0</v>
      </c>
      <c r="L226" s="207">
        <v>0</v>
      </c>
      <c r="M226" s="207">
        <v>0</v>
      </c>
      <c r="N226" s="207">
        <v>0</v>
      </c>
      <c r="O226" s="207">
        <v>0</v>
      </c>
      <c r="P226" s="207">
        <v>0</v>
      </c>
      <c r="Q226" s="207">
        <v>0</v>
      </c>
      <c r="R226" s="207">
        <v>0</v>
      </c>
      <c r="S226" s="207">
        <v>0</v>
      </c>
      <c r="T226" s="207">
        <v>0</v>
      </c>
      <c r="U226" s="222">
        <f>U246</f>
        <v>0.13492882665043252</v>
      </c>
      <c r="V226" s="207">
        <v>0</v>
      </c>
      <c r="W226" s="207">
        <v>0</v>
      </c>
      <c r="X226" s="207">
        <v>0</v>
      </c>
      <c r="Y226" s="207">
        <v>0</v>
      </c>
      <c r="Z226" s="207">
        <v>0</v>
      </c>
      <c r="AA226" s="207">
        <v>0</v>
      </c>
      <c r="AB226" s="207">
        <v>0</v>
      </c>
      <c r="AC226" s="207">
        <v>0</v>
      </c>
      <c r="AD226" s="207">
        <v>0</v>
      </c>
      <c r="AE226" s="207">
        <v>0</v>
      </c>
      <c r="AF226" s="207">
        <v>0</v>
      </c>
      <c r="AG226" s="207">
        <v>0</v>
      </c>
      <c r="AH226" s="207">
        <v>0</v>
      </c>
      <c r="AI226" s="207">
        <v>0</v>
      </c>
      <c r="AJ226" s="207">
        <v>0</v>
      </c>
      <c r="AK226" s="207">
        <v>0</v>
      </c>
      <c r="AL226" s="207">
        <v>0</v>
      </c>
      <c r="AM226" s="208">
        <v>0</v>
      </c>
      <c r="AN226" s="220"/>
      <c r="AO226" s="251">
        <f>U226</f>
        <v>0.13492882665043252</v>
      </c>
    </row>
    <row r="227" spans="1:41" x14ac:dyDescent="0.25">
      <c r="A227" s="391"/>
      <c r="B227" s="217" t="s">
        <v>18</v>
      </c>
      <c r="C227" s="218" t="s">
        <v>397</v>
      </c>
      <c r="D227" s="206">
        <v>0</v>
      </c>
      <c r="E227" s="207">
        <v>0</v>
      </c>
      <c r="F227" s="207">
        <v>0</v>
      </c>
      <c r="G227" s="207">
        <v>0</v>
      </c>
      <c r="H227" s="207">
        <v>0</v>
      </c>
      <c r="I227" s="207">
        <v>0</v>
      </c>
      <c r="J227" s="207">
        <v>0</v>
      </c>
      <c r="K227" s="207">
        <v>0</v>
      </c>
      <c r="L227" s="207">
        <v>0</v>
      </c>
      <c r="M227" s="207">
        <v>0</v>
      </c>
      <c r="N227" s="207">
        <v>0</v>
      </c>
      <c r="O227" s="207">
        <v>0</v>
      </c>
      <c r="P227" s="207">
        <v>0</v>
      </c>
      <c r="Q227" s="207">
        <v>0</v>
      </c>
      <c r="R227" s="207">
        <v>0</v>
      </c>
      <c r="S227" s="207">
        <v>0</v>
      </c>
      <c r="T227" s="207">
        <v>0</v>
      </c>
      <c r="U227" s="207">
        <v>0</v>
      </c>
      <c r="V227" s="222">
        <f>V246</f>
        <v>0.17716620971019456</v>
      </c>
      <c r="W227" s="207">
        <v>0</v>
      </c>
      <c r="X227" s="207">
        <v>0</v>
      </c>
      <c r="Y227" s="207">
        <v>0</v>
      </c>
      <c r="Z227" s="207">
        <v>0</v>
      </c>
      <c r="AA227" s="207">
        <v>0</v>
      </c>
      <c r="AB227" s="207">
        <v>0</v>
      </c>
      <c r="AC227" s="207">
        <v>0</v>
      </c>
      <c r="AD227" s="207">
        <v>0</v>
      </c>
      <c r="AE227" s="207">
        <v>0</v>
      </c>
      <c r="AF227" s="207">
        <v>0</v>
      </c>
      <c r="AG227" s="207">
        <v>0</v>
      </c>
      <c r="AH227" s="207">
        <v>0</v>
      </c>
      <c r="AI227" s="207">
        <v>0</v>
      </c>
      <c r="AJ227" s="207">
        <v>0</v>
      </c>
      <c r="AK227" s="207">
        <v>0</v>
      </c>
      <c r="AL227" s="207">
        <v>0</v>
      </c>
      <c r="AM227" s="208">
        <v>0</v>
      </c>
      <c r="AN227" s="220"/>
      <c r="AO227" s="251">
        <f>V227</f>
        <v>0.17716620971019456</v>
      </c>
    </row>
    <row r="228" spans="1:41" ht="31.5" x14ac:dyDescent="0.25">
      <c r="A228" s="391"/>
      <c r="B228" s="217" t="s">
        <v>19</v>
      </c>
      <c r="C228" s="218" t="s">
        <v>397</v>
      </c>
      <c r="D228" s="206">
        <v>0</v>
      </c>
      <c r="E228" s="207">
        <v>0</v>
      </c>
      <c r="F228" s="207">
        <v>0</v>
      </c>
      <c r="G228" s="207">
        <v>0</v>
      </c>
      <c r="H228" s="207">
        <v>0</v>
      </c>
      <c r="I228" s="207">
        <v>0</v>
      </c>
      <c r="J228" s="207">
        <v>0</v>
      </c>
      <c r="K228" s="207">
        <v>0</v>
      </c>
      <c r="L228" s="207">
        <v>0</v>
      </c>
      <c r="M228" s="207">
        <v>0</v>
      </c>
      <c r="N228" s="207">
        <v>0</v>
      </c>
      <c r="O228" s="207">
        <v>0</v>
      </c>
      <c r="P228" s="207">
        <v>0</v>
      </c>
      <c r="Q228" s="207">
        <v>0</v>
      </c>
      <c r="R228" s="207">
        <v>0</v>
      </c>
      <c r="S228" s="207">
        <v>0</v>
      </c>
      <c r="T228" s="207">
        <v>0</v>
      </c>
      <c r="U228" s="207">
        <v>0</v>
      </c>
      <c r="V228" s="207">
        <v>0</v>
      </c>
      <c r="W228" s="222">
        <f>W246</f>
        <v>0.24219883671417686</v>
      </c>
      <c r="X228" s="207">
        <v>0</v>
      </c>
      <c r="Y228" s="207">
        <v>0</v>
      </c>
      <c r="Z228" s="207">
        <v>0</v>
      </c>
      <c r="AA228" s="207">
        <v>0</v>
      </c>
      <c r="AB228" s="207">
        <v>0</v>
      </c>
      <c r="AC228" s="207">
        <v>0</v>
      </c>
      <c r="AD228" s="207">
        <v>0</v>
      </c>
      <c r="AE228" s="207">
        <v>0</v>
      </c>
      <c r="AF228" s="207">
        <v>0</v>
      </c>
      <c r="AG228" s="207">
        <v>0</v>
      </c>
      <c r="AH228" s="207">
        <v>0</v>
      </c>
      <c r="AI228" s="207">
        <v>0</v>
      </c>
      <c r="AJ228" s="207">
        <v>0</v>
      </c>
      <c r="AK228" s="207">
        <v>0</v>
      </c>
      <c r="AL228" s="207">
        <v>0</v>
      </c>
      <c r="AM228" s="208">
        <v>0</v>
      </c>
      <c r="AN228" s="220"/>
      <c r="AO228" s="251">
        <f>W228</f>
        <v>0.24219883671417686</v>
      </c>
    </row>
    <row r="229" spans="1:41" ht="31.5" x14ac:dyDescent="0.25">
      <c r="A229" s="391"/>
      <c r="B229" s="217" t="s">
        <v>20</v>
      </c>
      <c r="C229" s="218" t="s">
        <v>397</v>
      </c>
      <c r="D229" s="206">
        <v>0</v>
      </c>
      <c r="E229" s="207">
        <v>0</v>
      </c>
      <c r="F229" s="207">
        <v>0</v>
      </c>
      <c r="G229" s="207">
        <v>0</v>
      </c>
      <c r="H229" s="207">
        <v>0</v>
      </c>
      <c r="I229" s="207">
        <v>0</v>
      </c>
      <c r="J229" s="207">
        <v>0</v>
      </c>
      <c r="K229" s="207">
        <v>0</v>
      </c>
      <c r="L229" s="207">
        <v>0</v>
      </c>
      <c r="M229" s="207">
        <v>0</v>
      </c>
      <c r="N229" s="207">
        <v>0</v>
      </c>
      <c r="O229" s="207">
        <v>0</v>
      </c>
      <c r="P229" s="207">
        <v>0</v>
      </c>
      <c r="Q229" s="207">
        <v>0</v>
      </c>
      <c r="R229" s="207">
        <v>0</v>
      </c>
      <c r="S229" s="207">
        <v>0</v>
      </c>
      <c r="T229" s="207">
        <v>0</v>
      </c>
      <c r="U229" s="207">
        <v>0</v>
      </c>
      <c r="V229" s="207">
        <v>0</v>
      </c>
      <c r="W229" s="207">
        <v>0</v>
      </c>
      <c r="X229" s="222">
        <f>X246</f>
        <v>0.22182551010550763</v>
      </c>
      <c r="Y229" s="207">
        <v>0</v>
      </c>
      <c r="Z229" s="207">
        <v>0</v>
      </c>
      <c r="AA229" s="207">
        <v>0</v>
      </c>
      <c r="AB229" s="207">
        <v>0</v>
      </c>
      <c r="AC229" s="207">
        <v>0</v>
      </c>
      <c r="AD229" s="207">
        <v>0</v>
      </c>
      <c r="AE229" s="207">
        <v>0</v>
      </c>
      <c r="AF229" s="207">
        <v>0</v>
      </c>
      <c r="AG229" s="207">
        <v>0</v>
      </c>
      <c r="AH229" s="207">
        <v>0</v>
      </c>
      <c r="AI229" s="207">
        <v>0</v>
      </c>
      <c r="AJ229" s="207">
        <v>0</v>
      </c>
      <c r="AK229" s="207">
        <v>0</v>
      </c>
      <c r="AL229" s="207">
        <v>0</v>
      </c>
      <c r="AM229" s="208">
        <v>0</v>
      </c>
      <c r="AN229" s="220"/>
      <c r="AO229" s="251">
        <f>X229</f>
        <v>0.22182551010550763</v>
      </c>
    </row>
    <row r="230" spans="1:41" x14ac:dyDescent="0.25">
      <c r="A230" s="391"/>
      <c r="B230" s="217" t="s">
        <v>21</v>
      </c>
      <c r="C230" s="218" t="s">
        <v>397</v>
      </c>
      <c r="D230" s="206">
        <v>0</v>
      </c>
      <c r="E230" s="207">
        <v>0</v>
      </c>
      <c r="F230" s="207">
        <v>0</v>
      </c>
      <c r="G230" s="207">
        <v>0</v>
      </c>
      <c r="H230" s="207">
        <v>0</v>
      </c>
      <c r="I230" s="207">
        <v>0</v>
      </c>
      <c r="J230" s="207">
        <v>0</v>
      </c>
      <c r="K230" s="207">
        <v>0</v>
      </c>
      <c r="L230" s="207">
        <v>0</v>
      </c>
      <c r="M230" s="207">
        <v>0</v>
      </c>
      <c r="N230" s="207">
        <v>0</v>
      </c>
      <c r="O230" s="207">
        <v>0</v>
      </c>
      <c r="P230" s="207">
        <v>0</v>
      </c>
      <c r="Q230" s="207">
        <v>0</v>
      </c>
      <c r="R230" s="207">
        <v>0</v>
      </c>
      <c r="S230" s="207">
        <v>0</v>
      </c>
      <c r="T230" s="207">
        <v>0</v>
      </c>
      <c r="U230" s="207">
        <v>0</v>
      </c>
      <c r="V230" s="207">
        <v>0</v>
      </c>
      <c r="W230" s="207">
        <v>0</v>
      </c>
      <c r="X230" s="207">
        <v>0</v>
      </c>
      <c r="Y230" s="222">
        <f>Y246</f>
        <v>0.22331845355098945</v>
      </c>
      <c r="Z230" s="207">
        <v>0</v>
      </c>
      <c r="AA230" s="207">
        <v>0</v>
      </c>
      <c r="AB230" s="207">
        <v>0</v>
      </c>
      <c r="AC230" s="207">
        <v>0</v>
      </c>
      <c r="AD230" s="207">
        <v>0</v>
      </c>
      <c r="AE230" s="207">
        <v>0</v>
      </c>
      <c r="AF230" s="207">
        <v>0</v>
      </c>
      <c r="AG230" s="207">
        <v>0</v>
      </c>
      <c r="AH230" s="207">
        <v>0</v>
      </c>
      <c r="AI230" s="207">
        <v>0</v>
      </c>
      <c r="AJ230" s="207">
        <v>0</v>
      </c>
      <c r="AK230" s="207">
        <v>0</v>
      </c>
      <c r="AL230" s="207">
        <v>0</v>
      </c>
      <c r="AM230" s="208">
        <v>0</v>
      </c>
      <c r="AN230" s="220"/>
      <c r="AO230" s="251">
        <f>Y230</f>
        <v>0.22331845355098945</v>
      </c>
    </row>
    <row r="231" spans="1:41" ht="21" x14ac:dyDescent="0.25">
      <c r="A231" s="391"/>
      <c r="B231" s="217" t="s">
        <v>22</v>
      </c>
      <c r="C231" s="218" t="s">
        <v>397</v>
      </c>
      <c r="D231" s="206">
        <v>0</v>
      </c>
      <c r="E231" s="207">
        <v>0</v>
      </c>
      <c r="F231" s="207">
        <v>0</v>
      </c>
      <c r="G231" s="207">
        <v>0</v>
      </c>
      <c r="H231" s="207">
        <v>0</v>
      </c>
      <c r="I231" s="207">
        <v>0</v>
      </c>
      <c r="J231" s="207">
        <v>0</v>
      </c>
      <c r="K231" s="207">
        <v>0</v>
      </c>
      <c r="L231" s="207">
        <v>0</v>
      </c>
      <c r="M231" s="207">
        <v>0</v>
      </c>
      <c r="N231" s="207">
        <v>0</v>
      </c>
      <c r="O231" s="207">
        <v>0</v>
      </c>
      <c r="P231" s="207">
        <v>0</v>
      </c>
      <c r="Q231" s="207">
        <v>0</v>
      </c>
      <c r="R231" s="207">
        <v>0</v>
      </c>
      <c r="S231" s="207">
        <v>0</v>
      </c>
      <c r="T231" s="207">
        <v>0</v>
      </c>
      <c r="U231" s="207">
        <v>0</v>
      </c>
      <c r="V231" s="207">
        <v>0</v>
      </c>
      <c r="W231" s="207">
        <v>0</v>
      </c>
      <c r="X231" s="207">
        <v>0</v>
      </c>
      <c r="Y231" s="207">
        <v>0</v>
      </c>
      <c r="Z231" s="222">
        <f>Z246</f>
        <v>0.21925505028946751</v>
      </c>
      <c r="AA231" s="207">
        <v>0</v>
      </c>
      <c r="AB231" s="207">
        <v>0</v>
      </c>
      <c r="AC231" s="207">
        <v>0</v>
      </c>
      <c r="AD231" s="207">
        <v>0</v>
      </c>
      <c r="AE231" s="207">
        <v>0</v>
      </c>
      <c r="AF231" s="207">
        <v>0</v>
      </c>
      <c r="AG231" s="207">
        <v>0</v>
      </c>
      <c r="AH231" s="207">
        <v>0</v>
      </c>
      <c r="AI231" s="207">
        <v>0</v>
      </c>
      <c r="AJ231" s="207">
        <v>0</v>
      </c>
      <c r="AK231" s="207">
        <v>0</v>
      </c>
      <c r="AL231" s="207">
        <v>0</v>
      </c>
      <c r="AM231" s="208">
        <v>0</v>
      </c>
      <c r="AN231" s="220"/>
      <c r="AO231" s="251">
        <f>Z231</f>
        <v>0.21925505028946751</v>
      </c>
    </row>
    <row r="232" spans="1:41" x14ac:dyDescent="0.25">
      <c r="A232" s="391"/>
      <c r="B232" s="217" t="s">
        <v>23</v>
      </c>
      <c r="C232" s="218" t="s">
        <v>397</v>
      </c>
      <c r="D232" s="206">
        <v>0</v>
      </c>
      <c r="E232" s="207">
        <v>0</v>
      </c>
      <c r="F232" s="207">
        <v>0</v>
      </c>
      <c r="G232" s="207">
        <v>0</v>
      </c>
      <c r="H232" s="207">
        <v>0</v>
      </c>
      <c r="I232" s="207">
        <v>0</v>
      </c>
      <c r="J232" s="207">
        <v>0</v>
      </c>
      <c r="K232" s="207">
        <v>0</v>
      </c>
      <c r="L232" s="207">
        <v>0</v>
      </c>
      <c r="M232" s="207">
        <v>0</v>
      </c>
      <c r="N232" s="207">
        <v>0</v>
      </c>
      <c r="O232" s="207">
        <v>0</v>
      </c>
      <c r="P232" s="207">
        <v>0</v>
      </c>
      <c r="Q232" s="207">
        <v>0</v>
      </c>
      <c r="R232" s="207">
        <v>0</v>
      </c>
      <c r="S232" s="207">
        <v>0</v>
      </c>
      <c r="T232" s="207">
        <v>0</v>
      </c>
      <c r="U232" s="207">
        <v>0</v>
      </c>
      <c r="V232" s="207">
        <v>0</v>
      </c>
      <c r="W232" s="207">
        <v>0</v>
      </c>
      <c r="X232" s="207">
        <v>0</v>
      </c>
      <c r="Y232" s="207">
        <v>0</v>
      </c>
      <c r="Z232" s="207">
        <v>0</v>
      </c>
      <c r="AA232" s="222">
        <f>AA246</f>
        <v>0.18691286528546469</v>
      </c>
      <c r="AB232" s="207">
        <v>0</v>
      </c>
      <c r="AC232" s="207">
        <v>0</v>
      </c>
      <c r="AD232" s="207">
        <v>0</v>
      </c>
      <c r="AE232" s="207">
        <v>0</v>
      </c>
      <c r="AF232" s="207">
        <v>0</v>
      </c>
      <c r="AG232" s="207">
        <v>0</v>
      </c>
      <c r="AH232" s="207">
        <v>0</v>
      </c>
      <c r="AI232" s="207">
        <v>0</v>
      </c>
      <c r="AJ232" s="207">
        <v>0</v>
      </c>
      <c r="AK232" s="207">
        <v>0</v>
      </c>
      <c r="AL232" s="207">
        <v>0</v>
      </c>
      <c r="AM232" s="208">
        <v>0</v>
      </c>
      <c r="AN232" s="220"/>
      <c r="AO232" s="251">
        <f>AA232</f>
        <v>0.18691286528546469</v>
      </c>
    </row>
    <row r="233" spans="1:41" ht="21" x14ac:dyDescent="0.25">
      <c r="A233" s="391"/>
      <c r="B233" s="217" t="s">
        <v>24</v>
      </c>
      <c r="C233" s="218" t="s">
        <v>397</v>
      </c>
      <c r="D233" s="206">
        <v>0</v>
      </c>
      <c r="E233" s="207">
        <v>0</v>
      </c>
      <c r="F233" s="207">
        <v>0</v>
      </c>
      <c r="G233" s="207">
        <v>0</v>
      </c>
      <c r="H233" s="207">
        <v>0</v>
      </c>
      <c r="I233" s="207">
        <v>0</v>
      </c>
      <c r="J233" s="207">
        <v>0</v>
      </c>
      <c r="K233" s="207">
        <v>0</v>
      </c>
      <c r="L233" s="207">
        <v>0</v>
      </c>
      <c r="M233" s="207">
        <v>0</v>
      </c>
      <c r="N233" s="207">
        <v>0</v>
      </c>
      <c r="O233" s="207">
        <v>0</v>
      </c>
      <c r="P233" s="207">
        <v>0</v>
      </c>
      <c r="Q233" s="207">
        <v>0</v>
      </c>
      <c r="R233" s="207">
        <v>0</v>
      </c>
      <c r="S233" s="207">
        <v>0</v>
      </c>
      <c r="T233" s="207">
        <v>0</v>
      </c>
      <c r="U233" s="207">
        <v>0</v>
      </c>
      <c r="V233" s="207">
        <v>0</v>
      </c>
      <c r="W233" s="207">
        <v>0</v>
      </c>
      <c r="X233" s="207">
        <v>0</v>
      </c>
      <c r="Y233" s="207">
        <v>0</v>
      </c>
      <c r="Z233" s="207">
        <v>0</v>
      </c>
      <c r="AA233" s="207">
        <v>0</v>
      </c>
      <c r="AB233" s="222">
        <f>AB246</f>
        <v>0.25922165490756288</v>
      </c>
      <c r="AC233" s="207">
        <v>0</v>
      </c>
      <c r="AD233" s="207">
        <v>0</v>
      </c>
      <c r="AE233" s="207">
        <v>0</v>
      </c>
      <c r="AF233" s="207">
        <v>0</v>
      </c>
      <c r="AG233" s="207">
        <v>0</v>
      </c>
      <c r="AH233" s="207">
        <v>0</v>
      </c>
      <c r="AI233" s="207">
        <v>0</v>
      </c>
      <c r="AJ233" s="207">
        <v>0</v>
      </c>
      <c r="AK233" s="207">
        <v>0</v>
      </c>
      <c r="AL233" s="207">
        <v>0</v>
      </c>
      <c r="AM233" s="208">
        <v>0</v>
      </c>
      <c r="AN233" s="220"/>
      <c r="AO233" s="251">
        <f>AB233</f>
        <v>0.25922165490756288</v>
      </c>
    </row>
    <row r="234" spans="1:41" ht="21" x14ac:dyDescent="0.25">
      <c r="A234" s="391"/>
      <c r="B234" s="217" t="s">
        <v>25</v>
      </c>
      <c r="C234" s="218" t="s">
        <v>397</v>
      </c>
      <c r="D234" s="206">
        <v>0</v>
      </c>
      <c r="E234" s="207">
        <v>0</v>
      </c>
      <c r="F234" s="207">
        <v>0</v>
      </c>
      <c r="G234" s="207">
        <v>0</v>
      </c>
      <c r="H234" s="207">
        <v>0</v>
      </c>
      <c r="I234" s="207">
        <v>0</v>
      </c>
      <c r="J234" s="207">
        <v>0</v>
      </c>
      <c r="K234" s="207">
        <v>0</v>
      </c>
      <c r="L234" s="207">
        <v>0</v>
      </c>
      <c r="M234" s="207">
        <v>0</v>
      </c>
      <c r="N234" s="207">
        <v>0</v>
      </c>
      <c r="O234" s="207">
        <v>0</v>
      </c>
      <c r="P234" s="207">
        <v>0</v>
      </c>
      <c r="Q234" s="207">
        <v>0</v>
      </c>
      <c r="R234" s="207">
        <v>0</v>
      </c>
      <c r="S234" s="207">
        <v>0</v>
      </c>
      <c r="T234" s="207">
        <v>0</v>
      </c>
      <c r="U234" s="207">
        <v>0</v>
      </c>
      <c r="V234" s="207">
        <v>0</v>
      </c>
      <c r="W234" s="207">
        <v>0</v>
      </c>
      <c r="X234" s="207">
        <v>0</v>
      </c>
      <c r="Y234" s="207">
        <v>0</v>
      </c>
      <c r="Z234" s="207">
        <v>0</v>
      </c>
      <c r="AA234" s="207">
        <v>0</v>
      </c>
      <c r="AB234" s="207">
        <v>0</v>
      </c>
      <c r="AC234" s="222">
        <f>AC246</f>
        <v>0.2891059765791037</v>
      </c>
      <c r="AD234" s="207">
        <v>0</v>
      </c>
      <c r="AE234" s="207">
        <v>0</v>
      </c>
      <c r="AF234" s="207">
        <v>0</v>
      </c>
      <c r="AG234" s="207">
        <v>0</v>
      </c>
      <c r="AH234" s="207">
        <v>0</v>
      </c>
      <c r="AI234" s="207">
        <v>0</v>
      </c>
      <c r="AJ234" s="207">
        <v>0</v>
      </c>
      <c r="AK234" s="207">
        <v>0</v>
      </c>
      <c r="AL234" s="207">
        <v>0</v>
      </c>
      <c r="AM234" s="208">
        <v>0</v>
      </c>
      <c r="AN234" s="220"/>
      <c r="AO234" s="251">
        <f>AC234</f>
        <v>0.2891059765791037</v>
      </c>
    </row>
    <row r="235" spans="1:41" x14ac:dyDescent="0.25">
      <c r="A235" s="391"/>
      <c r="B235" s="217" t="s">
        <v>26</v>
      </c>
      <c r="C235" s="218" t="s">
        <v>397</v>
      </c>
      <c r="D235" s="206">
        <v>0</v>
      </c>
      <c r="E235" s="207">
        <v>0</v>
      </c>
      <c r="F235" s="207">
        <v>0</v>
      </c>
      <c r="G235" s="207">
        <v>0</v>
      </c>
      <c r="H235" s="207">
        <v>0</v>
      </c>
      <c r="I235" s="207">
        <v>0</v>
      </c>
      <c r="J235" s="207">
        <v>0</v>
      </c>
      <c r="K235" s="207">
        <v>0</v>
      </c>
      <c r="L235" s="207">
        <v>0</v>
      </c>
      <c r="M235" s="207">
        <v>0</v>
      </c>
      <c r="N235" s="207">
        <v>0</v>
      </c>
      <c r="O235" s="207">
        <v>0</v>
      </c>
      <c r="P235" s="207">
        <v>0</v>
      </c>
      <c r="Q235" s="207">
        <v>0</v>
      </c>
      <c r="R235" s="207">
        <v>0</v>
      </c>
      <c r="S235" s="207">
        <v>0</v>
      </c>
      <c r="T235" s="207">
        <v>0</v>
      </c>
      <c r="U235" s="207">
        <v>0</v>
      </c>
      <c r="V235" s="207">
        <v>0</v>
      </c>
      <c r="W235" s="207">
        <v>0</v>
      </c>
      <c r="X235" s="207">
        <v>0</v>
      </c>
      <c r="Y235" s="207">
        <v>0</v>
      </c>
      <c r="Z235" s="207">
        <v>0</v>
      </c>
      <c r="AA235" s="207">
        <v>0</v>
      </c>
      <c r="AB235" s="207">
        <v>0</v>
      </c>
      <c r="AC235" s="207">
        <v>0</v>
      </c>
      <c r="AD235" s="222">
        <f>AD246</f>
        <v>0.20282138798232002</v>
      </c>
      <c r="AE235" s="207">
        <v>0</v>
      </c>
      <c r="AF235" s="207">
        <v>0</v>
      </c>
      <c r="AG235" s="207">
        <v>0</v>
      </c>
      <c r="AH235" s="207">
        <v>0</v>
      </c>
      <c r="AI235" s="207">
        <v>0</v>
      </c>
      <c r="AJ235" s="207">
        <v>0</v>
      </c>
      <c r="AK235" s="207">
        <v>0</v>
      </c>
      <c r="AL235" s="207">
        <v>0</v>
      </c>
      <c r="AM235" s="208">
        <v>0</v>
      </c>
      <c r="AN235" s="220"/>
      <c r="AO235" s="251">
        <f>AD235</f>
        <v>0.20282138798232002</v>
      </c>
    </row>
    <row r="236" spans="1:41" ht="21" x14ac:dyDescent="0.25">
      <c r="A236" s="391"/>
      <c r="B236" s="217" t="s">
        <v>27</v>
      </c>
      <c r="C236" s="218" t="s">
        <v>397</v>
      </c>
      <c r="D236" s="206">
        <v>0</v>
      </c>
      <c r="E236" s="207">
        <v>0</v>
      </c>
      <c r="F236" s="207">
        <v>0</v>
      </c>
      <c r="G236" s="207">
        <v>0</v>
      </c>
      <c r="H236" s="207">
        <v>0</v>
      </c>
      <c r="I236" s="207">
        <v>0</v>
      </c>
      <c r="J236" s="207">
        <v>0</v>
      </c>
      <c r="K236" s="207">
        <v>0</v>
      </c>
      <c r="L236" s="207">
        <v>0</v>
      </c>
      <c r="M236" s="207">
        <v>0</v>
      </c>
      <c r="N236" s="207">
        <v>0</v>
      </c>
      <c r="O236" s="207">
        <v>0</v>
      </c>
      <c r="P236" s="207">
        <v>0</v>
      </c>
      <c r="Q236" s="207">
        <v>0</v>
      </c>
      <c r="R236" s="207">
        <v>0</v>
      </c>
      <c r="S236" s="207">
        <v>0</v>
      </c>
      <c r="T236" s="207">
        <v>0</v>
      </c>
      <c r="U236" s="207">
        <v>0</v>
      </c>
      <c r="V236" s="207">
        <v>0</v>
      </c>
      <c r="W236" s="207">
        <v>0</v>
      </c>
      <c r="X236" s="207">
        <v>0</v>
      </c>
      <c r="Y236" s="207">
        <v>0</v>
      </c>
      <c r="Z236" s="207">
        <v>0</v>
      </c>
      <c r="AA236" s="207">
        <v>0</v>
      </c>
      <c r="AB236" s="207">
        <v>0</v>
      </c>
      <c r="AC236" s="207">
        <v>0</v>
      </c>
      <c r="AD236" s="207">
        <v>0</v>
      </c>
      <c r="AE236" s="222">
        <f>AE246</f>
        <v>0.21088083706458111</v>
      </c>
      <c r="AF236" s="207">
        <v>0</v>
      </c>
      <c r="AG236" s="207">
        <v>0</v>
      </c>
      <c r="AH236" s="207">
        <v>0</v>
      </c>
      <c r="AI236" s="207">
        <v>0</v>
      </c>
      <c r="AJ236" s="207">
        <v>0</v>
      </c>
      <c r="AK236" s="207">
        <v>0</v>
      </c>
      <c r="AL236" s="207">
        <v>0</v>
      </c>
      <c r="AM236" s="208">
        <v>0</v>
      </c>
      <c r="AN236" s="220"/>
      <c r="AO236" s="251">
        <f>AE236</f>
        <v>0.21088083706458111</v>
      </c>
    </row>
    <row r="237" spans="1:41" ht="21" x14ac:dyDescent="0.25">
      <c r="A237" s="391"/>
      <c r="B237" s="217" t="s">
        <v>28</v>
      </c>
      <c r="C237" s="218" t="s">
        <v>397</v>
      </c>
      <c r="D237" s="206">
        <v>0</v>
      </c>
      <c r="E237" s="207">
        <v>0</v>
      </c>
      <c r="F237" s="207">
        <v>0</v>
      </c>
      <c r="G237" s="207">
        <v>0</v>
      </c>
      <c r="H237" s="207">
        <v>0</v>
      </c>
      <c r="I237" s="207">
        <v>0</v>
      </c>
      <c r="J237" s="207">
        <v>0</v>
      </c>
      <c r="K237" s="207">
        <v>0</v>
      </c>
      <c r="L237" s="207">
        <v>0</v>
      </c>
      <c r="M237" s="207">
        <v>0</v>
      </c>
      <c r="N237" s="207">
        <v>0</v>
      </c>
      <c r="O237" s="207">
        <v>0</v>
      </c>
      <c r="P237" s="207">
        <v>0</v>
      </c>
      <c r="Q237" s="207">
        <v>0</v>
      </c>
      <c r="R237" s="207">
        <v>0</v>
      </c>
      <c r="S237" s="207">
        <v>0</v>
      </c>
      <c r="T237" s="207">
        <v>0</v>
      </c>
      <c r="U237" s="207">
        <v>0</v>
      </c>
      <c r="V237" s="207">
        <v>0</v>
      </c>
      <c r="W237" s="207">
        <v>0</v>
      </c>
      <c r="X237" s="207">
        <v>0</v>
      </c>
      <c r="Y237" s="207">
        <v>0</v>
      </c>
      <c r="Z237" s="207">
        <v>0</v>
      </c>
      <c r="AA237" s="207">
        <v>0</v>
      </c>
      <c r="AB237" s="207">
        <v>0</v>
      </c>
      <c r="AC237" s="207">
        <v>0</v>
      </c>
      <c r="AD237" s="207">
        <v>0</v>
      </c>
      <c r="AE237" s="207">
        <v>0</v>
      </c>
      <c r="AF237" s="222">
        <f>AF246</f>
        <v>0.1506472015526924</v>
      </c>
      <c r="AG237" s="207">
        <v>0</v>
      </c>
      <c r="AH237" s="207">
        <v>0</v>
      </c>
      <c r="AI237" s="207">
        <v>0</v>
      </c>
      <c r="AJ237" s="207">
        <v>0</v>
      </c>
      <c r="AK237" s="207">
        <v>0</v>
      </c>
      <c r="AL237" s="207">
        <v>0</v>
      </c>
      <c r="AM237" s="208">
        <v>0</v>
      </c>
      <c r="AN237" s="220"/>
      <c r="AO237" s="251">
        <f>AF237</f>
        <v>0.1506472015526924</v>
      </c>
    </row>
    <row r="238" spans="1:41" x14ac:dyDescent="0.25">
      <c r="A238" s="391"/>
      <c r="B238" s="217" t="s">
        <v>29</v>
      </c>
      <c r="C238" s="218" t="s">
        <v>397</v>
      </c>
      <c r="D238" s="206">
        <v>0</v>
      </c>
      <c r="E238" s="207">
        <v>0</v>
      </c>
      <c r="F238" s="207">
        <v>0</v>
      </c>
      <c r="G238" s="207">
        <v>0</v>
      </c>
      <c r="H238" s="207">
        <v>0</v>
      </c>
      <c r="I238" s="207">
        <v>0</v>
      </c>
      <c r="J238" s="207">
        <v>0</v>
      </c>
      <c r="K238" s="207">
        <v>0</v>
      </c>
      <c r="L238" s="207">
        <v>0</v>
      </c>
      <c r="M238" s="207">
        <v>0</v>
      </c>
      <c r="N238" s="207">
        <v>0</v>
      </c>
      <c r="O238" s="207">
        <v>0</v>
      </c>
      <c r="P238" s="207">
        <v>0</v>
      </c>
      <c r="Q238" s="207">
        <v>0</v>
      </c>
      <c r="R238" s="207">
        <v>0</v>
      </c>
      <c r="S238" s="207">
        <v>0</v>
      </c>
      <c r="T238" s="207">
        <v>0</v>
      </c>
      <c r="U238" s="207">
        <v>0</v>
      </c>
      <c r="V238" s="207">
        <v>0</v>
      </c>
      <c r="W238" s="207">
        <v>0</v>
      </c>
      <c r="X238" s="207">
        <v>0</v>
      </c>
      <c r="Y238" s="207">
        <v>0</v>
      </c>
      <c r="Z238" s="207">
        <v>0</v>
      </c>
      <c r="AA238" s="207">
        <v>0</v>
      </c>
      <c r="AB238" s="207">
        <v>0</v>
      </c>
      <c r="AC238" s="207">
        <v>0</v>
      </c>
      <c r="AD238" s="207">
        <v>0</v>
      </c>
      <c r="AE238" s="207">
        <v>0</v>
      </c>
      <c r="AF238" s="207">
        <v>0</v>
      </c>
      <c r="AG238" s="222">
        <f>AG246</f>
        <v>0.25261455968627022</v>
      </c>
      <c r="AH238" s="207">
        <v>0</v>
      </c>
      <c r="AI238" s="207">
        <v>0</v>
      </c>
      <c r="AJ238" s="207">
        <v>0</v>
      </c>
      <c r="AK238" s="207">
        <v>0</v>
      </c>
      <c r="AL238" s="207">
        <v>0</v>
      </c>
      <c r="AM238" s="208">
        <v>0</v>
      </c>
      <c r="AN238" s="220"/>
      <c r="AO238" s="251">
        <f>AG238</f>
        <v>0.25261455968627022</v>
      </c>
    </row>
    <row r="239" spans="1:41" ht="21" x14ac:dyDescent="0.25">
      <c r="A239" s="391"/>
      <c r="B239" s="217" t="s">
        <v>30</v>
      </c>
      <c r="C239" s="218" t="s">
        <v>397</v>
      </c>
      <c r="D239" s="206">
        <v>0</v>
      </c>
      <c r="E239" s="207">
        <v>0</v>
      </c>
      <c r="F239" s="207">
        <v>0</v>
      </c>
      <c r="G239" s="207">
        <v>0</v>
      </c>
      <c r="H239" s="207">
        <v>0</v>
      </c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0</v>
      </c>
      <c r="V239" s="207">
        <v>0</v>
      </c>
      <c r="W239" s="207">
        <v>0</v>
      </c>
      <c r="X239" s="207">
        <v>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D239" s="207">
        <v>0</v>
      </c>
      <c r="AE239" s="207">
        <v>0</v>
      </c>
      <c r="AF239" s="207">
        <v>0</v>
      </c>
      <c r="AG239" s="207">
        <v>0</v>
      </c>
      <c r="AH239" s="222">
        <f>AH246</f>
        <v>0.23199953467872836</v>
      </c>
      <c r="AI239" s="207">
        <v>0</v>
      </c>
      <c r="AJ239" s="207">
        <v>0</v>
      </c>
      <c r="AK239" s="207">
        <v>0</v>
      </c>
      <c r="AL239" s="207">
        <v>0</v>
      </c>
      <c r="AM239" s="208">
        <v>0</v>
      </c>
      <c r="AN239" s="220"/>
      <c r="AO239" s="251">
        <f>AH239</f>
        <v>0.23199953467872836</v>
      </c>
    </row>
    <row r="240" spans="1:41" ht="21" x14ac:dyDescent="0.25">
      <c r="A240" s="391"/>
      <c r="B240" s="217" t="s">
        <v>31</v>
      </c>
      <c r="C240" s="218" t="s">
        <v>397</v>
      </c>
      <c r="D240" s="206">
        <v>0</v>
      </c>
      <c r="E240" s="207">
        <v>0</v>
      </c>
      <c r="F240" s="207">
        <v>0</v>
      </c>
      <c r="G240" s="207">
        <v>0</v>
      </c>
      <c r="H240" s="207">
        <v>0</v>
      </c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0</v>
      </c>
      <c r="S240" s="207">
        <v>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D240" s="207">
        <v>0</v>
      </c>
      <c r="AE240" s="207">
        <v>0</v>
      </c>
      <c r="AF240" s="207">
        <v>0</v>
      </c>
      <c r="AG240" s="207">
        <v>0</v>
      </c>
      <c r="AH240" s="207">
        <v>0</v>
      </c>
      <c r="AI240" s="222">
        <f>AI246</f>
        <v>0.18837359609851087</v>
      </c>
      <c r="AJ240" s="207">
        <v>0</v>
      </c>
      <c r="AK240" s="207">
        <v>0</v>
      </c>
      <c r="AL240" s="207">
        <v>0</v>
      </c>
      <c r="AM240" s="208">
        <v>0</v>
      </c>
      <c r="AN240" s="220"/>
      <c r="AO240" s="251">
        <f>AI240</f>
        <v>0.18837359609851087</v>
      </c>
    </row>
    <row r="241" spans="1:41" x14ac:dyDescent="0.25">
      <c r="A241" s="391"/>
      <c r="B241" s="217" t="s">
        <v>32</v>
      </c>
      <c r="C241" s="218" t="s">
        <v>397</v>
      </c>
      <c r="D241" s="206">
        <v>0</v>
      </c>
      <c r="E241" s="207">
        <v>0</v>
      </c>
      <c r="F241" s="207">
        <v>0</v>
      </c>
      <c r="G241" s="207">
        <v>0</v>
      </c>
      <c r="H241" s="207">
        <v>0</v>
      </c>
      <c r="I241" s="207">
        <v>0</v>
      </c>
      <c r="J241" s="207">
        <v>0</v>
      </c>
      <c r="K241" s="207">
        <v>0</v>
      </c>
      <c r="L241" s="207">
        <v>0</v>
      </c>
      <c r="M241" s="207">
        <v>0</v>
      </c>
      <c r="N241" s="207">
        <v>0</v>
      </c>
      <c r="O241" s="207">
        <v>0</v>
      </c>
      <c r="P241" s="207">
        <v>0</v>
      </c>
      <c r="Q241" s="207">
        <v>0</v>
      </c>
      <c r="R241" s="207">
        <v>0</v>
      </c>
      <c r="S241" s="207">
        <v>0</v>
      </c>
      <c r="T241" s="207">
        <v>0</v>
      </c>
      <c r="U241" s="207">
        <v>0</v>
      </c>
      <c r="V241" s="207">
        <v>0</v>
      </c>
      <c r="W241" s="207">
        <v>0</v>
      </c>
      <c r="X241" s="207">
        <v>0</v>
      </c>
      <c r="Y241" s="207">
        <v>0</v>
      </c>
      <c r="Z241" s="207">
        <v>0</v>
      </c>
      <c r="AA241" s="207">
        <v>0</v>
      </c>
      <c r="AB241" s="207">
        <v>0</v>
      </c>
      <c r="AC241" s="207">
        <v>0</v>
      </c>
      <c r="AD241" s="207">
        <v>0</v>
      </c>
      <c r="AE241" s="207">
        <v>0</v>
      </c>
      <c r="AF241" s="207">
        <v>0</v>
      </c>
      <c r="AG241" s="207">
        <v>0</v>
      </c>
      <c r="AH241" s="207">
        <v>0</v>
      </c>
      <c r="AI241" s="207">
        <v>0</v>
      </c>
      <c r="AJ241" s="222">
        <f>AJ246</f>
        <v>0.15311513385802702</v>
      </c>
      <c r="AK241" s="207">
        <v>0</v>
      </c>
      <c r="AL241" s="207">
        <v>0</v>
      </c>
      <c r="AM241" s="208">
        <v>0</v>
      </c>
      <c r="AN241" s="220"/>
      <c r="AO241" s="251">
        <f>AJ241</f>
        <v>0.15311513385802702</v>
      </c>
    </row>
    <row r="242" spans="1:41" ht="21" x14ac:dyDescent="0.25">
      <c r="A242" s="391"/>
      <c r="B242" s="217" t="s">
        <v>33</v>
      </c>
      <c r="C242" s="218" t="s">
        <v>397</v>
      </c>
      <c r="D242" s="206">
        <v>0</v>
      </c>
      <c r="E242" s="207">
        <v>0</v>
      </c>
      <c r="F242" s="207">
        <v>0</v>
      </c>
      <c r="G242" s="207">
        <v>0</v>
      </c>
      <c r="H242" s="207">
        <v>0</v>
      </c>
      <c r="I242" s="207">
        <v>0</v>
      </c>
      <c r="J242" s="207">
        <v>0</v>
      </c>
      <c r="K242" s="207">
        <v>0</v>
      </c>
      <c r="L242" s="207">
        <v>0</v>
      </c>
      <c r="M242" s="207">
        <v>0</v>
      </c>
      <c r="N242" s="207">
        <v>0</v>
      </c>
      <c r="O242" s="207">
        <v>0</v>
      </c>
      <c r="P242" s="207">
        <v>0</v>
      </c>
      <c r="Q242" s="207">
        <v>0</v>
      </c>
      <c r="R242" s="207">
        <v>0</v>
      </c>
      <c r="S242" s="207">
        <v>0</v>
      </c>
      <c r="T242" s="207">
        <v>0</v>
      </c>
      <c r="U242" s="207">
        <v>0</v>
      </c>
      <c r="V242" s="207">
        <v>0</v>
      </c>
      <c r="W242" s="207">
        <v>0</v>
      </c>
      <c r="X242" s="207">
        <v>0</v>
      </c>
      <c r="Y242" s="207">
        <v>0</v>
      </c>
      <c r="Z242" s="207">
        <v>0</v>
      </c>
      <c r="AA242" s="207">
        <v>0</v>
      </c>
      <c r="AB242" s="207">
        <v>0</v>
      </c>
      <c r="AC242" s="207">
        <v>0</v>
      </c>
      <c r="AD242" s="207">
        <v>0</v>
      </c>
      <c r="AE242" s="207">
        <v>0</v>
      </c>
      <c r="AF242" s="207">
        <v>0</v>
      </c>
      <c r="AG242" s="207">
        <v>0</v>
      </c>
      <c r="AH242" s="207">
        <v>0</v>
      </c>
      <c r="AI242" s="207">
        <v>0</v>
      </c>
      <c r="AJ242" s="207">
        <v>0</v>
      </c>
      <c r="AK242" s="222">
        <f>AK246</f>
        <v>0.13245515048575754</v>
      </c>
      <c r="AL242" s="207">
        <v>0</v>
      </c>
      <c r="AM242" s="208">
        <v>0</v>
      </c>
      <c r="AN242" s="220"/>
      <c r="AO242" s="251">
        <f>AK242</f>
        <v>0.13245515048575754</v>
      </c>
    </row>
    <row r="243" spans="1:41" ht="21" x14ac:dyDescent="0.25">
      <c r="A243" s="391"/>
      <c r="B243" s="217" t="s">
        <v>34</v>
      </c>
      <c r="C243" s="218" t="s">
        <v>397</v>
      </c>
      <c r="D243" s="206">
        <v>0</v>
      </c>
      <c r="E243" s="207">
        <v>0</v>
      </c>
      <c r="F243" s="207">
        <v>0</v>
      </c>
      <c r="G243" s="207">
        <v>0</v>
      </c>
      <c r="H243" s="207">
        <v>0</v>
      </c>
      <c r="I243" s="207">
        <v>0</v>
      </c>
      <c r="J243" s="207">
        <v>0</v>
      </c>
      <c r="K243" s="207">
        <v>0</v>
      </c>
      <c r="L243" s="207">
        <v>0</v>
      </c>
      <c r="M243" s="207">
        <v>0</v>
      </c>
      <c r="N243" s="207">
        <v>0</v>
      </c>
      <c r="O243" s="207">
        <v>0</v>
      </c>
      <c r="P243" s="207">
        <v>0</v>
      </c>
      <c r="Q243" s="207">
        <v>0</v>
      </c>
      <c r="R243" s="207">
        <v>0</v>
      </c>
      <c r="S243" s="207">
        <v>0</v>
      </c>
      <c r="T243" s="207">
        <v>0</v>
      </c>
      <c r="U243" s="207">
        <v>0</v>
      </c>
      <c r="V243" s="207">
        <v>0</v>
      </c>
      <c r="W243" s="207">
        <v>0</v>
      </c>
      <c r="X243" s="207">
        <v>0</v>
      </c>
      <c r="Y243" s="207">
        <v>0</v>
      </c>
      <c r="Z243" s="207">
        <v>0</v>
      </c>
      <c r="AA243" s="207">
        <v>0</v>
      </c>
      <c r="AB243" s="207">
        <v>0</v>
      </c>
      <c r="AC243" s="207">
        <v>0</v>
      </c>
      <c r="AD243" s="207">
        <v>0</v>
      </c>
      <c r="AE243" s="207">
        <v>0</v>
      </c>
      <c r="AF243" s="207">
        <v>0</v>
      </c>
      <c r="AG243" s="207">
        <v>0</v>
      </c>
      <c r="AH243" s="207">
        <v>0</v>
      </c>
      <c r="AI243" s="207">
        <v>0</v>
      </c>
      <c r="AJ243" s="207">
        <v>0</v>
      </c>
      <c r="AK243" s="207">
        <v>0</v>
      </c>
      <c r="AL243" s="222">
        <f>AL246</f>
        <v>0.17360479056465966</v>
      </c>
      <c r="AM243" s="208">
        <v>0</v>
      </c>
      <c r="AN243" s="220"/>
      <c r="AO243" s="251">
        <f>AL243</f>
        <v>0.17360479056465966</v>
      </c>
    </row>
    <row r="244" spans="1:41" ht="21.75" thickBot="1" x14ac:dyDescent="0.3">
      <c r="A244" s="391"/>
      <c r="B244" s="217" t="s">
        <v>35</v>
      </c>
      <c r="C244" s="218" t="s">
        <v>397</v>
      </c>
      <c r="D244" s="209">
        <v>0</v>
      </c>
      <c r="E244" s="210">
        <v>0</v>
      </c>
      <c r="F244" s="210">
        <v>0</v>
      </c>
      <c r="G244" s="210">
        <v>0</v>
      </c>
      <c r="H244" s="210">
        <v>0</v>
      </c>
      <c r="I244" s="210">
        <v>0</v>
      </c>
      <c r="J244" s="210">
        <v>0</v>
      </c>
      <c r="K244" s="210">
        <v>0</v>
      </c>
      <c r="L244" s="210">
        <v>0</v>
      </c>
      <c r="M244" s="210">
        <v>0</v>
      </c>
      <c r="N244" s="210">
        <v>0</v>
      </c>
      <c r="O244" s="210">
        <v>0</v>
      </c>
      <c r="P244" s="210">
        <v>0</v>
      </c>
      <c r="Q244" s="210">
        <v>0</v>
      </c>
      <c r="R244" s="210">
        <v>0</v>
      </c>
      <c r="S244" s="210">
        <v>0</v>
      </c>
      <c r="T244" s="210">
        <v>0</v>
      </c>
      <c r="U244" s="210">
        <v>0</v>
      </c>
      <c r="V244" s="210">
        <v>0</v>
      </c>
      <c r="W244" s="210">
        <v>0</v>
      </c>
      <c r="X244" s="210">
        <v>0</v>
      </c>
      <c r="Y244" s="210">
        <v>0</v>
      </c>
      <c r="Z244" s="210">
        <v>0</v>
      </c>
      <c r="AA244" s="210">
        <v>0</v>
      </c>
      <c r="AB244" s="210">
        <v>0</v>
      </c>
      <c r="AC244" s="210">
        <v>0</v>
      </c>
      <c r="AD244" s="210">
        <v>0</v>
      </c>
      <c r="AE244" s="210">
        <v>0</v>
      </c>
      <c r="AF244" s="210">
        <v>0</v>
      </c>
      <c r="AG244" s="210">
        <v>0</v>
      </c>
      <c r="AH244" s="210">
        <v>0</v>
      </c>
      <c r="AI244" s="210">
        <v>0</v>
      </c>
      <c r="AJ244" s="210">
        <v>0</v>
      </c>
      <c r="AK244" s="210">
        <v>0</v>
      </c>
      <c r="AL244" s="210">
        <v>0</v>
      </c>
      <c r="AM244" s="223">
        <f>AM246</f>
        <v>0</v>
      </c>
      <c r="AN244" s="220"/>
      <c r="AO244" s="251">
        <f>AM244</f>
        <v>0</v>
      </c>
    </row>
    <row r="245" spans="1:41" x14ac:dyDescent="0.25">
      <c r="A245" s="226"/>
      <c r="B245" s="226"/>
      <c r="C245" s="226"/>
      <c r="D245" s="233"/>
      <c r="E245" s="233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33"/>
      <c r="Z245" s="233"/>
      <c r="AA245" s="233"/>
      <c r="AB245" s="233"/>
      <c r="AC245" s="233"/>
      <c r="AD245" s="233"/>
      <c r="AE245" s="233"/>
      <c r="AF245" s="233"/>
      <c r="AG245" s="233"/>
      <c r="AH245" s="233"/>
      <c r="AI245" s="233"/>
      <c r="AJ245" s="233"/>
      <c r="AK245" s="233"/>
      <c r="AL245" s="233"/>
      <c r="AM245" s="233"/>
      <c r="AN245" s="233"/>
      <c r="AO245" s="233"/>
    </row>
    <row r="246" spans="1:41" x14ac:dyDescent="0.25">
      <c r="A246" s="226"/>
      <c r="B246" s="226"/>
      <c r="C246" s="218" t="s">
        <v>556</v>
      </c>
      <c r="D246" s="251">
        <f>D122</f>
        <v>0.17020889373243089</v>
      </c>
      <c r="E246" s="251">
        <f t="shared" ref="E246:AM246" si="5">E122</f>
        <v>0.18604436587854098</v>
      </c>
      <c r="F246" s="251">
        <f t="shared" si="5"/>
        <v>0.2142949722163944</v>
      </c>
      <c r="G246" s="251">
        <f t="shared" si="5"/>
        <v>0.13661776140219128</v>
      </c>
      <c r="H246" s="251">
        <f t="shared" si="5"/>
        <v>0.39575265295875556</v>
      </c>
      <c r="I246" s="251">
        <f t="shared" si="5"/>
        <v>0.13695589322453092</v>
      </c>
      <c r="J246" s="251">
        <f t="shared" si="5"/>
        <v>0.32848476919770958</v>
      </c>
      <c r="K246" s="251">
        <f t="shared" si="5"/>
        <v>0.31892213526328478</v>
      </c>
      <c r="L246" s="251">
        <f t="shared" si="5"/>
        <v>8.4490261932507249E-2</v>
      </c>
      <c r="M246" s="251">
        <f t="shared" si="5"/>
        <v>0.23755799852510098</v>
      </c>
      <c r="N246" s="251">
        <f t="shared" si="5"/>
        <v>0.20344553235001905</v>
      </c>
      <c r="O246" s="251">
        <f t="shared" si="5"/>
        <v>0.29206307374922014</v>
      </c>
      <c r="P246" s="251">
        <f t="shared" si="5"/>
        <v>0.28819589201824802</v>
      </c>
      <c r="Q246" s="251">
        <f t="shared" si="5"/>
        <v>0.18331692909762318</v>
      </c>
      <c r="R246" s="251">
        <f t="shared" si="5"/>
        <v>0.19822317466285072</v>
      </c>
      <c r="S246" s="251">
        <f t="shared" si="5"/>
        <v>0.17745871264770316</v>
      </c>
      <c r="T246" s="251">
        <f t="shared" si="5"/>
        <v>0.24155327356772324</v>
      </c>
      <c r="U246" s="251">
        <f t="shared" si="5"/>
        <v>0.13492882665043252</v>
      </c>
      <c r="V246" s="251">
        <f t="shared" si="5"/>
        <v>0.17716620971019456</v>
      </c>
      <c r="W246" s="251">
        <f t="shared" si="5"/>
        <v>0.24219883671417686</v>
      </c>
      <c r="X246" s="251">
        <f t="shared" si="5"/>
        <v>0.22182551010550763</v>
      </c>
      <c r="Y246" s="251">
        <f t="shared" si="5"/>
        <v>0.22331845355098945</v>
      </c>
      <c r="Z246" s="251">
        <f t="shared" si="5"/>
        <v>0.21925505028946751</v>
      </c>
      <c r="AA246" s="251">
        <f t="shared" si="5"/>
        <v>0.18691286528546469</v>
      </c>
      <c r="AB246" s="251">
        <f t="shared" si="5"/>
        <v>0.25922165490756288</v>
      </c>
      <c r="AC246" s="251">
        <f t="shared" si="5"/>
        <v>0.2891059765791037</v>
      </c>
      <c r="AD246" s="251">
        <f t="shared" si="5"/>
        <v>0.20282138798232002</v>
      </c>
      <c r="AE246" s="251">
        <f t="shared" si="5"/>
        <v>0.21088083706458111</v>
      </c>
      <c r="AF246" s="251">
        <f t="shared" si="5"/>
        <v>0.1506472015526924</v>
      </c>
      <c r="AG246" s="251">
        <f t="shared" si="5"/>
        <v>0.25261455968627022</v>
      </c>
      <c r="AH246" s="251">
        <f t="shared" si="5"/>
        <v>0.23199953467872836</v>
      </c>
      <c r="AI246" s="251">
        <f t="shared" si="5"/>
        <v>0.18837359609851087</v>
      </c>
      <c r="AJ246" s="251">
        <f t="shared" si="5"/>
        <v>0.15311513385802702</v>
      </c>
      <c r="AK246" s="251">
        <f t="shared" si="5"/>
        <v>0.13245515048575754</v>
      </c>
      <c r="AL246" s="251">
        <f t="shared" si="5"/>
        <v>0.17360479056465966</v>
      </c>
      <c r="AM246" s="251">
        <f t="shared" si="5"/>
        <v>0</v>
      </c>
      <c r="AN246" s="233"/>
      <c r="AO246" s="233"/>
    </row>
    <row r="249" spans="1:41" x14ac:dyDescent="0.25">
      <c r="B249" s="124" t="s">
        <v>296</v>
      </c>
      <c r="C249" s="117" t="s">
        <v>328</v>
      </c>
    </row>
  </sheetData>
  <mergeCells count="12">
    <mergeCell ref="A208:A244"/>
    <mergeCell ref="B1:C1"/>
    <mergeCell ref="A2:A38"/>
    <mergeCell ref="B43:C43"/>
    <mergeCell ref="A44:A80"/>
    <mergeCell ref="B84:C84"/>
    <mergeCell ref="A85:A121"/>
    <mergeCell ref="B125:C125"/>
    <mergeCell ref="A126:A162"/>
    <mergeCell ref="B166:C166"/>
    <mergeCell ref="A167:A203"/>
    <mergeCell ref="B207:C2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4"/>
  <sheetViews>
    <sheetView topLeftCell="A22" workbookViewId="0">
      <selection activeCell="B47" sqref="B47:B48"/>
    </sheetView>
  </sheetViews>
  <sheetFormatPr defaultRowHeight="15" x14ac:dyDescent="0.25"/>
  <cols>
    <col min="1" max="2" width="18" customWidth="1"/>
    <col min="5" max="5" width="16.28515625" bestFit="1" customWidth="1"/>
  </cols>
  <sheetData>
    <row r="2" spans="1:27" ht="60" x14ac:dyDescent="0.25">
      <c r="A2" s="30" t="s">
        <v>672</v>
      </c>
      <c r="B2" s="30"/>
      <c r="C2" s="28" t="s">
        <v>219</v>
      </c>
      <c r="D2" s="29" t="s">
        <v>220</v>
      </c>
      <c r="E2" s="30" t="s">
        <v>221</v>
      </c>
      <c r="F2" s="29" t="s">
        <v>222</v>
      </c>
      <c r="G2" s="30" t="s">
        <v>223</v>
      </c>
      <c r="H2" s="29" t="s">
        <v>224</v>
      </c>
      <c r="I2" s="30" t="s">
        <v>225</v>
      </c>
      <c r="J2" s="19"/>
      <c r="K2" s="29" t="s">
        <v>226</v>
      </c>
      <c r="L2" s="30" t="s">
        <v>227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x14ac:dyDescent="0.25">
      <c r="A3" t="s">
        <v>0</v>
      </c>
      <c r="B3" s="27" t="s">
        <v>126</v>
      </c>
      <c r="C3" s="31">
        <v>39.799999999999997</v>
      </c>
      <c r="D3" s="32">
        <f t="array" ref="D3:D38">MMULT('Vˇ x B_D+I'!D168:AM203,C3:C38)</f>
        <v>31.220030567012415</v>
      </c>
      <c r="E3" s="11">
        <f>D3/C3</f>
        <v>0.78442287856815118</v>
      </c>
      <c r="F3" s="34">
        <f t="array" ref="F3:F38">MMULT('Vˇ x B_D+I'!D45:AM80,C3:C38)</f>
        <v>24.445716596461661</v>
      </c>
      <c r="G3" s="11">
        <f>F3/C3</f>
        <v>0.61421398483572021</v>
      </c>
      <c r="H3" s="34">
        <f t="array" ref="H3:H38">MMULT('Vˇ x B_D+I'!D209:AM244,C3:C38)</f>
        <v>6.7743139705507494</v>
      </c>
      <c r="I3" s="11">
        <f>H3/C3</f>
        <v>0.17020889373243089</v>
      </c>
      <c r="J3" s="27"/>
      <c r="K3" s="32">
        <f>C3-D3</f>
        <v>8.579969432987582</v>
      </c>
      <c r="L3" s="11">
        <f>K3/C3</f>
        <v>0.21557712143184882</v>
      </c>
      <c r="M3" s="27"/>
      <c r="O3" s="27"/>
      <c r="P3" s="27"/>
      <c r="Q3" s="27"/>
      <c r="R3" s="27"/>
      <c r="S3" s="27"/>
      <c r="T3" s="27"/>
    </row>
    <row r="4" spans="1:27" x14ac:dyDescent="0.25">
      <c r="A4" t="s">
        <v>1</v>
      </c>
      <c r="B4" s="27" t="s">
        <v>128</v>
      </c>
      <c r="C4" s="36">
        <v>0.7</v>
      </c>
      <c r="D4" s="32">
        <v>0.56990174577015107</v>
      </c>
      <c r="E4" s="11">
        <f t="shared" ref="E4:E39" si="0">D4/C4</f>
        <v>0.81414535110021591</v>
      </c>
      <c r="F4" s="34">
        <v>0.43967068965517231</v>
      </c>
      <c r="G4" s="11">
        <f t="shared" ref="G4:G37" si="1">F4/C4</f>
        <v>0.62810098522167479</v>
      </c>
      <c r="H4" s="34">
        <v>0.13023105611497868</v>
      </c>
      <c r="I4" s="11">
        <f t="shared" ref="I4:I37" si="2">H4/C4</f>
        <v>0.18604436587854098</v>
      </c>
      <c r="J4" s="27"/>
      <c r="K4" s="32">
        <f t="shared" ref="K4:K38" si="3">C4-D4</f>
        <v>0.13009825422984889</v>
      </c>
      <c r="L4" s="11">
        <f t="shared" ref="L4:L37" si="4">K4/C4</f>
        <v>0.18585464889978415</v>
      </c>
      <c r="M4" s="27"/>
      <c r="O4" s="27"/>
      <c r="P4" s="27"/>
      <c r="Q4" s="27"/>
      <c r="R4" s="27"/>
      <c r="S4" s="27"/>
      <c r="T4" s="27"/>
    </row>
    <row r="5" spans="1:27" x14ac:dyDescent="0.25">
      <c r="A5" t="s">
        <v>2</v>
      </c>
      <c r="B5" s="27" t="s">
        <v>129</v>
      </c>
      <c r="C5" s="36">
        <v>0.2</v>
      </c>
      <c r="D5" s="32">
        <v>0.16379732433410221</v>
      </c>
      <c r="E5" s="11">
        <f t="shared" si="0"/>
        <v>0.81898662167051106</v>
      </c>
      <c r="F5" s="34">
        <v>0.12093832989082326</v>
      </c>
      <c r="G5" s="11">
        <f t="shared" si="1"/>
        <v>0.60469164945411624</v>
      </c>
      <c r="H5" s="34">
        <v>4.2858994443278883E-2</v>
      </c>
      <c r="I5" s="11">
        <f t="shared" si="2"/>
        <v>0.2142949722163944</v>
      </c>
      <c r="J5" s="27"/>
      <c r="K5" s="32">
        <f t="shared" si="3"/>
        <v>3.6202675665897799E-2</v>
      </c>
      <c r="L5" s="11">
        <f t="shared" si="4"/>
        <v>0.18101337832948899</v>
      </c>
      <c r="M5" s="27"/>
      <c r="O5" s="27"/>
      <c r="P5" s="27"/>
      <c r="Q5" s="27"/>
      <c r="R5" s="27"/>
      <c r="S5" s="27"/>
      <c r="T5" s="27"/>
    </row>
    <row r="6" spans="1:27" x14ac:dyDescent="0.25">
      <c r="A6" t="s">
        <v>3</v>
      </c>
      <c r="B6" s="27" t="s">
        <v>130</v>
      </c>
      <c r="C6" s="36">
        <v>0</v>
      </c>
      <c r="D6" s="32">
        <v>0</v>
      </c>
      <c r="E6" s="11">
        <v>0</v>
      </c>
      <c r="F6" s="34">
        <v>0</v>
      </c>
      <c r="G6" s="11">
        <v>0</v>
      </c>
      <c r="H6" s="34">
        <v>0</v>
      </c>
      <c r="I6" s="11">
        <v>0</v>
      </c>
      <c r="J6" s="27"/>
      <c r="K6" s="32">
        <f t="shared" si="3"/>
        <v>0</v>
      </c>
      <c r="L6" s="11">
        <v>0</v>
      </c>
      <c r="M6" s="27"/>
      <c r="O6" s="27"/>
      <c r="P6" s="27"/>
      <c r="Q6" s="27"/>
      <c r="R6" s="27"/>
      <c r="S6" s="27"/>
      <c r="T6" s="27"/>
    </row>
    <row r="7" spans="1:27" x14ac:dyDescent="0.25">
      <c r="A7" t="s">
        <v>4</v>
      </c>
      <c r="B7" s="27" t="s">
        <v>131</v>
      </c>
      <c r="C7" s="36">
        <v>61.8</v>
      </c>
      <c r="D7" s="32">
        <v>42.835938429178213</v>
      </c>
      <c r="E7" s="11">
        <f t="shared" si="0"/>
        <v>0.69313816228443714</v>
      </c>
      <c r="F7" s="34">
        <v>18.378424476327115</v>
      </c>
      <c r="G7" s="11">
        <f t="shared" si="1"/>
        <v>0.29738550932568147</v>
      </c>
      <c r="H7" s="34">
        <v>24.457513952851091</v>
      </c>
      <c r="I7" s="11">
        <f t="shared" si="2"/>
        <v>0.39575265295875556</v>
      </c>
      <c r="J7" s="27"/>
      <c r="K7" s="32">
        <f t="shared" si="3"/>
        <v>18.964061570821784</v>
      </c>
      <c r="L7" s="11">
        <f t="shared" si="4"/>
        <v>0.30686183771556286</v>
      </c>
      <c r="M7" s="27"/>
      <c r="O7" s="27"/>
      <c r="P7" s="27"/>
      <c r="Q7" s="27"/>
      <c r="R7" s="27"/>
      <c r="S7" s="27"/>
      <c r="T7" s="27"/>
    </row>
    <row r="8" spans="1:27" x14ac:dyDescent="0.25">
      <c r="A8" t="s">
        <v>5</v>
      </c>
      <c r="B8" s="27" t="s">
        <v>132</v>
      </c>
      <c r="C8" s="36">
        <v>21.7</v>
      </c>
      <c r="D8" s="32">
        <v>13.163623308947553</v>
      </c>
      <c r="E8" s="11">
        <f t="shared" si="0"/>
        <v>0.60661858566578586</v>
      </c>
      <c r="F8" s="34">
        <v>10.191680425975228</v>
      </c>
      <c r="G8" s="11">
        <f t="shared" si="1"/>
        <v>0.46966269244125475</v>
      </c>
      <c r="H8" s="34">
        <v>2.9719428829723209</v>
      </c>
      <c r="I8" s="11">
        <f t="shared" si="2"/>
        <v>0.13695589322453092</v>
      </c>
      <c r="J8" s="27"/>
      <c r="K8" s="32">
        <f t="shared" si="3"/>
        <v>8.5363766910524461</v>
      </c>
      <c r="L8" s="11">
        <f t="shared" si="4"/>
        <v>0.39338141433421414</v>
      </c>
      <c r="M8" s="27"/>
      <c r="O8" s="27"/>
      <c r="P8" s="27"/>
      <c r="Q8" s="27"/>
      <c r="R8" s="27"/>
      <c r="S8" s="27"/>
      <c r="T8" s="27"/>
    </row>
    <row r="9" spans="1:27" x14ac:dyDescent="0.25">
      <c r="A9" t="s">
        <v>6</v>
      </c>
      <c r="B9" s="27" t="s">
        <v>133</v>
      </c>
      <c r="C9" s="36">
        <v>5.0999999999999996</v>
      </c>
      <c r="D9" s="32">
        <v>4.0989948535317984</v>
      </c>
      <c r="E9" s="11">
        <f t="shared" si="0"/>
        <v>0.80372448108466643</v>
      </c>
      <c r="F9" s="34">
        <v>2.42372253062348</v>
      </c>
      <c r="G9" s="11">
        <f t="shared" si="1"/>
        <v>0.47523971188695691</v>
      </c>
      <c r="H9" s="34">
        <v>1.6752723229083188</v>
      </c>
      <c r="I9" s="11">
        <f t="shared" si="2"/>
        <v>0.32848476919770958</v>
      </c>
      <c r="J9" s="27"/>
      <c r="K9" s="32">
        <f t="shared" si="3"/>
        <v>1.0010051464682013</v>
      </c>
      <c r="L9" s="11">
        <f t="shared" si="4"/>
        <v>0.1962755189153336</v>
      </c>
      <c r="M9" s="27"/>
      <c r="O9" s="27"/>
      <c r="P9" s="27"/>
      <c r="Q9" s="27"/>
      <c r="R9" s="27"/>
      <c r="S9" s="27"/>
      <c r="T9" s="27"/>
    </row>
    <row r="10" spans="1:27" x14ac:dyDescent="0.25">
      <c r="A10" t="s">
        <v>7</v>
      </c>
      <c r="B10" s="27" t="s">
        <v>95</v>
      </c>
      <c r="C10" s="36">
        <v>11.9</v>
      </c>
      <c r="D10" s="32">
        <v>7.6644565732133385</v>
      </c>
      <c r="E10" s="11">
        <f t="shared" si="0"/>
        <v>0.64407198094229734</v>
      </c>
      <c r="F10" s="34">
        <v>3.8692831635802465</v>
      </c>
      <c r="G10" s="11">
        <f t="shared" si="1"/>
        <v>0.32514984567901228</v>
      </c>
      <c r="H10" s="34">
        <v>3.7951734096330889</v>
      </c>
      <c r="I10" s="11">
        <f t="shared" si="2"/>
        <v>0.31892213526328478</v>
      </c>
      <c r="J10" s="27"/>
      <c r="K10" s="32">
        <f t="shared" si="3"/>
        <v>4.2355434267866618</v>
      </c>
      <c r="L10" s="11">
        <f t="shared" si="4"/>
        <v>0.35592801905770266</v>
      </c>
      <c r="M10" s="27"/>
      <c r="O10" s="27"/>
      <c r="P10" s="27"/>
      <c r="Q10" s="27"/>
      <c r="R10" s="27"/>
      <c r="S10" s="27"/>
      <c r="T10" s="27"/>
    </row>
    <row r="11" spans="1:27" x14ac:dyDescent="0.25">
      <c r="A11" t="s">
        <v>8</v>
      </c>
      <c r="B11" s="27" t="s">
        <v>96</v>
      </c>
      <c r="C11" s="36">
        <v>25.2</v>
      </c>
      <c r="D11" s="32">
        <v>7.7877780132911001</v>
      </c>
      <c r="E11" s="11">
        <f t="shared" si="0"/>
        <v>0.30903881005123413</v>
      </c>
      <c r="F11" s="34">
        <v>5.6586234125919175</v>
      </c>
      <c r="G11" s="11">
        <f t="shared" si="1"/>
        <v>0.2245485481187269</v>
      </c>
      <c r="H11" s="34">
        <v>2.1291546006991826</v>
      </c>
      <c r="I11" s="11">
        <f t="shared" si="2"/>
        <v>8.4490261932507249E-2</v>
      </c>
      <c r="J11" s="27"/>
      <c r="K11" s="32">
        <f t="shared" si="3"/>
        <v>17.4122219867089</v>
      </c>
      <c r="L11" s="11">
        <f t="shared" si="4"/>
        <v>0.69096118994876587</v>
      </c>
      <c r="M11" s="27"/>
      <c r="O11" s="27"/>
      <c r="P11" s="27"/>
      <c r="Q11" s="27"/>
      <c r="R11" s="27"/>
      <c r="S11" s="27"/>
      <c r="T11" s="27"/>
    </row>
    <row r="12" spans="1:27" x14ac:dyDescent="0.25">
      <c r="A12" t="s">
        <v>9</v>
      </c>
      <c r="B12" s="27" t="s">
        <v>97</v>
      </c>
      <c r="C12" s="36">
        <v>9.6999999999999993</v>
      </c>
      <c r="D12" s="32">
        <v>5.4836064886524616</v>
      </c>
      <c r="E12" s="11">
        <f t="shared" si="0"/>
        <v>0.56532025656210949</v>
      </c>
      <c r="F12" s="34">
        <v>3.1792939029589831</v>
      </c>
      <c r="G12" s="11">
        <f t="shared" si="1"/>
        <v>0.32776225803700859</v>
      </c>
      <c r="H12" s="34">
        <v>2.3043125856934794</v>
      </c>
      <c r="I12" s="11">
        <f t="shared" si="2"/>
        <v>0.23755799852510098</v>
      </c>
      <c r="J12" s="27"/>
      <c r="K12" s="32">
        <f t="shared" si="3"/>
        <v>4.2163935113475377</v>
      </c>
      <c r="L12" s="11">
        <f t="shared" si="4"/>
        <v>0.43467974343789051</v>
      </c>
      <c r="M12" s="27"/>
      <c r="O12" s="27"/>
      <c r="P12" s="27"/>
      <c r="Q12" s="27"/>
      <c r="R12" s="27"/>
      <c r="S12" s="27"/>
      <c r="T12" s="27"/>
    </row>
    <row r="13" spans="1:27" x14ac:dyDescent="0.25">
      <c r="A13" t="s">
        <v>10</v>
      </c>
      <c r="B13" s="27" t="s">
        <v>98</v>
      </c>
      <c r="C13" s="36">
        <v>3.4</v>
      </c>
      <c r="D13" s="32">
        <v>1.8659487607129663</v>
      </c>
      <c r="E13" s="11">
        <f t="shared" si="0"/>
        <v>0.54880845903322539</v>
      </c>
      <c r="F13" s="34">
        <v>1.1742339507229018</v>
      </c>
      <c r="G13" s="11">
        <f t="shared" si="1"/>
        <v>0.34536292668320645</v>
      </c>
      <c r="H13" s="34">
        <v>0.69171480999006474</v>
      </c>
      <c r="I13" s="11">
        <f t="shared" si="2"/>
        <v>0.20344553235001905</v>
      </c>
      <c r="J13" s="27"/>
      <c r="K13" s="32">
        <f t="shared" si="3"/>
        <v>1.5340512392870336</v>
      </c>
      <c r="L13" s="11">
        <f t="shared" si="4"/>
        <v>0.45119154096677461</v>
      </c>
      <c r="M13" s="27"/>
      <c r="O13" s="27"/>
      <c r="P13" s="27"/>
      <c r="Q13" s="27"/>
      <c r="R13" s="27"/>
      <c r="S13" s="27"/>
      <c r="T13" s="27"/>
    </row>
    <row r="14" spans="1:27" x14ac:dyDescent="0.25">
      <c r="A14" t="s">
        <v>11</v>
      </c>
      <c r="B14" s="27" t="s">
        <v>134</v>
      </c>
      <c r="C14" s="36">
        <v>1.8</v>
      </c>
      <c r="D14" s="32">
        <v>1.2101957885638477</v>
      </c>
      <c r="E14" s="11">
        <f t="shared" si="0"/>
        <v>0.672330993646582</v>
      </c>
      <c r="F14" s="34">
        <v>0.68448225581525091</v>
      </c>
      <c r="G14" s="11">
        <f t="shared" si="1"/>
        <v>0.38026791989736158</v>
      </c>
      <c r="H14" s="34">
        <v>0.52571353274859622</v>
      </c>
      <c r="I14" s="11">
        <f t="shared" si="2"/>
        <v>0.29206307374922014</v>
      </c>
      <c r="J14" s="27"/>
      <c r="K14" s="32">
        <f t="shared" si="3"/>
        <v>0.58980421143615236</v>
      </c>
      <c r="L14" s="11">
        <f>K14/C14</f>
        <v>0.32766900635341795</v>
      </c>
      <c r="M14" s="27"/>
      <c r="O14" s="27"/>
      <c r="P14" s="27"/>
      <c r="Q14" s="27"/>
      <c r="R14" s="27"/>
      <c r="S14" s="27"/>
      <c r="T14" s="27"/>
    </row>
    <row r="15" spans="1:27" x14ac:dyDescent="0.25">
      <c r="A15" t="s">
        <v>12</v>
      </c>
      <c r="B15" s="27" t="s">
        <v>99</v>
      </c>
      <c r="C15" s="36">
        <v>1.4</v>
      </c>
      <c r="D15" s="32">
        <v>0.75283530385055852</v>
      </c>
      <c r="E15" s="11">
        <f t="shared" si="0"/>
        <v>0.53773950275039895</v>
      </c>
      <c r="F15" s="34">
        <v>0.34936105502501136</v>
      </c>
      <c r="G15" s="11">
        <f t="shared" si="1"/>
        <v>0.24954361073215098</v>
      </c>
      <c r="H15" s="34">
        <v>0.40347424882554722</v>
      </c>
      <c r="I15" s="11">
        <f t="shared" si="2"/>
        <v>0.28819589201824802</v>
      </c>
      <c r="J15" s="27"/>
      <c r="K15" s="32">
        <f t="shared" si="3"/>
        <v>0.64716469614944139</v>
      </c>
      <c r="L15" s="11">
        <f t="shared" si="4"/>
        <v>0.462260497249601</v>
      </c>
      <c r="M15" s="27"/>
      <c r="O15" s="27"/>
      <c r="P15" s="27"/>
      <c r="Q15" s="27"/>
      <c r="R15" s="27"/>
      <c r="S15" s="27"/>
      <c r="T15" s="27"/>
    </row>
    <row r="16" spans="1:27" x14ac:dyDescent="0.25">
      <c r="A16" t="s">
        <v>13</v>
      </c>
      <c r="B16" s="27" t="s">
        <v>135</v>
      </c>
      <c r="C16" s="36">
        <v>2.5</v>
      </c>
      <c r="D16" s="32">
        <v>1.4801487277027365</v>
      </c>
      <c r="E16" s="11">
        <f t="shared" si="0"/>
        <v>0.59205949108109457</v>
      </c>
      <c r="F16" s="34">
        <v>1.0218564049586778</v>
      </c>
      <c r="G16" s="11">
        <f t="shared" si="1"/>
        <v>0.40874256198347114</v>
      </c>
      <c r="H16" s="34">
        <v>0.45829232274405796</v>
      </c>
      <c r="I16" s="11">
        <f t="shared" si="2"/>
        <v>0.18331692909762318</v>
      </c>
      <c r="J16" s="27"/>
      <c r="K16" s="32">
        <f t="shared" si="3"/>
        <v>1.0198512722972635</v>
      </c>
      <c r="L16" s="11">
        <f t="shared" si="4"/>
        <v>0.40794050891890538</v>
      </c>
      <c r="M16" s="27"/>
      <c r="O16" s="27"/>
      <c r="P16" s="27"/>
      <c r="Q16" s="27"/>
      <c r="R16" s="27"/>
      <c r="S16" s="27"/>
      <c r="T16" s="27"/>
    </row>
    <row r="17" spans="1:20" x14ac:dyDescent="0.25">
      <c r="A17" t="s">
        <v>14</v>
      </c>
      <c r="B17" s="27" t="s">
        <v>136</v>
      </c>
      <c r="C17" s="36">
        <v>11.9</v>
      </c>
      <c r="D17" s="32">
        <v>4.0567997893972443</v>
      </c>
      <c r="E17" s="11">
        <f t="shared" si="0"/>
        <v>0.34090754532749951</v>
      </c>
      <c r="F17" s="34">
        <v>1.6979440109093202</v>
      </c>
      <c r="G17" s="11">
        <f t="shared" si="1"/>
        <v>0.14268437066464876</v>
      </c>
      <c r="H17" s="34">
        <v>2.3588557784879236</v>
      </c>
      <c r="I17" s="11">
        <f t="shared" si="2"/>
        <v>0.19822317466285072</v>
      </c>
      <c r="J17" s="27"/>
      <c r="K17" s="32">
        <f t="shared" si="3"/>
        <v>7.8432002106027561</v>
      </c>
      <c r="L17" s="11">
        <f t="shared" si="4"/>
        <v>0.65909245467250044</v>
      </c>
      <c r="M17" s="27"/>
      <c r="O17" s="27"/>
      <c r="P17" s="27"/>
      <c r="Q17" s="27"/>
      <c r="R17" s="27"/>
      <c r="S17" s="27"/>
      <c r="T17" s="27"/>
    </row>
    <row r="18" spans="1:20" x14ac:dyDescent="0.25">
      <c r="A18" t="s">
        <v>15</v>
      </c>
      <c r="B18" s="27" t="s">
        <v>137</v>
      </c>
      <c r="C18" s="36">
        <v>6.6</v>
      </c>
      <c r="D18" s="32">
        <v>2.9369051720141659</v>
      </c>
      <c r="E18" s="11">
        <f t="shared" si="0"/>
        <v>0.44498563212335851</v>
      </c>
      <c r="F18" s="34">
        <v>1.7656776685393254</v>
      </c>
      <c r="G18" s="11">
        <f t="shared" si="1"/>
        <v>0.26752691947565538</v>
      </c>
      <c r="H18" s="34">
        <v>1.1712275034748407</v>
      </c>
      <c r="I18" s="11">
        <f t="shared" si="2"/>
        <v>0.17745871264770316</v>
      </c>
      <c r="J18" s="27"/>
      <c r="K18" s="32">
        <f t="shared" si="3"/>
        <v>3.6630948279858337</v>
      </c>
      <c r="L18" s="11">
        <f t="shared" si="4"/>
        <v>0.55501436787664149</v>
      </c>
      <c r="M18" s="27"/>
      <c r="O18" s="27"/>
      <c r="P18" s="27"/>
      <c r="Q18" s="27"/>
      <c r="R18" s="27"/>
      <c r="S18" s="27"/>
      <c r="T18" s="27"/>
    </row>
    <row r="19" spans="1:20" x14ac:dyDescent="0.25">
      <c r="A19" t="s">
        <v>16</v>
      </c>
      <c r="B19" s="27" t="s">
        <v>138</v>
      </c>
      <c r="C19" s="36">
        <v>2.2000000000000002</v>
      </c>
      <c r="D19" s="32">
        <v>1.1466548093431761</v>
      </c>
      <c r="E19" s="11">
        <f t="shared" si="0"/>
        <v>0.52120673151962549</v>
      </c>
      <c r="F19" s="34">
        <v>0.61523760749418521</v>
      </c>
      <c r="G19" s="11">
        <f t="shared" si="1"/>
        <v>0.27965345795190233</v>
      </c>
      <c r="H19" s="34">
        <v>0.53141720184899122</v>
      </c>
      <c r="I19" s="11">
        <f t="shared" si="2"/>
        <v>0.24155327356772327</v>
      </c>
      <c r="J19" s="27"/>
      <c r="K19" s="32">
        <f t="shared" si="3"/>
        <v>1.0533451906568241</v>
      </c>
      <c r="L19" s="11">
        <f t="shared" si="4"/>
        <v>0.47879326848037457</v>
      </c>
      <c r="M19" s="27"/>
      <c r="O19" s="27"/>
      <c r="P19" s="27"/>
      <c r="Q19" s="27"/>
      <c r="R19" s="27"/>
      <c r="S19" s="27"/>
      <c r="T19" s="27"/>
    </row>
    <row r="20" spans="1:20" x14ac:dyDescent="0.25">
      <c r="A20" t="s">
        <v>17</v>
      </c>
      <c r="B20" s="27" t="s">
        <v>127</v>
      </c>
      <c r="C20" s="36">
        <v>9.6999999999999993</v>
      </c>
      <c r="D20" s="32">
        <v>3.8860795306309344</v>
      </c>
      <c r="E20" s="11">
        <f t="shared" si="0"/>
        <v>0.40062675573514789</v>
      </c>
      <c r="F20" s="34">
        <v>2.5772699121217379</v>
      </c>
      <c r="G20" s="11">
        <f t="shared" si="1"/>
        <v>0.26569792908471529</v>
      </c>
      <c r="H20" s="34">
        <v>1.3088096185091953</v>
      </c>
      <c r="I20" s="11">
        <f t="shared" si="2"/>
        <v>0.13492882665043252</v>
      </c>
      <c r="J20" s="27"/>
      <c r="K20" s="32">
        <f t="shared" si="3"/>
        <v>5.8139204693690649</v>
      </c>
      <c r="L20" s="11">
        <f t="shared" si="4"/>
        <v>0.59937324426485206</v>
      </c>
      <c r="M20" s="27"/>
      <c r="O20" s="27"/>
      <c r="P20" s="27"/>
      <c r="Q20" s="27"/>
      <c r="R20" s="27"/>
      <c r="S20" s="27"/>
      <c r="T20" s="27"/>
    </row>
    <row r="21" spans="1:20" x14ac:dyDescent="0.25">
      <c r="A21" t="s">
        <v>18</v>
      </c>
      <c r="B21" s="27" t="s">
        <v>100</v>
      </c>
      <c r="C21" s="36">
        <v>0.4</v>
      </c>
      <c r="D21" s="32">
        <v>0.20609790117236224</v>
      </c>
      <c r="E21" s="11">
        <f t="shared" si="0"/>
        <v>0.51524475293090555</v>
      </c>
      <c r="F21" s="34">
        <v>0.13523141728828436</v>
      </c>
      <c r="G21" s="11">
        <f t="shared" si="1"/>
        <v>0.3380785432207109</v>
      </c>
      <c r="H21" s="34">
        <v>7.0866483884077833E-2</v>
      </c>
      <c r="I21" s="11">
        <f t="shared" si="2"/>
        <v>0.17716620971019456</v>
      </c>
      <c r="J21" s="27"/>
      <c r="K21" s="32">
        <f t="shared" si="3"/>
        <v>0.19390209882763779</v>
      </c>
      <c r="L21" s="11">
        <f t="shared" si="4"/>
        <v>0.48475524706909445</v>
      </c>
      <c r="M21" s="27"/>
      <c r="O21" s="27"/>
      <c r="P21" s="27"/>
      <c r="Q21" s="27"/>
      <c r="R21" s="27"/>
      <c r="S21" s="27"/>
      <c r="T21" s="27"/>
    </row>
    <row r="22" spans="1:20" x14ac:dyDescent="0.25">
      <c r="A22" t="s">
        <v>19</v>
      </c>
      <c r="B22" s="27" t="s">
        <v>139</v>
      </c>
      <c r="C22" s="36">
        <v>31.9</v>
      </c>
      <c r="D22" s="32">
        <v>20.267912355569713</v>
      </c>
      <c r="E22" s="11">
        <f t="shared" si="0"/>
        <v>0.63535775409309447</v>
      </c>
      <c r="F22" s="34">
        <v>12.541769464387464</v>
      </c>
      <c r="G22" s="11">
        <f t="shared" si="1"/>
        <v>0.39315891737891739</v>
      </c>
      <c r="H22" s="34">
        <v>7.7261428911822412</v>
      </c>
      <c r="I22" s="11">
        <f t="shared" si="2"/>
        <v>0.24219883671417686</v>
      </c>
      <c r="J22" s="27"/>
      <c r="K22" s="32">
        <f t="shared" si="3"/>
        <v>11.632087644430285</v>
      </c>
      <c r="L22" s="11">
        <f t="shared" si="4"/>
        <v>0.36464224590690553</v>
      </c>
      <c r="M22" s="27"/>
      <c r="O22" s="27"/>
      <c r="P22" s="27"/>
      <c r="Q22" s="27"/>
      <c r="R22" s="27"/>
      <c r="S22" s="27"/>
      <c r="T22" s="27"/>
    </row>
    <row r="23" spans="1:20" x14ac:dyDescent="0.25">
      <c r="A23" t="s">
        <v>20</v>
      </c>
      <c r="B23" s="27" t="s">
        <v>140</v>
      </c>
      <c r="C23" s="36">
        <v>8.8000000000000007</v>
      </c>
      <c r="D23" s="32">
        <v>5.3299948097444672</v>
      </c>
      <c r="E23" s="11">
        <f t="shared" si="0"/>
        <v>0.60568122838005301</v>
      </c>
      <c r="F23" s="34">
        <v>3.3779303208160014</v>
      </c>
      <c r="G23" s="11">
        <f t="shared" si="1"/>
        <v>0.38385571827454557</v>
      </c>
      <c r="H23" s="34">
        <v>1.9520644889284673</v>
      </c>
      <c r="I23" s="11">
        <f t="shared" si="2"/>
        <v>0.22182551010550763</v>
      </c>
      <c r="J23" s="27"/>
      <c r="K23" s="32">
        <f t="shared" si="3"/>
        <v>3.4700051902555336</v>
      </c>
      <c r="L23" s="11">
        <f t="shared" si="4"/>
        <v>0.39431877161994694</v>
      </c>
      <c r="M23" s="27"/>
      <c r="O23" s="27"/>
      <c r="P23" s="27"/>
      <c r="Q23" s="27"/>
      <c r="R23" s="27"/>
      <c r="S23" s="27"/>
      <c r="T23" s="27"/>
    </row>
    <row r="24" spans="1:20" x14ac:dyDescent="0.25">
      <c r="A24" t="s">
        <v>21</v>
      </c>
      <c r="B24" s="27" t="s">
        <v>141</v>
      </c>
      <c r="C24" s="36">
        <v>13</v>
      </c>
      <c r="D24" s="32">
        <v>9.192649174586748</v>
      </c>
      <c r="E24" s="11">
        <f t="shared" si="0"/>
        <v>0.707126859583596</v>
      </c>
      <c r="F24" s="34">
        <v>6.2895092784238837</v>
      </c>
      <c r="G24" s="11">
        <f t="shared" si="1"/>
        <v>0.48380840603260644</v>
      </c>
      <c r="H24" s="34">
        <v>2.9031398961628629</v>
      </c>
      <c r="I24" s="11">
        <f t="shared" si="2"/>
        <v>0.22331845355098945</v>
      </c>
      <c r="J24" s="27"/>
      <c r="K24" s="32">
        <f t="shared" si="3"/>
        <v>3.807350825413252</v>
      </c>
      <c r="L24" s="11">
        <f t="shared" si="4"/>
        <v>0.292873140416404</v>
      </c>
      <c r="M24" s="27"/>
      <c r="O24" s="27"/>
      <c r="P24" s="27"/>
      <c r="Q24" s="27"/>
      <c r="R24" s="27"/>
      <c r="S24" s="27"/>
      <c r="T24" s="27"/>
    </row>
    <row r="25" spans="1:20" x14ac:dyDescent="0.25">
      <c r="A25" t="s">
        <v>22</v>
      </c>
      <c r="B25" s="27" t="s">
        <v>142</v>
      </c>
      <c r="C25" s="36">
        <v>113.7</v>
      </c>
      <c r="D25" s="32">
        <v>92.173676603385502</v>
      </c>
      <c r="E25" s="11">
        <f t="shared" si="0"/>
        <v>0.81067437645897533</v>
      </c>
      <c r="F25" s="34">
        <v>67.244377385473058</v>
      </c>
      <c r="G25" s="11">
        <f t="shared" si="1"/>
        <v>0.59141932616950799</v>
      </c>
      <c r="H25" s="34">
        <v>24.929299217912458</v>
      </c>
      <c r="I25" s="11">
        <f t="shared" si="2"/>
        <v>0.21925505028946751</v>
      </c>
      <c r="J25" s="27"/>
      <c r="K25" s="32">
        <f t="shared" si="3"/>
        <v>21.526323396614501</v>
      </c>
      <c r="L25" s="11">
        <f t="shared" si="4"/>
        <v>0.18932562354102464</v>
      </c>
      <c r="M25" s="27"/>
      <c r="O25" s="27"/>
      <c r="P25" s="27"/>
      <c r="Q25" s="27"/>
      <c r="R25" s="27"/>
      <c r="S25" s="27"/>
      <c r="T25" s="27"/>
    </row>
    <row r="26" spans="1:20" x14ac:dyDescent="0.25">
      <c r="A26" t="s">
        <v>23</v>
      </c>
      <c r="B26" s="27" t="s">
        <v>101</v>
      </c>
      <c r="C26" s="36">
        <v>218.1</v>
      </c>
      <c r="D26" s="32">
        <v>171.86237545751018</v>
      </c>
      <c r="E26" s="11">
        <f t="shared" si="0"/>
        <v>0.78799805345029894</v>
      </c>
      <c r="F26" s="34">
        <v>131.09667953875032</v>
      </c>
      <c r="G26" s="11">
        <f t="shared" si="1"/>
        <v>0.60108518816483414</v>
      </c>
      <c r="H26" s="34">
        <v>40.765695918759846</v>
      </c>
      <c r="I26" s="11">
        <f t="shared" si="2"/>
        <v>0.18691286528546469</v>
      </c>
      <c r="J26" s="27"/>
      <c r="K26" s="32">
        <f t="shared" si="3"/>
        <v>46.237624542489812</v>
      </c>
      <c r="L26" s="11">
        <f t="shared" si="4"/>
        <v>0.21200194654970111</v>
      </c>
      <c r="M26" s="27"/>
      <c r="O26" s="27"/>
      <c r="P26" s="27"/>
      <c r="Q26" s="27"/>
      <c r="R26" s="27"/>
      <c r="S26" s="27"/>
      <c r="T26" s="27"/>
    </row>
    <row r="27" spans="1:20" x14ac:dyDescent="0.25">
      <c r="A27" t="s">
        <v>24</v>
      </c>
      <c r="B27" s="27" t="s">
        <v>102</v>
      </c>
      <c r="C27" s="36">
        <v>853.8</v>
      </c>
      <c r="D27" s="32">
        <v>672.19402818305002</v>
      </c>
      <c r="E27" s="11">
        <f t="shared" si="0"/>
        <v>0.7872968238264817</v>
      </c>
      <c r="F27" s="34">
        <v>450.87057922297294</v>
      </c>
      <c r="G27" s="11">
        <f t="shared" si="1"/>
        <v>0.52807516891891892</v>
      </c>
      <c r="H27" s="34">
        <v>221.32344896007717</v>
      </c>
      <c r="I27" s="11">
        <f t="shared" si="2"/>
        <v>0.25922165490756288</v>
      </c>
      <c r="J27" s="27"/>
      <c r="K27" s="32">
        <f t="shared" si="3"/>
        <v>181.60597181694993</v>
      </c>
      <c r="L27" s="11">
        <f t="shared" si="4"/>
        <v>0.21270317617351833</v>
      </c>
      <c r="M27" s="27"/>
      <c r="O27" s="27"/>
      <c r="P27" s="27"/>
      <c r="Q27" s="27"/>
      <c r="R27" s="27"/>
      <c r="S27" s="27"/>
      <c r="T27" s="27"/>
    </row>
    <row r="28" spans="1:20" x14ac:dyDescent="0.25">
      <c r="A28" t="s">
        <v>25</v>
      </c>
      <c r="B28" s="27" t="s">
        <v>143</v>
      </c>
      <c r="C28" s="36">
        <v>9.1999999999999993</v>
      </c>
      <c r="D28" s="32">
        <v>7.073851316002469</v>
      </c>
      <c r="E28" s="11">
        <f t="shared" si="0"/>
        <v>0.76889688217418151</v>
      </c>
      <c r="F28" s="34">
        <v>4.4140763314747158</v>
      </c>
      <c r="G28" s="11">
        <f t="shared" si="1"/>
        <v>0.47979090559507787</v>
      </c>
      <c r="H28" s="34">
        <v>2.6597749845277536</v>
      </c>
      <c r="I28" s="11">
        <f t="shared" si="2"/>
        <v>0.2891059765791037</v>
      </c>
      <c r="J28" s="27"/>
      <c r="K28" s="32">
        <f t="shared" si="3"/>
        <v>2.1261486839975303</v>
      </c>
      <c r="L28" s="11">
        <f t="shared" si="4"/>
        <v>0.23110311782581852</v>
      </c>
      <c r="M28" s="27"/>
      <c r="O28" s="27"/>
      <c r="P28" s="27"/>
      <c r="Q28" s="27"/>
      <c r="R28" s="27"/>
      <c r="S28" s="27"/>
      <c r="T28" s="27"/>
    </row>
    <row r="29" spans="1:20" x14ac:dyDescent="0.25">
      <c r="A29" t="s">
        <v>26</v>
      </c>
      <c r="B29" s="27" t="s">
        <v>103</v>
      </c>
      <c r="C29" s="36">
        <v>56.5</v>
      </c>
      <c r="D29" s="32">
        <v>44.577101755910093</v>
      </c>
      <c r="E29" s="11">
        <f t="shared" si="0"/>
        <v>0.78897525231699284</v>
      </c>
      <c r="F29" s="34">
        <v>33.117693334909013</v>
      </c>
      <c r="G29" s="11">
        <f t="shared" si="1"/>
        <v>0.58615386433467276</v>
      </c>
      <c r="H29" s="34">
        <v>11.459408421001081</v>
      </c>
      <c r="I29" s="11">
        <f t="shared" si="2"/>
        <v>0.20282138798232002</v>
      </c>
      <c r="J29" s="27"/>
      <c r="K29" s="32">
        <f t="shared" si="3"/>
        <v>11.922898244089907</v>
      </c>
      <c r="L29" s="11">
        <f t="shared" si="4"/>
        <v>0.21102474768300722</v>
      </c>
      <c r="M29" s="27"/>
      <c r="O29" s="27"/>
      <c r="P29" s="27"/>
      <c r="Q29" s="27"/>
      <c r="R29" s="27"/>
      <c r="S29" s="27"/>
      <c r="T29" s="27"/>
    </row>
    <row r="30" spans="1:20" x14ac:dyDescent="0.25">
      <c r="A30" t="s">
        <v>27</v>
      </c>
      <c r="B30" s="27" t="s">
        <v>144</v>
      </c>
      <c r="C30" s="36">
        <v>4.5999999999999996</v>
      </c>
      <c r="D30" s="32">
        <v>3.5410959219036244</v>
      </c>
      <c r="E30" s="11">
        <f t="shared" si="0"/>
        <v>0.76980346128339672</v>
      </c>
      <c r="F30" s="34">
        <v>2.5710440714065519</v>
      </c>
      <c r="G30" s="11">
        <f t="shared" si="1"/>
        <v>0.55892262421881567</v>
      </c>
      <c r="H30" s="34">
        <v>0.97005185049707299</v>
      </c>
      <c r="I30" s="11">
        <f t="shared" si="2"/>
        <v>0.21088083706458111</v>
      </c>
      <c r="J30" s="27"/>
      <c r="K30" s="32">
        <f t="shared" si="3"/>
        <v>1.0589040780963752</v>
      </c>
      <c r="L30" s="11">
        <f t="shared" si="4"/>
        <v>0.23019653871660334</v>
      </c>
      <c r="M30" s="27"/>
      <c r="O30" s="27"/>
      <c r="P30" s="27"/>
      <c r="Q30" s="27"/>
      <c r="R30" s="27"/>
      <c r="S30" s="27"/>
      <c r="T30" s="27"/>
    </row>
    <row r="31" spans="1:20" x14ac:dyDescent="0.25">
      <c r="A31" t="s">
        <v>28</v>
      </c>
      <c r="B31" s="27" t="s">
        <v>145</v>
      </c>
      <c r="C31" s="36">
        <v>41.9</v>
      </c>
      <c r="D31" s="32">
        <v>35.686595441863162</v>
      </c>
      <c r="E31" s="11">
        <f t="shared" si="0"/>
        <v>0.85170872176284396</v>
      </c>
      <c r="F31" s="34">
        <v>29.37447769680535</v>
      </c>
      <c r="G31" s="11">
        <f t="shared" si="1"/>
        <v>0.70106152021015156</v>
      </c>
      <c r="H31" s="34">
        <v>6.3121177450578116</v>
      </c>
      <c r="I31" s="11">
        <f t="shared" si="2"/>
        <v>0.1506472015526924</v>
      </c>
      <c r="J31" s="27"/>
      <c r="K31" s="32">
        <f t="shared" si="3"/>
        <v>6.2134045581368369</v>
      </c>
      <c r="L31" s="11">
        <f t="shared" si="4"/>
        <v>0.14829127823715602</v>
      </c>
      <c r="M31" s="27"/>
      <c r="O31" s="27"/>
      <c r="P31" s="27"/>
      <c r="Q31" s="27"/>
      <c r="R31" s="27"/>
      <c r="S31" s="27"/>
      <c r="T31" s="27"/>
    </row>
    <row r="32" spans="1:20" x14ac:dyDescent="0.25">
      <c r="A32" t="s">
        <v>29</v>
      </c>
      <c r="B32" s="27" t="s">
        <v>104</v>
      </c>
      <c r="C32" s="36">
        <v>138.5</v>
      </c>
      <c r="D32" s="32">
        <v>119.62302296905666</v>
      </c>
      <c r="E32" s="11">
        <f t="shared" si="0"/>
        <v>0.86370413696069792</v>
      </c>
      <c r="F32" s="34">
        <v>84.635906452508223</v>
      </c>
      <c r="G32" s="11">
        <f t="shared" si="1"/>
        <v>0.61108957727442759</v>
      </c>
      <c r="H32" s="34">
        <v>34.987116516548426</v>
      </c>
      <c r="I32" s="11">
        <f t="shared" si="2"/>
        <v>0.25261455968627022</v>
      </c>
      <c r="J32" s="27"/>
      <c r="K32" s="32">
        <f t="shared" si="3"/>
        <v>18.876977030943337</v>
      </c>
      <c r="L32" s="11">
        <f t="shared" si="4"/>
        <v>0.13629586303930208</v>
      </c>
      <c r="M32" s="27"/>
      <c r="O32" s="27"/>
      <c r="P32" s="27"/>
      <c r="Q32" s="27"/>
      <c r="R32" s="27"/>
      <c r="S32" s="27"/>
      <c r="T32" s="27"/>
    </row>
    <row r="33" spans="1:20" x14ac:dyDescent="0.25">
      <c r="A33" t="s">
        <v>30</v>
      </c>
      <c r="B33" s="27" t="s">
        <v>146</v>
      </c>
      <c r="C33" s="36">
        <v>110.6</v>
      </c>
      <c r="D33" s="32">
        <v>84.022337442104487</v>
      </c>
      <c r="E33" s="11">
        <f t="shared" si="0"/>
        <v>0.75969563690872055</v>
      </c>
      <c r="F33" s="34">
        <v>58.363188906637149</v>
      </c>
      <c r="G33" s="11">
        <f t="shared" si="1"/>
        <v>0.5276961022299923</v>
      </c>
      <c r="H33" s="34">
        <v>25.659148535467356</v>
      </c>
      <c r="I33" s="11">
        <f t="shared" si="2"/>
        <v>0.23199953467872836</v>
      </c>
      <c r="J33" s="27"/>
      <c r="K33" s="32">
        <f t="shared" si="3"/>
        <v>26.577662557895508</v>
      </c>
      <c r="L33" s="11">
        <f t="shared" si="4"/>
        <v>0.24030436309127948</v>
      </c>
      <c r="M33" s="27"/>
      <c r="O33" s="27"/>
      <c r="P33" s="27"/>
      <c r="Q33" s="27"/>
      <c r="R33" s="27"/>
      <c r="S33" s="27"/>
      <c r="T33" s="27"/>
    </row>
    <row r="34" spans="1:20" x14ac:dyDescent="0.25">
      <c r="A34" t="s">
        <v>31</v>
      </c>
      <c r="B34" s="27" t="s">
        <v>147</v>
      </c>
      <c r="C34" s="36">
        <v>16.5</v>
      </c>
      <c r="D34" s="32">
        <v>14.12203073191103</v>
      </c>
      <c r="E34" s="11">
        <f t="shared" si="0"/>
        <v>0.85588065041885031</v>
      </c>
      <c r="F34" s="34">
        <v>11.0138663962856</v>
      </c>
      <c r="G34" s="11">
        <f t="shared" si="1"/>
        <v>0.66750705432033941</v>
      </c>
      <c r="H34" s="34">
        <v>3.1081643356254292</v>
      </c>
      <c r="I34" s="11">
        <f t="shared" si="2"/>
        <v>0.18837359609851087</v>
      </c>
      <c r="J34" s="27"/>
      <c r="K34" s="32">
        <f t="shared" si="3"/>
        <v>2.3779692680889699</v>
      </c>
      <c r="L34" s="11">
        <f t="shared" si="4"/>
        <v>0.14411934958114969</v>
      </c>
      <c r="M34" s="27"/>
      <c r="O34" s="27"/>
      <c r="P34" s="27"/>
      <c r="Q34" s="27"/>
      <c r="R34" s="27"/>
      <c r="S34" s="27"/>
      <c r="T34" s="27"/>
    </row>
    <row r="35" spans="1:20" x14ac:dyDescent="0.25">
      <c r="A35" t="s">
        <v>32</v>
      </c>
      <c r="B35" s="27" t="s">
        <v>105</v>
      </c>
      <c r="C35" s="36">
        <v>84.8</v>
      </c>
      <c r="D35" s="32">
        <v>75.29814473473354</v>
      </c>
      <c r="E35" s="11">
        <f t="shared" si="0"/>
        <v>0.88794981998506539</v>
      </c>
      <c r="F35" s="34">
        <v>62.313981383572852</v>
      </c>
      <c r="G35" s="11">
        <f t="shared" si="1"/>
        <v>0.73483468612703839</v>
      </c>
      <c r="H35" s="34">
        <v>12.98416335116069</v>
      </c>
      <c r="I35" s="11">
        <f t="shared" si="2"/>
        <v>0.15311513385802702</v>
      </c>
      <c r="J35" s="27"/>
      <c r="K35" s="32">
        <f t="shared" si="3"/>
        <v>9.5018552652664567</v>
      </c>
      <c r="L35" s="11">
        <f t="shared" si="4"/>
        <v>0.11205018001493464</v>
      </c>
      <c r="M35" s="27"/>
      <c r="O35" s="27"/>
      <c r="P35" s="27"/>
      <c r="Q35" s="27"/>
      <c r="R35" s="27"/>
      <c r="S35" s="27"/>
      <c r="T35" s="27"/>
    </row>
    <row r="36" spans="1:20" x14ac:dyDescent="0.25">
      <c r="A36" t="s">
        <v>33</v>
      </c>
      <c r="B36" s="27" t="s">
        <v>148</v>
      </c>
      <c r="C36" s="36">
        <v>65.2</v>
      </c>
      <c r="D36" s="32">
        <v>54.516648279136476</v>
      </c>
      <c r="E36" s="11">
        <f t="shared" si="0"/>
        <v>0.83614491225669441</v>
      </c>
      <c r="F36" s="34">
        <v>45.880572467465086</v>
      </c>
      <c r="G36" s="11">
        <f t="shared" si="1"/>
        <v>0.70368976177093689</v>
      </c>
      <c r="H36" s="34">
        <v>8.6360758116713914</v>
      </c>
      <c r="I36" s="11">
        <f t="shared" si="2"/>
        <v>0.13245515048575754</v>
      </c>
      <c r="J36" s="27"/>
      <c r="K36" s="32">
        <f t="shared" si="3"/>
        <v>10.683351720863527</v>
      </c>
      <c r="L36" s="11">
        <f t="shared" si="4"/>
        <v>0.16385508774330562</v>
      </c>
      <c r="M36" s="27"/>
      <c r="O36" s="27"/>
      <c r="P36" s="27"/>
      <c r="Q36" s="27"/>
      <c r="R36" s="27"/>
      <c r="S36" s="27"/>
      <c r="T36" s="27"/>
    </row>
    <row r="37" spans="1:20" x14ac:dyDescent="0.25">
      <c r="A37" t="s">
        <v>34</v>
      </c>
      <c r="B37" s="27" t="s">
        <v>149</v>
      </c>
      <c r="C37" s="36">
        <v>157.30000000000001</v>
      </c>
      <c r="D37" s="32">
        <v>137.44329710204698</v>
      </c>
      <c r="E37" s="11">
        <f t="shared" si="0"/>
        <v>0.87376539797868391</v>
      </c>
      <c r="F37" s="34">
        <v>110.13526354622601</v>
      </c>
      <c r="G37" s="11">
        <f t="shared" si="1"/>
        <v>0.70016060741402419</v>
      </c>
      <c r="H37" s="34">
        <v>27.308033555820966</v>
      </c>
      <c r="I37" s="11">
        <f t="shared" si="2"/>
        <v>0.17360479056465966</v>
      </c>
      <c r="J37" s="27"/>
      <c r="K37" s="32">
        <f t="shared" si="3"/>
        <v>19.856702897953028</v>
      </c>
      <c r="L37" s="11">
        <f t="shared" si="4"/>
        <v>0.12623460202131612</v>
      </c>
      <c r="M37" s="27"/>
      <c r="O37" s="27"/>
      <c r="P37" s="27"/>
      <c r="Q37" s="27"/>
      <c r="R37" s="27"/>
      <c r="S37" s="27"/>
      <c r="T37" s="27"/>
    </row>
    <row r="38" spans="1:20" x14ac:dyDescent="0.25">
      <c r="A38" s="18" t="s">
        <v>35</v>
      </c>
      <c r="B38" s="27" t="s">
        <v>150</v>
      </c>
      <c r="C38" s="37">
        <v>0</v>
      </c>
      <c r="D38" s="33">
        <v>0</v>
      </c>
      <c r="E38" s="38">
        <v>0</v>
      </c>
      <c r="F38" s="35">
        <v>0</v>
      </c>
      <c r="G38" s="38">
        <v>0</v>
      </c>
      <c r="H38" s="35">
        <v>0</v>
      </c>
      <c r="I38" s="38">
        <v>0</v>
      </c>
      <c r="J38" s="27"/>
      <c r="K38" s="32">
        <f t="shared" si="3"/>
        <v>0</v>
      </c>
      <c r="L38" s="11">
        <v>0</v>
      </c>
      <c r="M38" s="27"/>
      <c r="O38" s="27"/>
      <c r="P38" s="27"/>
      <c r="Q38" s="27"/>
      <c r="R38" s="27"/>
      <c r="S38" s="27"/>
      <c r="T38" s="27"/>
    </row>
    <row r="39" spans="1:20" x14ac:dyDescent="0.25">
      <c r="C39" s="36">
        <f>SUM(C3:C38)</f>
        <v>2140.4</v>
      </c>
      <c r="D39" s="32">
        <f>SUM(D3:D38)</f>
        <v>1677.454555365834</v>
      </c>
      <c r="E39" s="11">
        <f t="shared" si="0"/>
        <v>0.78371078086611567</v>
      </c>
      <c r="F39" s="32">
        <f>SUM(F3:F38)</f>
        <v>1191.9695636090535</v>
      </c>
      <c r="G39" s="11">
        <f>F39/C39</f>
        <v>0.55689103140023055</v>
      </c>
      <c r="H39" s="32">
        <f>SUM(H3:H38)</f>
        <v>485.48499175678086</v>
      </c>
      <c r="I39" s="11">
        <f>H39/C39</f>
        <v>0.22681974946588526</v>
      </c>
      <c r="J39" s="27"/>
      <c r="K39" s="32">
        <f>SUM(K3:K38)</f>
        <v>462.94544463416565</v>
      </c>
      <c r="L39" s="11">
        <f>K39/C39</f>
        <v>0.21628921913388416</v>
      </c>
      <c r="M39" s="27"/>
      <c r="N39" s="27"/>
      <c r="O39" s="27"/>
      <c r="P39" s="27"/>
      <c r="Q39" s="27"/>
      <c r="R39" s="27"/>
      <c r="S39" s="27"/>
      <c r="T39" s="27"/>
    </row>
    <row r="40" spans="1:20" x14ac:dyDescent="0.25"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0" x14ac:dyDescent="0.25">
      <c r="D41" s="27"/>
      <c r="E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x14ac:dyDescent="0.25"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25"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ht="60" x14ac:dyDescent="0.25">
      <c r="A44" s="30" t="s">
        <v>669</v>
      </c>
      <c r="B44" s="30"/>
      <c r="C44" s="28" t="s">
        <v>219</v>
      </c>
      <c r="D44" s="29" t="s">
        <v>220</v>
      </c>
      <c r="E44" s="30" t="s">
        <v>221</v>
      </c>
      <c r="F44" s="29" t="s">
        <v>222</v>
      </c>
      <c r="G44" s="30" t="s">
        <v>223</v>
      </c>
      <c r="H44" s="29" t="s">
        <v>224</v>
      </c>
      <c r="I44" s="30" t="s">
        <v>225</v>
      </c>
      <c r="J44" s="19"/>
      <c r="K44" s="29" t="s">
        <v>226</v>
      </c>
      <c r="L44" s="30" t="s">
        <v>227</v>
      </c>
    </row>
    <row r="45" spans="1:20" x14ac:dyDescent="0.25">
      <c r="A45" t="s">
        <v>24</v>
      </c>
      <c r="C45" s="36">
        <v>853.8</v>
      </c>
      <c r="D45" s="32">
        <v>672.19402818305002</v>
      </c>
      <c r="E45" s="11">
        <v>0.7872968238264817</v>
      </c>
      <c r="F45" s="34">
        <v>450.87057922297294</v>
      </c>
      <c r="G45" s="11">
        <v>0.52807516891891892</v>
      </c>
      <c r="H45" s="34">
        <v>221.32344896007717</v>
      </c>
      <c r="I45" s="11">
        <v>0.25922165490756288</v>
      </c>
      <c r="J45" s="27"/>
      <c r="K45" s="32">
        <v>181.60597181694993</v>
      </c>
      <c r="L45" s="11">
        <v>0.21270317617351833</v>
      </c>
    </row>
    <row r="46" spans="1:20" x14ac:dyDescent="0.25">
      <c r="A46" t="s">
        <v>23</v>
      </c>
      <c r="C46" s="36">
        <v>218.1</v>
      </c>
      <c r="D46" s="32">
        <v>171.86237545751018</v>
      </c>
      <c r="E46" s="11">
        <v>0.78799805345029894</v>
      </c>
      <c r="F46" s="34">
        <v>131.09667953875032</v>
      </c>
      <c r="G46" s="11">
        <v>0.60108518816483414</v>
      </c>
      <c r="H46" s="34">
        <v>40.765695918759846</v>
      </c>
      <c r="I46" s="11">
        <v>0.18691286528546469</v>
      </c>
      <c r="J46" s="27"/>
      <c r="K46" s="32">
        <v>46.237624542489812</v>
      </c>
      <c r="L46" s="11">
        <v>0.21200194654970111</v>
      </c>
    </row>
    <row r="47" spans="1:20" x14ac:dyDescent="0.25">
      <c r="A47" t="s">
        <v>34</v>
      </c>
      <c r="C47" s="36">
        <v>157.30000000000001</v>
      </c>
      <c r="D47" s="32">
        <v>137.44329710204698</v>
      </c>
      <c r="E47" s="11">
        <v>0.87376539797868391</v>
      </c>
      <c r="F47" s="34">
        <v>110.13526354622601</v>
      </c>
      <c r="G47" s="11">
        <v>0.70016060741402419</v>
      </c>
      <c r="H47" s="34">
        <v>27.308033555820966</v>
      </c>
      <c r="I47" s="11">
        <v>0.17360479056465966</v>
      </c>
      <c r="J47" s="27"/>
      <c r="K47" s="32">
        <v>19.856702897953028</v>
      </c>
      <c r="L47" s="11">
        <v>0.12623460202131612</v>
      </c>
    </row>
    <row r="48" spans="1:20" x14ac:dyDescent="0.25">
      <c r="A48" t="s">
        <v>29</v>
      </c>
      <c r="C48" s="36">
        <v>138.5</v>
      </c>
      <c r="D48" s="32">
        <v>119.62302296905666</v>
      </c>
      <c r="E48" s="11">
        <v>0.86370413696069792</v>
      </c>
      <c r="F48" s="34">
        <v>84.635906452508223</v>
      </c>
      <c r="G48" s="11">
        <v>0.61108957727442759</v>
      </c>
      <c r="H48" s="34">
        <v>34.987116516548426</v>
      </c>
      <c r="I48" s="11">
        <v>0.25261455968627022</v>
      </c>
      <c r="J48" s="27"/>
      <c r="K48" s="32">
        <v>18.876977030943337</v>
      </c>
      <c r="L48" s="11">
        <v>0.13629586303930208</v>
      </c>
    </row>
    <row r="49" spans="1:12" x14ac:dyDescent="0.25">
      <c r="A49" t="s">
        <v>22</v>
      </c>
      <c r="C49" s="36">
        <v>113.7</v>
      </c>
      <c r="D49" s="32">
        <v>92.173676603385502</v>
      </c>
      <c r="E49" s="11">
        <v>0.81067437645897533</v>
      </c>
      <c r="F49" s="34">
        <v>67.244377385473058</v>
      </c>
      <c r="G49" s="11">
        <v>0.59141932616950799</v>
      </c>
      <c r="H49" s="34">
        <v>24.929299217912458</v>
      </c>
      <c r="I49" s="11">
        <v>0.21925505028946751</v>
      </c>
      <c r="J49" s="27"/>
      <c r="K49" s="32">
        <v>21.526323396614501</v>
      </c>
      <c r="L49" s="11">
        <v>0.18932562354102464</v>
      </c>
    </row>
    <row r="50" spans="1:12" x14ac:dyDescent="0.25">
      <c r="A50" t="s">
        <v>30</v>
      </c>
      <c r="C50" s="36">
        <v>110.6</v>
      </c>
      <c r="D50" s="32">
        <v>84.022337442104487</v>
      </c>
      <c r="E50" s="11">
        <v>0.75969563690872055</v>
      </c>
      <c r="F50" s="34">
        <v>58.363188906637149</v>
      </c>
      <c r="G50" s="11">
        <v>0.5276961022299923</v>
      </c>
      <c r="H50" s="34">
        <v>25.659148535467356</v>
      </c>
      <c r="I50" s="11">
        <v>0.23199953467872836</v>
      </c>
      <c r="J50" s="27"/>
      <c r="K50" s="32">
        <v>26.577662557895508</v>
      </c>
      <c r="L50" s="11">
        <v>0.24030436309127948</v>
      </c>
    </row>
    <row r="51" spans="1:12" x14ac:dyDescent="0.25">
      <c r="A51" t="s">
        <v>32</v>
      </c>
      <c r="C51" s="36">
        <v>84.8</v>
      </c>
      <c r="D51" s="32">
        <v>75.29814473473354</v>
      </c>
      <c r="E51" s="11">
        <v>0.88794981998506539</v>
      </c>
      <c r="F51" s="34">
        <v>62.313981383572852</v>
      </c>
      <c r="G51" s="11">
        <v>0.73483468612703839</v>
      </c>
      <c r="H51" s="34">
        <v>12.98416335116069</v>
      </c>
      <c r="I51" s="11">
        <v>0.15311513385802702</v>
      </c>
      <c r="J51" s="27"/>
      <c r="K51" s="32">
        <v>9.5018552652664567</v>
      </c>
      <c r="L51" s="11">
        <v>0.11205018001493464</v>
      </c>
    </row>
    <row r="52" spans="1:12" x14ac:dyDescent="0.25">
      <c r="A52" t="s">
        <v>33</v>
      </c>
      <c r="C52" s="36">
        <v>65.2</v>
      </c>
      <c r="D52" s="32">
        <v>54.516648279136476</v>
      </c>
      <c r="E52" s="11">
        <v>0.83614491225669441</v>
      </c>
      <c r="F52" s="34">
        <v>45.880572467465086</v>
      </c>
      <c r="G52" s="11">
        <v>0.70368976177093689</v>
      </c>
      <c r="H52" s="34">
        <v>8.6360758116713914</v>
      </c>
      <c r="I52" s="11">
        <v>0.13245515048575754</v>
      </c>
      <c r="J52" s="27"/>
      <c r="K52" s="32">
        <v>10.683351720863527</v>
      </c>
      <c r="L52" s="11">
        <v>0.16385508774330562</v>
      </c>
    </row>
    <row r="53" spans="1:12" x14ac:dyDescent="0.25">
      <c r="A53" t="s">
        <v>4</v>
      </c>
      <c r="C53" s="36">
        <v>61.8</v>
      </c>
      <c r="D53" s="32">
        <v>42.835938429178213</v>
      </c>
      <c r="E53" s="11">
        <v>0.69313816228443714</v>
      </c>
      <c r="F53" s="34">
        <v>18.378424476327115</v>
      </c>
      <c r="G53" s="11">
        <v>0.29738550932568147</v>
      </c>
      <c r="H53" s="34">
        <v>24.457513952851091</v>
      </c>
      <c r="I53" s="11">
        <v>0.39575265295875556</v>
      </c>
      <c r="J53" s="27"/>
      <c r="K53" s="32">
        <v>18.964061570821784</v>
      </c>
      <c r="L53" s="11">
        <v>0.30686183771556286</v>
      </c>
    </row>
    <row r="54" spans="1:12" x14ac:dyDescent="0.25">
      <c r="A54" t="s">
        <v>26</v>
      </c>
      <c r="C54" s="36">
        <v>56.5</v>
      </c>
      <c r="D54" s="32">
        <v>44.577101755910093</v>
      </c>
      <c r="E54" s="11">
        <v>0.78897525231699284</v>
      </c>
      <c r="F54" s="34">
        <v>33.117693334909013</v>
      </c>
      <c r="G54" s="11">
        <v>0.58615386433467276</v>
      </c>
      <c r="H54" s="34">
        <v>11.459408421001081</v>
      </c>
      <c r="I54" s="11">
        <v>0.20282138798232002</v>
      </c>
      <c r="J54" s="27"/>
      <c r="K54" s="32">
        <v>11.922898244089907</v>
      </c>
      <c r="L54" s="11">
        <v>0.21102474768300722</v>
      </c>
    </row>
    <row r="55" spans="1:12" x14ac:dyDescent="0.25">
      <c r="A55" t="s">
        <v>28</v>
      </c>
      <c r="C55" s="36">
        <v>41.9</v>
      </c>
      <c r="D55" s="32">
        <v>35.686595441863162</v>
      </c>
      <c r="E55" s="11">
        <v>0.85170872176284396</v>
      </c>
      <c r="F55" s="34">
        <v>29.37447769680535</v>
      </c>
      <c r="G55" s="11">
        <v>0.70106152021015156</v>
      </c>
      <c r="H55" s="34">
        <v>6.3121177450578116</v>
      </c>
      <c r="I55" s="11">
        <v>0.1506472015526924</v>
      </c>
      <c r="J55" s="27"/>
      <c r="K55" s="32">
        <v>6.2134045581368369</v>
      </c>
      <c r="L55" s="11">
        <v>0.14829127823715602</v>
      </c>
    </row>
    <row r="56" spans="1:12" x14ac:dyDescent="0.25">
      <c r="A56" s="261" t="s">
        <v>0</v>
      </c>
      <c r="B56" s="261"/>
      <c r="C56" s="31">
        <v>39.799999999999997</v>
      </c>
      <c r="D56" s="32">
        <v>31.220030567012415</v>
      </c>
      <c r="E56" s="11">
        <v>0.78442287856815118</v>
      </c>
      <c r="F56" s="34">
        <v>24.445716596461661</v>
      </c>
      <c r="G56" s="11">
        <v>0.61421398483572021</v>
      </c>
      <c r="H56" s="34">
        <v>6.7743139705507494</v>
      </c>
      <c r="I56" s="11">
        <v>0.17020889373243089</v>
      </c>
      <c r="J56" s="27"/>
      <c r="K56" s="32">
        <v>8.579969432987582</v>
      </c>
      <c r="L56" s="11">
        <v>0.21557712143184882</v>
      </c>
    </row>
    <row r="57" spans="1:12" x14ac:dyDescent="0.25">
      <c r="A57" t="s">
        <v>19</v>
      </c>
      <c r="C57" s="36">
        <v>31.9</v>
      </c>
      <c r="D57" s="32">
        <v>20.267912355569713</v>
      </c>
      <c r="E57" s="11">
        <v>0.63535775409309447</v>
      </c>
      <c r="F57" s="34">
        <v>12.541769464387464</v>
      </c>
      <c r="G57" s="11">
        <v>0.39315891737891739</v>
      </c>
      <c r="H57" s="34">
        <v>7.7261428911822412</v>
      </c>
      <c r="I57" s="11">
        <v>0.24219883671417686</v>
      </c>
      <c r="J57" s="27"/>
      <c r="K57" s="32">
        <v>11.632087644430285</v>
      </c>
      <c r="L57" s="11">
        <v>0.36464224590690553</v>
      </c>
    </row>
    <row r="58" spans="1:12" x14ac:dyDescent="0.25">
      <c r="A58" t="s">
        <v>8</v>
      </c>
      <c r="C58" s="36">
        <v>25.2</v>
      </c>
      <c r="D58" s="32">
        <v>7.7877780132911001</v>
      </c>
      <c r="E58" s="11">
        <v>0.30903881005123413</v>
      </c>
      <c r="F58" s="34">
        <v>5.6586234125919175</v>
      </c>
      <c r="G58" s="11">
        <v>0.2245485481187269</v>
      </c>
      <c r="H58" s="34">
        <v>2.1291546006991826</v>
      </c>
      <c r="I58" s="11">
        <v>8.4490261932507249E-2</v>
      </c>
      <c r="J58" s="27"/>
      <c r="K58" s="32">
        <v>17.4122219867089</v>
      </c>
      <c r="L58" s="11">
        <v>0.69096118994876587</v>
      </c>
    </row>
    <row r="59" spans="1:12" x14ac:dyDescent="0.25">
      <c r="A59" t="s">
        <v>5</v>
      </c>
      <c r="C59" s="36">
        <v>21.7</v>
      </c>
      <c r="D59" s="32">
        <v>13.163623308947553</v>
      </c>
      <c r="E59" s="11">
        <v>0.60661858566578586</v>
      </c>
      <c r="F59" s="34">
        <v>10.191680425975228</v>
      </c>
      <c r="G59" s="11">
        <v>0.46966269244125475</v>
      </c>
      <c r="H59" s="34">
        <v>2.9719428829723209</v>
      </c>
      <c r="I59" s="11">
        <v>0.13695589322453092</v>
      </c>
      <c r="J59" s="27"/>
      <c r="K59" s="32">
        <v>8.5363766910524461</v>
      </c>
      <c r="L59" s="11">
        <v>0.39338141433421414</v>
      </c>
    </row>
    <row r="60" spans="1:12" x14ac:dyDescent="0.25">
      <c r="A60" t="s">
        <v>31</v>
      </c>
      <c r="C60" s="36">
        <v>16.5</v>
      </c>
      <c r="D60" s="32">
        <v>14.12203073191103</v>
      </c>
      <c r="E60" s="11">
        <v>0.85588065041885031</v>
      </c>
      <c r="F60" s="34">
        <v>11.0138663962856</v>
      </c>
      <c r="G60" s="11">
        <v>0.66750705432033941</v>
      </c>
      <c r="H60" s="34">
        <v>3.1081643356254292</v>
      </c>
      <c r="I60" s="11">
        <v>0.18837359609851087</v>
      </c>
      <c r="J60" s="27"/>
      <c r="K60" s="32">
        <v>2.3779692680889699</v>
      </c>
      <c r="L60" s="11">
        <v>0.14411934958114969</v>
      </c>
    </row>
    <row r="61" spans="1:12" x14ac:dyDescent="0.25">
      <c r="A61" t="s">
        <v>21</v>
      </c>
      <c r="C61" s="36">
        <v>13</v>
      </c>
      <c r="D61" s="32">
        <v>9.192649174586748</v>
      </c>
      <c r="E61" s="11">
        <v>0.707126859583596</v>
      </c>
      <c r="F61" s="34">
        <v>6.2895092784238837</v>
      </c>
      <c r="G61" s="11">
        <v>0.48380840603260644</v>
      </c>
      <c r="H61" s="34">
        <v>2.9031398961628629</v>
      </c>
      <c r="I61" s="11">
        <v>0.22331845355098945</v>
      </c>
      <c r="J61" s="27"/>
      <c r="K61" s="32">
        <v>3.807350825413252</v>
      </c>
      <c r="L61" s="11">
        <v>0.292873140416404</v>
      </c>
    </row>
    <row r="62" spans="1:12" x14ac:dyDescent="0.25">
      <c r="A62" t="s">
        <v>7</v>
      </c>
      <c r="C62" s="36">
        <v>11.9</v>
      </c>
      <c r="D62" s="32">
        <v>7.6644565732133385</v>
      </c>
      <c r="E62" s="11">
        <v>0.64407198094229734</v>
      </c>
      <c r="F62" s="34">
        <v>3.8692831635802465</v>
      </c>
      <c r="G62" s="11">
        <v>0.32514984567901228</v>
      </c>
      <c r="H62" s="34">
        <v>3.7951734096330889</v>
      </c>
      <c r="I62" s="11">
        <v>0.31892213526328478</v>
      </c>
      <c r="J62" s="27"/>
      <c r="K62" s="32">
        <v>4.2355434267866618</v>
      </c>
      <c r="L62" s="11">
        <v>0.35592801905770266</v>
      </c>
    </row>
    <row r="63" spans="1:12" x14ac:dyDescent="0.25">
      <c r="A63" t="s">
        <v>14</v>
      </c>
      <c r="C63" s="36">
        <v>11.9</v>
      </c>
      <c r="D63" s="32">
        <v>4.0567997893972443</v>
      </c>
      <c r="E63" s="11">
        <v>0.34090754532749951</v>
      </c>
      <c r="F63" s="34">
        <v>1.6979440109093202</v>
      </c>
      <c r="G63" s="11">
        <v>0.14268437066464876</v>
      </c>
      <c r="H63" s="34">
        <v>2.3588557784879236</v>
      </c>
      <c r="I63" s="11">
        <v>0.19822317466285072</v>
      </c>
      <c r="J63" s="27"/>
      <c r="K63" s="32">
        <v>7.8432002106027561</v>
      </c>
      <c r="L63" s="11">
        <v>0.65909245467250044</v>
      </c>
    </row>
    <row r="64" spans="1:12" x14ac:dyDescent="0.25">
      <c r="A64" t="s">
        <v>9</v>
      </c>
      <c r="C64" s="36">
        <v>9.6999999999999993</v>
      </c>
      <c r="D64" s="32">
        <v>5.4836064886524616</v>
      </c>
      <c r="E64" s="11">
        <v>0.56532025656210949</v>
      </c>
      <c r="F64" s="34">
        <v>3.1792939029589831</v>
      </c>
      <c r="G64" s="11">
        <v>0.32776225803700859</v>
      </c>
      <c r="H64" s="34">
        <v>2.3043125856934794</v>
      </c>
      <c r="I64" s="11">
        <v>0.23755799852510098</v>
      </c>
      <c r="J64" s="27"/>
      <c r="K64" s="32">
        <v>4.2163935113475377</v>
      </c>
      <c r="L64" s="11">
        <v>0.43467974343789051</v>
      </c>
    </row>
    <row r="65" spans="1:12" x14ac:dyDescent="0.25">
      <c r="A65" t="s">
        <v>17</v>
      </c>
      <c r="C65" s="36">
        <v>9.6999999999999993</v>
      </c>
      <c r="D65" s="32">
        <v>3.8860795306309344</v>
      </c>
      <c r="E65" s="11">
        <v>0.40062675573514789</v>
      </c>
      <c r="F65" s="34">
        <v>2.5772699121217379</v>
      </c>
      <c r="G65" s="11">
        <v>0.26569792908471529</v>
      </c>
      <c r="H65" s="34">
        <v>1.3088096185091953</v>
      </c>
      <c r="I65" s="11">
        <v>0.13492882665043252</v>
      </c>
      <c r="J65" s="27"/>
      <c r="K65" s="32">
        <v>5.8139204693690649</v>
      </c>
      <c r="L65" s="11">
        <v>0.59937324426485206</v>
      </c>
    </row>
    <row r="66" spans="1:12" x14ac:dyDescent="0.25">
      <c r="A66" t="s">
        <v>25</v>
      </c>
      <c r="C66" s="36">
        <v>9.1999999999999993</v>
      </c>
      <c r="D66" s="32">
        <v>7.073851316002469</v>
      </c>
      <c r="E66" s="11">
        <v>0.76889688217418151</v>
      </c>
      <c r="F66" s="34">
        <v>4.4140763314747158</v>
      </c>
      <c r="G66" s="11">
        <v>0.47979090559507787</v>
      </c>
      <c r="H66" s="34">
        <v>2.6597749845277536</v>
      </c>
      <c r="I66" s="11">
        <v>0.2891059765791037</v>
      </c>
      <c r="J66" s="27"/>
      <c r="K66" s="32">
        <v>2.1261486839975303</v>
      </c>
      <c r="L66" s="11">
        <v>0.23110311782581852</v>
      </c>
    </row>
    <row r="67" spans="1:12" x14ac:dyDescent="0.25">
      <c r="A67" t="s">
        <v>20</v>
      </c>
      <c r="C67" s="36">
        <v>8.8000000000000007</v>
      </c>
      <c r="D67" s="32">
        <v>5.3299948097444672</v>
      </c>
      <c r="E67" s="11">
        <v>0.60568122838005301</v>
      </c>
      <c r="F67" s="34">
        <v>3.3779303208160014</v>
      </c>
      <c r="G67" s="11">
        <v>0.38385571827454557</v>
      </c>
      <c r="H67" s="34">
        <v>1.9520644889284673</v>
      </c>
      <c r="I67" s="11">
        <v>0.22182551010550763</v>
      </c>
      <c r="J67" s="27"/>
      <c r="K67" s="32">
        <v>3.4700051902555336</v>
      </c>
      <c r="L67" s="11">
        <v>0.39431877161994694</v>
      </c>
    </row>
    <row r="68" spans="1:12" x14ac:dyDescent="0.25">
      <c r="A68" t="s">
        <v>15</v>
      </c>
      <c r="C68" s="36">
        <v>6.6</v>
      </c>
      <c r="D68" s="32">
        <v>2.9369051720141659</v>
      </c>
      <c r="E68" s="11">
        <v>0.44498563212335851</v>
      </c>
      <c r="F68" s="34">
        <v>1.7656776685393254</v>
      </c>
      <c r="G68" s="11">
        <v>0.26752691947565538</v>
      </c>
      <c r="H68" s="34">
        <v>1.1712275034748407</v>
      </c>
      <c r="I68" s="11">
        <v>0.17745871264770316</v>
      </c>
      <c r="J68" s="27"/>
      <c r="K68" s="32">
        <v>3.6630948279858337</v>
      </c>
      <c r="L68" s="11">
        <v>0.55501436787664149</v>
      </c>
    </row>
    <row r="69" spans="1:12" x14ac:dyDescent="0.25">
      <c r="A69" t="s">
        <v>6</v>
      </c>
      <c r="C69" s="36">
        <v>5.0999999999999996</v>
      </c>
      <c r="D69" s="32">
        <v>4.0989948535317984</v>
      </c>
      <c r="E69" s="11">
        <v>0.80372448108466643</v>
      </c>
      <c r="F69" s="34">
        <v>2.42372253062348</v>
      </c>
      <c r="G69" s="11">
        <v>0.47523971188695691</v>
      </c>
      <c r="H69" s="34">
        <v>1.6752723229083188</v>
      </c>
      <c r="I69" s="11">
        <v>0.32848476919770958</v>
      </c>
      <c r="J69" s="27"/>
      <c r="K69" s="32">
        <v>1.0010051464682013</v>
      </c>
      <c r="L69" s="11">
        <v>0.1962755189153336</v>
      </c>
    </row>
    <row r="70" spans="1:12" x14ac:dyDescent="0.25">
      <c r="A70" t="s">
        <v>27</v>
      </c>
      <c r="C70" s="36">
        <v>4.5999999999999996</v>
      </c>
      <c r="D70" s="32">
        <v>3.5410959219036244</v>
      </c>
      <c r="E70" s="11">
        <v>0.76980346128339672</v>
      </c>
      <c r="F70" s="34">
        <v>2.5710440714065519</v>
      </c>
      <c r="G70" s="11">
        <v>0.55892262421881567</v>
      </c>
      <c r="H70" s="34">
        <v>0.97005185049707299</v>
      </c>
      <c r="I70" s="11">
        <v>0.21088083706458111</v>
      </c>
      <c r="J70" s="27"/>
      <c r="K70" s="32">
        <v>1.0589040780963752</v>
      </c>
      <c r="L70" s="11">
        <v>0.23019653871660334</v>
      </c>
    </row>
    <row r="71" spans="1:12" x14ac:dyDescent="0.25">
      <c r="A71" t="s">
        <v>10</v>
      </c>
      <c r="C71" s="36">
        <v>3.4</v>
      </c>
      <c r="D71" s="32">
        <v>1.8659487607129663</v>
      </c>
      <c r="E71" s="11">
        <v>0.54880845903322539</v>
      </c>
      <c r="F71" s="34">
        <v>1.1742339507229018</v>
      </c>
      <c r="G71" s="11">
        <v>0.34536292668320645</v>
      </c>
      <c r="H71" s="34">
        <v>0.69171480999006474</v>
      </c>
      <c r="I71" s="11">
        <v>0.20344553235001905</v>
      </c>
      <c r="J71" s="27"/>
      <c r="K71" s="32">
        <v>1.5340512392870336</v>
      </c>
      <c r="L71" s="11">
        <v>0.45119154096677461</v>
      </c>
    </row>
    <row r="72" spans="1:12" x14ac:dyDescent="0.25">
      <c r="A72" t="s">
        <v>13</v>
      </c>
      <c r="C72" s="36">
        <v>2.5</v>
      </c>
      <c r="D72" s="32">
        <v>1.4801487277027365</v>
      </c>
      <c r="E72" s="11">
        <v>0.59205949108109457</v>
      </c>
      <c r="F72" s="34">
        <v>1.0218564049586778</v>
      </c>
      <c r="G72" s="11">
        <v>0.40874256198347114</v>
      </c>
      <c r="H72" s="34">
        <v>0.45829232274405796</v>
      </c>
      <c r="I72" s="11">
        <v>0.18331692909762318</v>
      </c>
      <c r="J72" s="27"/>
      <c r="K72" s="32">
        <v>1.0198512722972635</v>
      </c>
      <c r="L72" s="11">
        <v>0.40794050891890538</v>
      </c>
    </row>
    <row r="73" spans="1:12" x14ac:dyDescent="0.25">
      <c r="A73" t="s">
        <v>16</v>
      </c>
      <c r="C73" s="36">
        <v>2.2000000000000002</v>
      </c>
      <c r="D73" s="32">
        <v>1.1466548093431761</v>
      </c>
      <c r="E73" s="11">
        <v>0.52120673151962549</v>
      </c>
      <c r="F73" s="34">
        <v>0.61523760749418521</v>
      </c>
      <c r="G73" s="11">
        <v>0.27965345795190233</v>
      </c>
      <c r="H73" s="34">
        <v>0.53141720184899122</v>
      </c>
      <c r="I73" s="11">
        <v>0.24155327356772327</v>
      </c>
      <c r="J73" s="27"/>
      <c r="K73" s="32">
        <v>1.0533451906568241</v>
      </c>
      <c r="L73" s="11">
        <v>0.47879326848037457</v>
      </c>
    </row>
    <row r="74" spans="1:12" x14ac:dyDescent="0.25">
      <c r="A74" t="s">
        <v>11</v>
      </c>
      <c r="C74" s="36">
        <v>1.8</v>
      </c>
      <c r="D74" s="32">
        <v>1.2101957885638477</v>
      </c>
      <c r="E74" s="11">
        <v>0.672330993646582</v>
      </c>
      <c r="F74" s="34">
        <v>0.68448225581525091</v>
      </c>
      <c r="G74" s="11">
        <v>0.38026791989736158</v>
      </c>
      <c r="H74" s="34">
        <v>0.52571353274859622</v>
      </c>
      <c r="I74" s="11">
        <v>0.29206307374922014</v>
      </c>
      <c r="J74" s="27"/>
      <c r="K74" s="32">
        <v>0.58980421143615236</v>
      </c>
      <c r="L74" s="11">
        <v>0.32766900635341795</v>
      </c>
    </row>
    <row r="75" spans="1:12" x14ac:dyDescent="0.25">
      <c r="A75" t="s">
        <v>12</v>
      </c>
      <c r="C75" s="36">
        <v>1.4</v>
      </c>
      <c r="D75" s="32">
        <v>0.75283530385055852</v>
      </c>
      <c r="E75" s="11">
        <v>0.53773950275039895</v>
      </c>
      <c r="F75" s="34">
        <v>0.34936105502501136</v>
      </c>
      <c r="G75" s="11">
        <v>0.24954361073215098</v>
      </c>
      <c r="H75" s="34">
        <v>0.40347424882554722</v>
      </c>
      <c r="I75" s="11">
        <v>0.28819589201824802</v>
      </c>
      <c r="J75" s="27"/>
      <c r="K75" s="32">
        <v>0.64716469614944139</v>
      </c>
      <c r="L75" s="11">
        <v>0.462260497249601</v>
      </c>
    </row>
    <row r="76" spans="1:12" x14ac:dyDescent="0.25">
      <c r="A76" t="s">
        <v>1</v>
      </c>
      <c r="C76" s="36">
        <v>0.7</v>
      </c>
      <c r="D76" s="32">
        <v>0.56990174577015107</v>
      </c>
      <c r="E76" s="11">
        <v>0.81414535110021591</v>
      </c>
      <c r="F76" s="34">
        <v>0.43967068965517231</v>
      </c>
      <c r="G76" s="11">
        <v>0.62810098522167479</v>
      </c>
      <c r="H76" s="34">
        <v>0.13023105611497868</v>
      </c>
      <c r="I76" s="11">
        <v>0.18604436587854098</v>
      </c>
      <c r="J76" s="27"/>
      <c r="K76" s="32">
        <v>0.13009825422984889</v>
      </c>
      <c r="L76" s="11">
        <v>0.18585464889978415</v>
      </c>
    </row>
    <row r="77" spans="1:12" x14ac:dyDescent="0.25">
      <c r="A77" t="s">
        <v>18</v>
      </c>
      <c r="C77" s="36">
        <v>0.4</v>
      </c>
      <c r="D77" s="32">
        <v>0.20609790117236224</v>
      </c>
      <c r="E77" s="11">
        <v>0.51524475293090555</v>
      </c>
      <c r="F77" s="34">
        <v>0.13523141728828436</v>
      </c>
      <c r="G77" s="11">
        <v>0.3380785432207109</v>
      </c>
      <c r="H77" s="34">
        <v>7.0866483884077833E-2</v>
      </c>
      <c r="I77" s="11">
        <v>0.17716620971019456</v>
      </c>
      <c r="J77" s="27"/>
      <c r="K77" s="32">
        <v>0.19390209882763779</v>
      </c>
      <c r="L77" s="11">
        <v>0.48475524706909445</v>
      </c>
    </row>
    <row r="78" spans="1:12" x14ac:dyDescent="0.25">
      <c r="A78" t="s">
        <v>2</v>
      </c>
      <c r="C78" s="36">
        <v>0.2</v>
      </c>
      <c r="D78" s="32">
        <v>0.16379732433410221</v>
      </c>
      <c r="E78" s="11">
        <v>0.81898662167051106</v>
      </c>
      <c r="F78" s="34">
        <v>0.12093832989082326</v>
      </c>
      <c r="G78" s="11">
        <v>0.60469164945411624</v>
      </c>
      <c r="H78" s="34">
        <v>4.2858994443278883E-2</v>
      </c>
      <c r="I78" s="11">
        <v>0.2142949722163944</v>
      </c>
      <c r="J78" s="27"/>
      <c r="K78" s="32">
        <v>3.6202675665897799E-2</v>
      </c>
      <c r="L78" s="11">
        <v>0.18101337832948899</v>
      </c>
    </row>
    <row r="79" spans="1:12" x14ac:dyDescent="0.25">
      <c r="A79" s="262" t="s">
        <v>3</v>
      </c>
      <c r="B79" s="262"/>
      <c r="C79" s="263">
        <v>0</v>
      </c>
      <c r="D79" s="264">
        <v>0</v>
      </c>
      <c r="E79" s="265">
        <v>0</v>
      </c>
      <c r="F79" s="266">
        <v>0</v>
      </c>
      <c r="G79" s="265">
        <v>0</v>
      </c>
      <c r="H79" s="266">
        <v>0</v>
      </c>
      <c r="I79" s="265">
        <v>0</v>
      </c>
      <c r="J79" s="27"/>
      <c r="K79" s="32">
        <v>0</v>
      </c>
      <c r="L79" s="11">
        <v>0</v>
      </c>
    </row>
    <row r="80" spans="1:12" x14ac:dyDescent="0.25">
      <c r="A80" s="18" t="s">
        <v>35</v>
      </c>
      <c r="B80" s="18"/>
      <c r="C80" s="37">
        <v>0</v>
      </c>
      <c r="D80" s="33">
        <v>0</v>
      </c>
      <c r="E80" s="38">
        <v>0</v>
      </c>
      <c r="F80" s="35">
        <v>0</v>
      </c>
      <c r="G80" s="38">
        <v>0</v>
      </c>
      <c r="H80" s="35">
        <v>0</v>
      </c>
      <c r="I80" s="38">
        <v>0</v>
      </c>
      <c r="J80" s="27"/>
      <c r="K80" s="32">
        <v>0</v>
      </c>
      <c r="L80" s="11">
        <v>0</v>
      </c>
    </row>
    <row r="81" spans="1:12" x14ac:dyDescent="0.25">
      <c r="A81" s="45" t="s">
        <v>218</v>
      </c>
      <c r="B81" s="45"/>
      <c r="C81" s="36">
        <v>2140.4</v>
      </c>
      <c r="D81" s="32">
        <v>1677.454555365834</v>
      </c>
      <c r="E81" s="11">
        <v>0.78371078086611567</v>
      </c>
      <c r="F81" s="32">
        <v>1191.9695636090535</v>
      </c>
      <c r="G81" s="11">
        <v>0.55689103140023055</v>
      </c>
      <c r="H81" s="32">
        <v>485.48499175678086</v>
      </c>
      <c r="I81" s="11">
        <v>0.22681974946588526</v>
      </c>
      <c r="J81" s="27"/>
      <c r="K81" s="32">
        <v>462.94544463416565</v>
      </c>
      <c r="L81" s="11">
        <v>0.21628921913388416</v>
      </c>
    </row>
    <row r="84" spans="1:12" x14ac:dyDescent="0.25">
      <c r="A84" s="124" t="s">
        <v>296</v>
      </c>
      <c r="B84" s="117" t="s">
        <v>328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J29" sqref="J29"/>
    </sheetView>
  </sheetViews>
  <sheetFormatPr defaultRowHeight="15" x14ac:dyDescent="0.25"/>
  <cols>
    <col min="3" max="3" width="23.28515625" customWidth="1"/>
    <col min="5" max="5" width="13.140625" customWidth="1"/>
  </cols>
  <sheetData>
    <row r="1" spans="1:7" ht="45" x14ac:dyDescent="0.25">
      <c r="A1" s="50" t="s">
        <v>673</v>
      </c>
      <c r="B1" s="50" t="s">
        <v>260</v>
      </c>
      <c r="C1" s="50" t="s">
        <v>259</v>
      </c>
      <c r="D1" s="131" t="s">
        <v>219</v>
      </c>
      <c r="E1" s="30" t="s">
        <v>221</v>
      </c>
    </row>
    <row r="2" spans="1:7" x14ac:dyDescent="0.25">
      <c r="A2">
        <v>32</v>
      </c>
      <c r="B2" s="25">
        <v>85</v>
      </c>
      <c r="C2" s="44" t="s">
        <v>105</v>
      </c>
      <c r="D2" s="132">
        <v>84.8</v>
      </c>
      <c r="E2" s="11">
        <v>0.88794981998506539</v>
      </c>
      <c r="F2" s="392">
        <f>SUM(D2:D15)</f>
        <v>1792.1</v>
      </c>
      <c r="G2" s="394">
        <f>F2/D37</f>
        <v>0.83727340683984308</v>
      </c>
    </row>
    <row r="3" spans="1:7" x14ac:dyDescent="0.25">
      <c r="A3">
        <v>34</v>
      </c>
      <c r="B3" s="127" t="s">
        <v>124</v>
      </c>
      <c r="C3" s="125" t="s">
        <v>149</v>
      </c>
      <c r="D3" s="132">
        <v>157.30000000000001</v>
      </c>
      <c r="E3" s="11">
        <v>0.87376539797868391</v>
      </c>
      <c r="F3" s="393"/>
      <c r="G3" s="394"/>
    </row>
    <row r="4" spans="1:7" x14ac:dyDescent="0.25">
      <c r="A4">
        <v>29</v>
      </c>
      <c r="B4" s="22">
        <v>68</v>
      </c>
      <c r="C4" t="s">
        <v>104</v>
      </c>
      <c r="D4" s="132">
        <v>138.5</v>
      </c>
      <c r="E4" s="11">
        <v>0.86370413696069792</v>
      </c>
      <c r="F4" s="393"/>
      <c r="G4" s="394"/>
    </row>
    <row r="5" spans="1:7" x14ac:dyDescent="0.25">
      <c r="A5">
        <v>31</v>
      </c>
      <c r="B5" s="22">
        <v>84</v>
      </c>
      <c r="C5" t="s">
        <v>147</v>
      </c>
      <c r="D5" s="132">
        <v>16.5</v>
      </c>
      <c r="E5" s="11">
        <v>0.85588065041885031</v>
      </c>
      <c r="F5" s="393"/>
      <c r="G5" s="394"/>
    </row>
    <row r="6" spans="1:7" x14ac:dyDescent="0.25">
      <c r="A6">
        <v>28</v>
      </c>
      <c r="B6" s="22" t="s">
        <v>121</v>
      </c>
      <c r="C6" t="s">
        <v>145</v>
      </c>
      <c r="D6" s="132">
        <v>41.9</v>
      </c>
      <c r="E6" s="11">
        <v>0.85170872176284396</v>
      </c>
      <c r="F6" s="393"/>
      <c r="G6" s="394"/>
    </row>
    <row r="7" spans="1:7" x14ac:dyDescent="0.25">
      <c r="A7">
        <v>33</v>
      </c>
      <c r="B7" s="22" t="s">
        <v>123</v>
      </c>
      <c r="C7" t="s">
        <v>148</v>
      </c>
      <c r="D7" s="132">
        <v>65.2</v>
      </c>
      <c r="E7" s="11">
        <v>0.83614491225669441</v>
      </c>
      <c r="F7" s="393"/>
      <c r="G7" s="394"/>
    </row>
    <row r="8" spans="1:7" x14ac:dyDescent="0.25">
      <c r="A8">
        <v>3</v>
      </c>
      <c r="B8" s="22" t="s">
        <v>108</v>
      </c>
      <c r="C8" t="s">
        <v>129</v>
      </c>
      <c r="D8" s="132">
        <v>0.2</v>
      </c>
      <c r="E8" s="11">
        <v>0.81898662167051106</v>
      </c>
      <c r="F8" s="393"/>
      <c r="G8" s="394"/>
    </row>
    <row r="9" spans="1:7" x14ac:dyDescent="0.25">
      <c r="A9">
        <v>2</v>
      </c>
      <c r="B9" s="22" t="s">
        <v>107</v>
      </c>
      <c r="C9" t="s">
        <v>128</v>
      </c>
      <c r="D9" s="132">
        <v>0.7</v>
      </c>
      <c r="E9" s="11">
        <v>0.81414535110021591</v>
      </c>
      <c r="F9" s="393"/>
      <c r="G9" s="394"/>
    </row>
    <row r="10" spans="1:7" x14ac:dyDescent="0.25">
      <c r="A10">
        <v>22</v>
      </c>
      <c r="B10" s="22" t="s">
        <v>116</v>
      </c>
      <c r="C10" t="s">
        <v>142</v>
      </c>
      <c r="D10" s="132">
        <v>113.7</v>
      </c>
      <c r="E10" s="11">
        <v>0.81067437645897533</v>
      </c>
      <c r="F10" s="393"/>
      <c r="G10" s="394"/>
    </row>
    <row r="11" spans="1:7" x14ac:dyDescent="0.25">
      <c r="A11">
        <v>6</v>
      </c>
      <c r="B11" s="22">
        <v>16</v>
      </c>
      <c r="C11" t="s">
        <v>133</v>
      </c>
      <c r="D11" s="132">
        <v>5.0999999999999996</v>
      </c>
      <c r="E11" s="11">
        <v>0.80372448108466643</v>
      </c>
      <c r="F11" s="393"/>
      <c r="G11" s="394"/>
    </row>
    <row r="12" spans="1:7" x14ac:dyDescent="0.25">
      <c r="A12">
        <v>26</v>
      </c>
      <c r="B12" s="22">
        <v>61</v>
      </c>
      <c r="C12" t="s">
        <v>103</v>
      </c>
      <c r="D12" s="132">
        <v>56.5</v>
      </c>
      <c r="E12" s="11">
        <v>0.78897525231699284</v>
      </c>
      <c r="F12" s="393"/>
      <c r="G12" s="394"/>
    </row>
    <row r="13" spans="1:7" x14ac:dyDescent="0.25">
      <c r="A13">
        <v>23</v>
      </c>
      <c r="B13" s="127" t="s">
        <v>117</v>
      </c>
      <c r="C13" s="125" t="s">
        <v>101</v>
      </c>
      <c r="D13" s="132">
        <v>218.1</v>
      </c>
      <c r="E13" s="11">
        <v>0.78799805345029894</v>
      </c>
      <c r="F13" s="393"/>
      <c r="G13" s="394"/>
    </row>
    <row r="14" spans="1:7" x14ac:dyDescent="0.25">
      <c r="A14">
        <v>24</v>
      </c>
      <c r="B14" s="127" t="s">
        <v>118</v>
      </c>
      <c r="C14" s="125" t="s">
        <v>102</v>
      </c>
      <c r="D14" s="132">
        <v>853.8</v>
      </c>
      <c r="E14" s="11">
        <v>0.7872968238264817</v>
      </c>
      <c r="F14" s="393"/>
      <c r="G14" s="394"/>
    </row>
    <row r="15" spans="1:7" x14ac:dyDescent="0.25">
      <c r="A15">
        <v>1</v>
      </c>
      <c r="B15" s="22" t="s">
        <v>106</v>
      </c>
      <c r="C15" t="s">
        <v>126</v>
      </c>
      <c r="D15" s="132">
        <v>39.799999999999997</v>
      </c>
      <c r="E15" s="11">
        <v>0.78442287856815118</v>
      </c>
      <c r="F15" s="393"/>
      <c r="G15" s="394"/>
    </row>
    <row r="16" spans="1:7" x14ac:dyDescent="0.25">
      <c r="A16">
        <v>27</v>
      </c>
      <c r="B16" s="22" t="s">
        <v>120</v>
      </c>
      <c r="C16" t="s">
        <v>144</v>
      </c>
      <c r="D16" s="132">
        <v>4.5999999999999996</v>
      </c>
      <c r="E16" s="11">
        <v>0.76980346128339672</v>
      </c>
    </row>
    <row r="17" spans="1:5" x14ac:dyDescent="0.25">
      <c r="A17">
        <v>25</v>
      </c>
      <c r="B17" s="22" t="s">
        <v>119</v>
      </c>
      <c r="C17" t="s">
        <v>143</v>
      </c>
      <c r="D17" s="132">
        <v>9.1999999999999993</v>
      </c>
      <c r="E17" s="11">
        <v>0.76889688217418151</v>
      </c>
    </row>
    <row r="18" spans="1:5" x14ac:dyDescent="0.25">
      <c r="A18">
        <v>30</v>
      </c>
      <c r="B18" s="127" t="s">
        <v>122</v>
      </c>
      <c r="C18" s="125" t="s">
        <v>146</v>
      </c>
      <c r="D18" s="132">
        <v>110.6</v>
      </c>
      <c r="E18" s="11">
        <v>0.75969563690872055</v>
      </c>
    </row>
    <row r="19" spans="1:5" x14ac:dyDescent="0.25">
      <c r="A19">
        <v>21</v>
      </c>
      <c r="B19" s="22" t="s">
        <v>115</v>
      </c>
      <c r="C19" t="s">
        <v>141</v>
      </c>
      <c r="D19" s="132">
        <v>13</v>
      </c>
      <c r="E19" s="11">
        <v>0.707126859583596</v>
      </c>
    </row>
    <row r="20" spans="1:5" x14ac:dyDescent="0.25">
      <c r="A20">
        <v>4</v>
      </c>
      <c r="B20" s="22" t="s">
        <v>109</v>
      </c>
      <c r="C20" t="s">
        <v>131</v>
      </c>
      <c r="D20" s="132">
        <v>61.8</v>
      </c>
      <c r="E20" s="11">
        <v>0.69313816228443714</v>
      </c>
    </row>
    <row r="21" spans="1:5" x14ac:dyDescent="0.25">
      <c r="A21">
        <v>11</v>
      </c>
      <c r="B21" s="22">
        <v>23</v>
      </c>
      <c r="C21" t="s">
        <v>134</v>
      </c>
      <c r="D21" s="132">
        <v>1.8</v>
      </c>
      <c r="E21" s="11">
        <v>0.672330993646582</v>
      </c>
    </row>
    <row r="22" spans="1:5" x14ac:dyDescent="0.25">
      <c r="A22">
        <v>7</v>
      </c>
      <c r="B22" s="22" t="s">
        <v>111</v>
      </c>
      <c r="C22" t="s">
        <v>95</v>
      </c>
      <c r="D22" s="132">
        <v>11.9</v>
      </c>
      <c r="E22" s="11">
        <v>0.64407198094229734</v>
      </c>
    </row>
    <row r="23" spans="1:5" x14ac:dyDescent="0.25">
      <c r="A23">
        <v>19</v>
      </c>
      <c r="B23" s="22" t="s">
        <v>113</v>
      </c>
      <c r="C23" t="s">
        <v>139</v>
      </c>
      <c r="D23" s="132">
        <v>31.9</v>
      </c>
      <c r="E23" s="11">
        <v>0.63535775409309447</v>
      </c>
    </row>
    <row r="24" spans="1:5" x14ac:dyDescent="0.25">
      <c r="A24">
        <v>5</v>
      </c>
      <c r="B24" s="22" t="s">
        <v>110</v>
      </c>
      <c r="C24" t="s">
        <v>132</v>
      </c>
      <c r="D24" s="132">
        <v>21.7</v>
      </c>
      <c r="E24" s="11">
        <v>0.60661858566578586</v>
      </c>
    </row>
    <row r="25" spans="1:5" x14ac:dyDescent="0.25">
      <c r="A25">
        <v>20</v>
      </c>
      <c r="B25" s="22" t="s">
        <v>114</v>
      </c>
      <c r="C25" t="s">
        <v>140</v>
      </c>
      <c r="D25" s="132">
        <v>8.8000000000000007</v>
      </c>
      <c r="E25" s="11">
        <v>0.60568122838005301</v>
      </c>
    </row>
    <row r="26" spans="1:5" x14ac:dyDescent="0.25">
      <c r="A26">
        <v>13</v>
      </c>
      <c r="B26" s="22">
        <v>25</v>
      </c>
      <c r="C26" t="s">
        <v>135</v>
      </c>
      <c r="D26" s="132">
        <v>2.5</v>
      </c>
      <c r="E26" s="11">
        <v>0.59205949108109457</v>
      </c>
    </row>
    <row r="27" spans="1:5" x14ac:dyDescent="0.25">
      <c r="A27">
        <v>9</v>
      </c>
      <c r="B27" s="22" t="s">
        <v>112</v>
      </c>
      <c r="C27" t="s">
        <v>97</v>
      </c>
      <c r="D27" s="132">
        <v>9.6999999999999993</v>
      </c>
      <c r="E27" s="11">
        <v>0.56532025656210949</v>
      </c>
    </row>
    <row r="28" spans="1:5" x14ac:dyDescent="0.25">
      <c r="A28">
        <v>10</v>
      </c>
      <c r="B28" s="22">
        <v>22</v>
      </c>
      <c r="C28" t="s">
        <v>98</v>
      </c>
      <c r="D28" s="132">
        <v>3.4</v>
      </c>
      <c r="E28" s="11">
        <v>0.54880845903322539</v>
      </c>
    </row>
    <row r="29" spans="1:5" x14ac:dyDescent="0.25">
      <c r="A29">
        <v>12</v>
      </c>
      <c r="B29" s="22">
        <v>24</v>
      </c>
      <c r="C29" t="s">
        <v>99</v>
      </c>
      <c r="D29" s="132">
        <v>1.4</v>
      </c>
      <c r="E29" s="11">
        <v>0.53773950275039895</v>
      </c>
    </row>
    <row r="30" spans="1:5" x14ac:dyDescent="0.25">
      <c r="A30">
        <v>16</v>
      </c>
      <c r="B30" s="22">
        <v>28</v>
      </c>
      <c r="C30" t="s">
        <v>138</v>
      </c>
      <c r="D30" s="132">
        <v>2.2000000000000002</v>
      </c>
      <c r="E30" s="11">
        <v>0.52120673151962549</v>
      </c>
    </row>
    <row r="31" spans="1:5" x14ac:dyDescent="0.25">
      <c r="A31">
        <v>18</v>
      </c>
      <c r="B31" s="22">
        <v>30</v>
      </c>
      <c r="C31" t="s">
        <v>100</v>
      </c>
      <c r="D31" s="132">
        <v>0.4</v>
      </c>
      <c r="E31" s="11">
        <v>0.51524475293090555</v>
      </c>
    </row>
    <row r="32" spans="1:5" x14ac:dyDescent="0.25">
      <c r="A32">
        <v>15</v>
      </c>
      <c r="B32" s="22">
        <v>27</v>
      </c>
      <c r="C32" t="s">
        <v>137</v>
      </c>
      <c r="D32" s="132">
        <v>6.6</v>
      </c>
      <c r="E32" s="11">
        <v>0.44498563212335851</v>
      </c>
    </row>
    <row r="33" spans="1:5" x14ac:dyDescent="0.25">
      <c r="A33">
        <v>17</v>
      </c>
      <c r="B33" s="22">
        <v>29</v>
      </c>
      <c r="C33" t="s">
        <v>127</v>
      </c>
      <c r="D33" s="132">
        <v>9.6999999999999993</v>
      </c>
      <c r="E33" s="11">
        <v>0.40062675573514789</v>
      </c>
    </row>
    <row r="34" spans="1:5" x14ac:dyDescent="0.25">
      <c r="A34">
        <v>14</v>
      </c>
      <c r="B34" s="22">
        <v>26</v>
      </c>
      <c r="C34" t="s">
        <v>136</v>
      </c>
      <c r="D34" s="132">
        <v>11.9</v>
      </c>
      <c r="E34" s="11">
        <v>0.34090754532749951</v>
      </c>
    </row>
    <row r="35" spans="1:5" x14ac:dyDescent="0.25">
      <c r="A35">
        <v>8</v>
      </c>
      <c r="B35" s="22">
        <v>19</v>
      </c>
      <c r="C35" t="s">
        <v>96</v>
      </c>
      <c r="D35" s="132">
        <v>25.2</v>
      </c>
      <c r="E35" s="11">
        <v>0.30903881005123413</v>
      </c>
    </row>
    <row r="37" spans="1:5" x14ac:dyDescent="0.25">
      <c r="B37" s="22" t="s">
        <v>218</v>
      </c>
      <c r="D37" s="2">
        <f>SUM(D1:D36)</f>
        <v>2140.3999999999996</v>
      </c>
      <c r="E37" s="134">
        <v>0.78371078086611567</v>
      </c>
    </row>
    <row r="38" spans="1:5" x14ac:dyDescent="0.25">
      <c r="B38" s="125" t="s">
        <v>51</v>
      </c>
      <c r="C38" s="125" t="s">
        <v>258</v>
      </c>
      <c r="D38" s="39">
        <f>D18+D14+D13+D3</f>
        <v>1339.8</v>
      </c>
      <c r="E38" s="134">
        <v>0.79528439930191952</v>
      </c>
    </row>
    <row r="41" spans="1:5" x14ac:dyDescent="0.25">
      <c r="A41" s="117" t="s">
        <v>296</v>
      </c>
      <c r="B41" s="117" t="s">
        <v>328</v>
      </c>
    </row>
    <row r="42" spans="1:5" x14ac:dyDescent="0.25">
      <c r="A42" s="117" t="s">
        <v>294</v>
      </c>
      <c r="B42" s="118" t="s">
        <v>325</v>
      </c>
    </row>
    <row r="43" spans="1:5" x14ac:dyDescent="0.25">
      <c r="A43" s="117"/>
      <c r="B43" s="119" t="s">
        <v>327</v>
      </c>
    </row>
    <row r="44" spans="1:5" x14ac:dyDescent="0.25">
      <c r="A44" s="117"/>
      <c r="B44" s="119" t="s">
        <v>326</v>
      </c>
    </row>
  </sheetData>
  <autoFilter ref="A1:G1">
    <sortState ref="A47:G80">
      <sortCondition descending="1" ref="E46"/>
    </sortState>
  </autoFilter>
  <mergeCells count="2">
    <mergeCell ref="F2:F15"/>
    <mergeCell ref="G2:G15"/>
  </mergeCells>
  <hyperlinks>
    <hyperlink ref="B42" r:id="rId1"/>
    <hyperlink ref="B44" r:id="rId2"/>
    <hyperlink ref="B43" r:id="rId3"/>
  </hyperlinks>
  <pageMargins left="0.7" right="0.7" top="0.75" bottom="0.75" header="0.3" footer="0.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"/>
  <sheetViews>
    <sheetView showGridLines="0" topLeftCell="A2" workbookViewId="0">
      <selection activeCell="C12" sqref="C12"/>
    </sheetView>
  </sheetViews>
  <sheetFormatPr defaultColWidth="9.140625" defaultRowHeight="12.75" x14ac:dyDescent="0.2"/>
  <cols>
    <col min="1" max="1" width="27.42578125" style="226" customWidth="1"/>
    <col min="2" max="2" width="2.42578125" style="226" customWidth="1"/>
    <col min="3" max="16384" width="9.140625" style="226"/>
  </cols>
  <sheetData>
    <row r="1" spans="1:57" hidden="1" x14ac:dyDescent="0.2">
      <c r="A1" s="225" t="e">
        <f ca="1">DotStatQuery(B1)</f>
        <v>#NAME?</v>
      </c>
      <c r="B1" s="225" t="s">
        <v>509</v>
      </c>
    </row>
    <row r="2" spans="1:57" ht="34.5" x14ac:dyDescent="0.2">
      <c r="A2" s="227" t="s">
        <v>602</v>
      </c>
    </row>
    <row r="3" spans="1:57" x14ac:dyDescent="0.2">
      <c r="A3" s="369" t="s">
        <v>347</v>
      </c>
      <c r="B3" s="370"/>
      <c r="C3" s="376" t="s">
        <v>603</v>
      </c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8"/>
    </row>
    <row r="4" spans="1:57" x14ac:dyDescent="0.2">
      <c r="A4" s="369" t="s">
        <v>604</v>
      </c>
      <c r="B4" s="370"/>
      <c r="C4" s="371" t="s">
        <v>344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3"/>
    </row>
    <row r="5" spans="1:57" x14ac:dyDescent="0.2">
      <c r="A5" s="369" t="s">
        <v>392</v>
      </c>
      <c r="B5" s="370"/>
      <c r="C5" s="371" t="s">
        <v>605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2"/>
      <c r="BB5" s="372"/>
      <c r="BC5" s="372"/>
      <c r="BD5" s="372"/>
      <c r="BE5" s="373"/>
    </row>
    <row r="6" spans="1:57" x14ac:dyDescent="0.2">
      <c r="A6" s="374" t="s">
        <v>345</v>
      </c>
      <c r="B6" s="375"/>
      <c r="C6" s="395" t="s">
        <v>346</v>
      </c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396"/>
      <c r="AY6" s="396"/>
      <c r="AZ6" s="396"/>
      <c r="BA6" s="396"/>
      <c r="BB6" s="396"/>
      <c r="BC6" s="396"/>
      <c r="BD6" s="396"/>
      <c r="BE6" s="397"/>
    </row>
    <row r="7" spans="1:57" x14ac:dyDescent="0.2">
      <c r="A7" s="398" t="s">
        <v>396</v>
      </c>
      <c r="B7" s="399"/>
      <c r="C7" s="404" t="s">
        <v>606</v>
      </c>
      <c r="D7" s="395" t="s">
        <v>606</v>
      </c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6"/>
      <c r="AY7" s="396"/>
      <c r="AZ7" s="396"/>
      <c r="BA7" s="396"/>
      <c r="BB7" s="396"/>
      <c r="BC7" s="396"/>
      <c r="BD7" s="396"/>
      <c r="BE7" s="397"/>
    </row>
    <row r="8" spans="1:57" x14ac:dyDescent="0.2">
      <c r="A8" s="400"/>
      <c r="B8" s="401"/>
      <c r="C8" s="405"/>
      <c r="D8" s="404" t="s">
        <v>607</v>
      </c>
      <c r="E8" s="404" t="s">
        <v>608</v>
      </c>
      <c r="F8" s="395" t="s">
        <v>608</v>
      </c>
      <c r="G8" s="396"/>
      <c r="H8" s="397"/>
      <c r="I8" s="404" t="s">
        <v>609</v>
      </c>
      <c r="J8" s="395" t="s">
        <v>609</v>
      </c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7"/>
      <c r="AE8" s="404" t="s">
        <v>610</v>
      </c>
      <c r="AF8" s="404" t="s">
        <v>611</v>
      </c>
      <c r="AG8" s="404" t="s">
        <v>612</v>
      </c>
      <c r="AH8" s="395" t="s">
        <v>612</v>
      </c>
      <c r="AI8" s="396"/>
      <c r="AJ8" s="396"/>
      <c r="AK8" s="396"/>
      <c r="AL8" s="396"/>
      <c r="AM8" s="396"/>
      <c r="AN8" s="396"/>
      <c r="AO8" s="396"/>
      <c r="AP8" s="396"/>
      <c r="AQ8" s="396"/>
      <c r="AR8" s="397"/>
      <c r="AS8" s="404" t="s">
        <v>613</v>
      </c>
      <c r="AT8" s="395" t="s">
        <v>613</v>
      </c>
      <c r="AU8" s="396"/>
      <c r="AV8" s="396"/>
      <c r="AW8" s="396"/>
      <c r="AX8" s="396"/>
      <c r="AY8" s="396"/>
      <c r="AZ8" s="397"/>
      <c r="BA8" s="404" t="s">
        <v>614</v>
      </c>
      <c r="BB8" s="404" t="s">
        <v>615</v>
      </c>
      <c r="BC8" s="404" t="s">
        <v>616</v>
      </c>
      <c r="BD8" s="404" t="s">
        <v>617</v>
      </c>
      <c r="BE8" s="404" t="s">
        <v>618</v>
      </c>
    </row>
    <row r="9" spans="1:57" x14ac:dyDescent="0.2">
      <c r="A9" s="400"/>
      <c r="B9" s="401"/>
      <c r="C9" s="405"/>
      <c r="D9" s="405"/>
      <c r="E9" s="405"/>
      <c r="F9" s="404" t="s">
        <v>619</v>
      </c>
      <c r="G9" s="404" t="s">
        <v>620</v>
      </c>
      <c r="H9" s="404" t="s">
        <v>621</v>
      </c>
      <c r="I9" s="405"/>
      <c r="J9" s="404" t="s">
        <v>622</v>
      </c>
      <c r="K9" s="404" t="s">
        <v>623</v>
      </c>
      <c r="L9" s="404" t="s">
        <v>624</v>
      </c>
      <c r="M9" s="395" t="s">
        <v>624</v>
      </c>
      <c r="N9" s="397"/>
      <c r="O9" s="404" t="s">
        <v>625</v>
      </c>
      <c r="P9" s="395" t="s">
        <v>625</v>
      </c>
      <c r="Q9" s="396"/>
      <c r="R9" s="396"/>
      <c r="S9" s="397"/>
      <c r="T9" s="404" t="s">
        <v>626</v>
      </c>
      <c r="U9" s="395" t="s">
        <v>626</v>
      </c>
      <c r="V9" s="397"/>
      <c r="W9" s="404" t="s">
        <v>627</v>
      </c>
      <c r="X9" s="395" t="s">
        <v>627</v>
      </c>
      <c r="Y9" s="397"/>
      <c r="Z9" s="404" t="s">
        <v>628</v>
      </c>
      <c r="AA9" s="404" t="s">
        <v>629</v>
      </c>
      <c r="AB9" s="395" t="s">
        <v>629</v>
      </c>
      <c r="AC9" s="397"/>
      <c r="AD9" s="404" t="s">
        <v>630</v>
      </c>
      <c r="AE9" s="405"/>
      <c r="AF9" s="405"/>
      <c r="AG9" s="405"/>
      <c r="AH9" s="404" t="s">
        <v>631</v>
      </c>
      <c r="AI9" s="395" t="s">
        <v>631</v>
      </c>
      <c r="AJ9" s="396"/>
      <c r="AK9" s="397"/>
      <c r="AL9" s="404" t="s">
        <v>632</v>
      </c>
      <c r="AM9" s="395" t="s">
        <v>632</v>
      </c>
      <c r="AN9" s="396"/>
      <c r="AO9" s="397"/>
      <c r="AP9" s="404" t="s">
        <v>633</v>
      </c>
      <c r="AQ9" s="404" t="s">
        <v>634</v>
      </c>
      <c r="AR9" s="404" t="s">
        <v>635</v>
      </c>
      <c r="AS9" s="405"/>
      <c r="AT9" s="404" t="s">
        <v>636</v>
      </c>
      <c r="AU9" s="395" t="s">
        <v>636</v>
      </c>
      <c r="AV9" s="396"/>
      <c r="AW9" s="397"/>
      <c r="AX9" s="404" t="s">
        <v>637</v>
      </c>
      <c r="AY9" s="395" t="s">
        <v>637</v>
      </c>
      <c r="AZ9" s="397"/>
      <c r="BA9" s="405"/>
      <c r="BB9" s="405"/>
      <c r="BC9" s="405"/>
      <c r="BD9" s="405"/>
      <c r="BE9" s="405"/>
    </row>
    <row r="10" spans="1:57" ht="105" x14ac:dyDescent="0.2">
      <c r="A10" s="402"/>
      <c r="B10" s="403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212" t="s">
        <v>638</v>
      </c>
      <c r="N10" s="212" t="s">
        <v>639</v>
      </c>
      <c r="O10" s="406"/>
      <c r="P10" s="212" t="s">
        <v>640</v>
      </c>
      <c r="Q10" s="212" t="s">
        <v>641</v>
      </c>
      <c r="R10" s="212" t="s">
        <v>642</v>
      </c>
      <c r="S10" s="212" t="s">
        <v>643</v>
      </c>
      <c r="T10" s="406"/>
      <c r="U10" s="212" t="s">
        <v>644</v>
      </c>
      <c r="V10" s="212" t="s">
        <v>645</v>
      </c>
      <c r="W10" s="406"/>
      <c r="X10" s="212" t="s">
        <v>646</v>
      </c>
      <c r="Y10" s="212" t="s">
        <v>647</v>
      </c>
      <c r="Z10" s="406"/>
      <c r="AA10" s="406"/>
      <c r="AB10" s="212" t="s">
        <v>648</v>
      </c>
      <c r="AC10" s="212" t="s">
        <v>649</v>
      </c>
      <c r="AD10" s="406"/>
      <c r="AE10" s="406"/>
      <c r="AF10" s="406"/>
      <c r="AG10" s="406"/>
      <c r="AH10" s="406"/>
      <c r="AI10" s="212" t="s">
        <v>650</v>
      </c>
      <c r="AJ10" s="212" t="s">
        <v>651</v>
      </c>
      <c r="AK10" s="212" t="s">
        <v>652</v>
      </c>
      <c r="AL10" s="406"/>
      <c r="AM10" s="212" t="s">
        <v>653</v>
      </c>
      <c r="AN10" s="212" t="s">
        <v>654</v>
      </c>
      <c r="AO10" s="212" t="s">
        <v>655</v>
      </c>
      <c r="AP10" s="406"/>
      <c r="AQ10" s="406"/>
      <c r="AR10" s="406"/>
      <c r="AS10" s="406"/>
      <c r="AT10" s="406"/>
      <c r="AU10" s="212" t="s">
        <v>656</v>
      </c>
      <c r="AV10" s="212" t="s">
        <v>657</v>
      </c>
      <c r="AW10" s="212" t="s">
        <v>658</v>
      </c>
      <c r="AX10" s="406"/>
      <c r="AY10" s="212" t="s">
        <v>659</v>
      </c>
      <c r="AZ10" s="212" t="s">
        <v>660</v>
      </c>
      <c r="BA10" s="406"/>
      <c r="BB10" s="406"/>
      <c r="BC10" s="406"/>
      <c r="BD10" s="406"/>
      <c r="BE10" s="406"/>
    </row>
    <row r="11" spans="1:57" ht="13.5" x14ac:dyDescent="0.25">
      <c r="A11" s="214" t="s">
        <v>438</v>
      </c>
      <c r="B11" s="215" t="s">
        <v>397</v>
      </c>
      <c r="C11" s="215" t="s">
        <v>397</v>
      </c>
      <c r="D11" s="215" t="s">
        <v>397</v>
      </c>
      <c r="E11" s="215" t="s">
        <v>397</v>
      </c>
      <c r="F11" s="215" t="s">
        <v>397</v>
      </c>
      <c r="G11" s="215" t="s">
        <v>397</v>
      </c>
      <c r="H11" s="215" t="s">
        <v>397</v>
      </c>
      <c r="I11" s="215" t="s">
        <v>397</v>
      </c>
      <c r="J11" s="215" t="s">
        <v>397</v>
      </c>
      <c r="K11" s="215" t="s">
        <v>397</v>
      </c>
      <c r="L11" s="215" t="s">
        <v>397</v>
      </c>
      <c r="M11" s="215" t="s">
        <v>397</v>
      </c>
      <c r="N11" s="215" t="s">
        <v>397</v>
      </c>
      <c r="O11" s="215" t="s">
        <v>397</v>
      </c>
      <c r="P11" s="215" t="s">
        <v>397</v>
      </c>
      <c r="Q11" s="215" t="s">
        <v>397</v>
      </c>
      <c r="R11" s="215" t="s">
        <v>397</v>
      </c>
      <c r="S11" s="215" t="s">
        <v>397</v>
      </c>
      <c r="T11" s="215" t="s">
        <v>397</v>
      </c>
      <c r="U11" s="215" t="s">
        <v>397</v>
      </c>
      <c r="V11" s="215" t="s">
        <v>397</v>
      </c>
      <c r="W11" s="215" t="s">
        <v>397</v>
      </c>
      <c r="X11" s="215" t="s">
        <v>397</v>
      </c>
      <c r="Y11" s="215" t="s">
        <v>397</v>
      </c>
      <c r="Z11" s="215" t="s">
        <v>397</v>
      </c>
      <c r="AA11" s="215" t="s">
        <v>397</v>
      </c>
      <c r="AB11" s="215" t="s">
        <v>397</v>
      </c>
      <c r="AC11" s="215" t="s">
        <v>397</v>
      </c>
      <c r="AD11" s="215" t="s">
        <v>397</v>
      </c>
      <c r="AE11" s="215" t="s">
        <v>397</v>
      </c>
      <c r="AF11" s="215" t="s">
        <v>397</v>
      </c>
      <c r="AG11" s="215" t="s">
        <v>397</v>
      </c>
      <c r="AH11" s="215" t="s">
        <v>397</v>
      </c>
      <c r="AI11" s="215" t="s">
        <v>397</v>
      </c>
      <c r="AJ11" s="215" t="s">
        <v>397</v>
      </c>
      <c r="AK11" s="215" t="s">
        <v>397</v>
      </c>
      <c r="AL11" s="215" t="s">
        <v>397</v>
      </c>
      <c r="AM11" s="215" t="s">
        <v>397</v>
      </c>
      <c r="AN11" s="215" t="s">
        <v>397</v>
      </c>
      <c r="AO11" s="215" t="s">
        <v>397</v>
      </c>
      <c r="AP11" s="215" t="s">
        <v>397</v>
      </c>
      <c r="AQ11" s="215" t="s">
        <v>397</v>
      </c>
      <c r="AR11" s="215" t="s">
        <v>397</v>
      </c>
      <c r="AS11" s="215" t="s">
        <v>397</v>
      </c>
      <c r="AT11" s="215" t="s">
        <v>397</v>
      </c>
      <c r="AU11" s="215" t="s">
        <v>397</v>
      </c>
      <c r="AV11" s="215" t="s">
        <v>397</v>
      </c>
      <c r="AW11" s="215" t="s">
        <v>397</v>
      </c>
      <c r="AX11" s="215" t="s">
        <v>397</v>
      </c>
      <c r="AY11" s="215" t="s">
        <v>397</v>
      </c>
      <c r="AZ11" s="215" t="s">
        <v>397</v>
      </c>
      <c r="BA11" s="215" t="s">
        <v>397</v>
      </c>
      <c r="BB11" s="215" t="s">
        <v>397</v>
      </c>
      <c r="BC11" s="215" t="s">
        <v>397</v>
      </c>
      <c r="BD11" s="215" t="s">
        <v>397</v>
      </c>
      <c r="BE11" s="215" t="s">
        <v>397</v>
      </c>
    </row>
    <row r="12" spans="1:57" ht="13.5" x14ac:dyDescent="0.25">
      <c r="A12" s="217" t="s">
        <v>398</v>
      </c>
      <c r="B12" s="215" t="s">
        <v>397</v>
      </c>
      <c r="C12" s="229">
        <v>2267.1</v>
      </c>
      <c r="D12" s="229">
        <v>73.400000000000006</v>
      </c>
      <c r="E12" s="229">
        <v>6.8</v>
      </c>
      <c r="F12" s="229">
        <v>3.7</v>
      </c>
      <c r="G12" s="229">
        <v>2.1</v>
      </c>
      <c r="H12" s="229">
        <v>1</v>
      </c>
      <c r="I12" s="229">
        <v>490.7</v>
      </c>
      <c r="J12" s="229">
        <v>43.4</v>
      </c>
      <c r="K12" s="229">
        <v>38.6</v>
      </c>
      <c r="L12" s="229">
        <v>40.799999999999997</v>
      </c>
      <c r="M12" s="229">
        <v>26.7</v>
      </c>
      <c r="N12" s="229">
        <v>14.1</v>
      </c>
      <c r="O12" s="229">
        <v>64.400000000000006</v>
      </c>
      <c r="P12" s="229">
        <v>2.5</v>
      </c>
      <c r="Q12" s="229">
        <v>10.8</v>
      </c>
      <c r="R12" s="229">
        <v>33.1</v>
      </c>
      <c r="S12" s="229">
        <v>17.899999999999999</v>
      </c>
      <c r="T12" s="229">
        <v>98.2</v>
      </c>
      <c r="U12" s="229">
        <v>22.8</v>
      </c>
      <c r="V12" s="229">
        <v>75.400000000000006</v>
      </c>
      <c r="W12" s="229">
        <v>46.2</v>
      </c>
      <c r="X12" s="229">
        <v>14.7</v>
      </c>
      <c r="Y12" s="229">
        <v>31.5</v>
      </c>
      <c r="Z12" s="229">
        <v>42.9</v>
      </c>
      <c r="AA12" s="229">
        <v>72.099999999999994</v>
      </c>
      <c r="AB12" s="229">
        <v>67.900000000000006</v>
      </c>
      <c r="AC12" s="229">
        <v>4.2</v>
      </c>
      <c r="AD12" s="229">
        <v>44.3</v>
      </c>
      <c r="AE12" s="229">
        <v>40.5</v>
      </c>
      <c r="AF12" s="229">
        <v>163.1</v>
      </c>
      <c r="AG12" s="229">
        <v>966.7</v>
      </c>
      <c r="AH12" s="229">
        <v>609</v>
      </c>
      <c r="AI12" s="229">
        <v>377.6</v>
      </c>
      <c r="AJ12" s="229">
        <v>137</v>
      </c>
      <c r="AK12" s="229">
        <v>94.3</v>
      </c>
      <c r="AL12" s="229">
        <v>60.9</v>
      </c>
      <c r="AM12" s="229">
        <v>12.1</v>
      </c>
      <c r="AN12" s="229">
        <v>11.4</v>
      </c>
      <c r="AO12" s="229">
        <v>37.4</v>
      </c>
      <c r="AP12" s="229">
        <v>45.7</v>
      </c>
      <c r="AQ12" s="229">
        <v>22.6</v>
      </c>
      <c r="AR12" s="229">
        <v>228.5</v>
      </c>
      <c r="AS12" s="229">
        <v>526</v>
      </c>
      <c r="AT12" s="229">
        <v>463.2</v>
      </c>
      <c r="AU12" s="229">
        <v>160.80000000000001</v>
      </c>
      <c r="AV12" s="229">
        <v>171.5</v>
      </c>
      <c r="AW12" s="229">
        <v>130.9</v>
      </c>
      <c r="AX12" s="229">
        <v>62.7</v>
      </c>
      <c r="AY12" s="229">
        <v>62.7</v>
      </c>
      <c r="AZ12" s="229">
        <v>0</v>
      </c>
      <c r="BA12" s="229">
        <v>537.9</v>
      </c>
      <c r="BB12" s="229">
        <v>1492.7</v>
      </c>
      <c r="BC12" s="229">
        <v>357.7</v>
      </c>
      <c r="BD12" s="229">
        <v>1655.8</v>
      </c>
      <c r="BE12" s="229">
        <v>75.599999999999994</v>
      </c>
    </row>
    <row r="13" spans="1:57" x14ac:dyDescent="0.2">
      <c r="A13" s="232"/>
    </row>
    <row r="14" spans="1:57" x14ac:dyDescent="0.2">
      <c r="A14" s="267" t="s">
        <v>296</v>
      </c>
      <c r="B14" s="267"/>
      <c r="C14" s="267" t="s">
        <v>670</v>
      </c>
    </row>
  </sheetData>
  <mergeCells count="55">
    <mergeCell ref="AY9:AZ9"/>
    <mergeCell ref="AP9:AP10"/>
    <mergeCell ref="AQ9:AQ10"/>
    <mergeCell ref="AR9:AR10"/>
    <mergeCell ref="AT9:AT10"/>
    <mergeCell ref="AU9:AW9"/>
    <mergeCell ref="AX9:AX10"/>
    <mergeCell ref="W9:W10"/>
    <mergeCell ref="X9:Y9"/>
    <mergeCell ref="Z9:Z10"/>
    <mergeCell ref="AA9:AA10"/>
    <mergeCell ref="AB9:AC9"/>
    <mergeCell ref="BA8:BA10"/>
    <mergeCell ref="BB8:BB10"/>
    <mergeCell ref="BC8:BC10"/>
    <mergeCell ref="BD8:BD10"/>
    <mergeCell ref="BE8:BE10"/>
    <mergeCell ref="AF8:AF10"/>
    <mergeCell ref="AG8:AG10"/>
    <mergeCell ref="AH8:AR8"/>
    <mergeCell ref="AS8:AS10"/>
    <mergeCell ref="F9:F10"/>
    <mergeCell ref="G9:G10"/>
    <mergeCell ref="H9:H10"/>
    <mergeCell ref="J9:J10"/>
    <mergeCell ref="K9:K10"/>
    <mergeCell ref="AD9:AD10"/>
    <mergeCell ref="L9:L10"/>
    <mergeCell ref="M9:N9"/>
    <mergeCell ref="O9:O10"/>
    <mergeCell ref="P9:S9"/>
    <mergeCell ref="T9:T10"/>
    <mergeCell ref="U9:V9"/>
    <mergeCell ref="A6:B6"/>
    <mergeCell ref="C6:BE6"/>
    <mergeCell ref="A7:B10"/>
    <mergeCell ref="C7:C10"/>
    <mergeCell ref="D7:BE7"/>
    <mergeCell ref="D8:D10"/>
    <mergeCell ref="E8:E10"/>
    <mergeCell ref="F8:H8"/>
    <mergeCell ref="I8:I10"/>
    <mergeCell ref="J8:AD8"/>
    <mergeCell ref="AT8:AZ8"/>
    <mergeCell ref="AH9:AH10"/>
    <mergeCell ref="AI9:AK9"/>
    <mergeCell ref="AL9:AL10"/>
    <mergeCell ref="AM9:AO9"/>
    <mergeCell ref="AE8:AE10"/>
    <mergeCell ref="A3:B3"/>
    <mergeCell ref="C3:BE3"/>
    <mergeCell ref="A4:B4"/>
    <mergeCell ref="C4:BE4"/>
    <mergeCell ref="A5:B5"/>
    <mergeCell ref="C5:BE5"/>
  </mergeCells>
  <hyperlinks>
    <hyperlink ref="A2" r:id="rId1" display="http://stats.oecd.org/OECDStat_Metadata/ShowMetadata.ashx?Dataset=TIM_2019_MAIN&amp;ShowOnWeb=true&amp;Lang=en"/>
    <hyperlink ref="C3" r:id="rId2" display="http://stats.oecd.org/OECDStat_Metadata/ShowMetadata.ashx?Dataset=TIM_2019_MAIN&amp;Coords=[VAR].[EMPN]&amp;ShowOnWeb=true&amp;Lang=en"/>
  </hyperlinks>
  <pageMargins left="0.75" right="0.75" top="1" bottom="1" header="0.5" footer="0.5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G17" sqref="G17"/>
    </sheetView>
  </sheetViews>
  <sheetFormatPr defaultRowHeight="15" x14ac:dyDescent="0.25"/>
  <cols>
    <col min="1" max="1" width="11" customWidth="1"/>
    <col min="2" max="2" width="64" customWidth="1"/>
    <col min="3" max="3" width="70.42578125" bestFit="1" customWidth="1"/>
    <col min="4" max="4" width="36.5703125" customWidth="1"/>
  </cols>
  <sheetData>
    <row r="1" spans="1:5" ht="45" x14ac:dyDescent="0.25">
      <c r="A1" s="20" t="s">
        <v>323</v>
      </c>
      <c r="B1" s="20" t="s">
        <v>324</v>
      </c>
      <c r="C1" s="20" t="s">
        <v>671</v>
      </c>
      <c r="D1" s="20" t="s">
        <v>58</v>
      </c>
    </row>
    <row r="2" spans="1:5" x14ac:dyDescent="0.25">
      <c r="A2" s="25" t="s">
        <v>106</v>
      </c>
      <c r="B2" s="44" t="s">
        <v>59</v>
      </c>
      <c r="C2" s="49" t="s">
        <v>152</v>
      </c>
      <c r="D2" s="44" t="s">
        <v>126</v>
      </c>
      <c r="E2" s="44"/>
    </row>
    <row r="3" spans="1:5" x14ac:dyDescent="0.25">
      <c r="A3" s="25" t="s">
        <v>107</v>
      </c>
      <c r="B3" s="44" t="s">
        <v>60</v>
      </c>
      <c r="C3" s="49" t="s">
        <v>153</v>
      </c>
      <c r="D3" s="44" t="s">
        <v>128</v>
      </c>
      <c r="E3" s="44"/>
    </row>
    <row r="4" spans="1:5" x14ac:dyDescent="0.25">
      <c r="A4" s="25" t="s">
        <v>108</v>
      </c>
      <c r="B4" s="44" t="s">
        <v>61</v>
      </c>
      <c r="C4" s="49" t="s">
        <v>154</v>
      </c>
      <c r="D4" s="44" t="s">
        <v>129</v>
      </c>
      <c r="E4" s="44"/>
    </row>
    <row r="5" spans="1:5" x14ac:dyDescent="0.25">
      <c r="A5" s="25" t="s">
        <v>151</v>
      </c>
      <c r="B5" s="44" t="s">
        <v>62</v>
      </c>
      <c r="C5" s="49" t="s">
        <v>155</v>
      </c>
      <c r="D5" s="44" t="s">
        <v>130</v>
      </c>
      <c r="E5" s="44"/>
    </row>
    <row r="6" spans="1:5" x14ac:dyDescent="0.25">
      <c r="A6" s="25" t="s">
        <v>109</v>
      </c>
      <c r="B6" s="44" t="s">
        <v>63</v>
      </c>
      <c r="C6" s="49" t="s">
        <v>156</v>
      </c>
      <c r="D6" s="44" t="s">
        <v>131</v>
      </c>
      <c r="E6" s="44"/>
    </row>
    <row r="7" spans="1:5" x14ac:dyDescent="0.25">
      <c r="A7" s="25" t="s">
        <v>110</v>
      </c>
      <c r="B7" s="44" t="s">
        <v>64</v>
      </c>
      <c r="C7" s="49" t="s">
        <v>157</v>
      </c>
      <c r="D7" s="44" t="s">
        <v>132</v>
      </c>
      <c r="E7" s="44"/>
    </row>
    <row r="8" spans="1:5" x14ac:dyDescent="0.25">
      <c r="A8" s="25">
        <v>16</v>
      </c>
      <c r="B8" s="44" t="s">
        <v>65</v>
      </c>
      <c r="C8" s="49" t="s">
        <v>158</v>
      </c>
      <c r="D8" s="44" t="s">
        <v>133</v>
      </c>
      <c r="E8" s="44"/>
    </row>
    <row r="9" spans="1:5" x14ac:dyDescent="0.25">
      <c r="A9" s="25" t="s">
        <v>111</v>
      </c>
      <c r="B9" s="44" t="s">
        <v>66</v>
      </c>
      <c r="C9" s="49" t="s">
        <v>159</v>
      </c>
      <c r="D9" s="44" t="s">
        <v>95</v>
      </c>
      <c r="E9" s="44"/>
    </row>
    <row r="10" spans="1:5" x14ac:dyDescent="0.25">
      <c r="A10" s="25">
        <v>19</v>
      </c>
      <c r="B10" s="44" t="s">
        <v>67</v>
      </c>
      <c r="C10" s="49" t="s">
        <v>160</v>
      </c>
      <c r="D10" s="44" t="s">
        <v>96</v>
      </c>
      <c r="E10" s="44"/>
    </row>
    <row r="11" spans="1:5" x14ac:dyDescent="0.25">
      <c r="A11" s="25" t="s">
        <v>112</v>
      </c>
      <c r="B11" s="44" t="s">
        <v>68</v>
      </c>
      <c r="C11" s="49" t="s">
        <v>161</v>
      </c>
      <c r="D11" s="44" t="s">
        <v>97</v>
      </c>
      <c r="E11" s="44"/>
    </row>
    <row r="12" spans="1:5" x14ac:dyDescent="0.25">
      <c r="A12" s="25">
        <v>22</v>
      </c>
      <c r="B12" s="44" t="s">
        <v>69</v>
      </c>
      <c r="C12" s="49" t="s">
        <v>162</v>
      </c>
      <c r="D12" s="44" t="s">
        <v>98</v>
      </c>
      <c r="E12" s="44"/>
    </row>
    <row r="13" spans="1:5" x14ac:dyDescent="0.25">
      <c r="A13" s="25">
        <v>23</v>
      </c>
      <c r="B13" s="44" t="s">
        <v>70</v>
      </c>
      <c r="C13" s="49" t="s">
        <v>163</v>
      </c>
      <c r="D13" s="44" t="s">
        <v>134</v>
      </c>
      <c r="E13" s="44"/>
    </row>
    <row r="14" spans="1:5" x14ac:dyDescent="0.25">
      <c r="A14" s="25">
        <v>24</v>
      </c>
      <c r="B14" s="44" t="s">
        <v>71</v>
      </c>
      <c r="C14" s="49" t="s">
        <v>164</v>
      </c>
      <c r="D14" s="44" t="s">
        <v>99</v>
      </c>
      <c r="E14" s="44"/>
    </row>
    <row r="15" spans="1:5" x14ac:dyDescent="0.25">
      <c r="A15" s="25">
        <v>25</v>
      </c>
      <c r="B15" s="44" t="s">
        <v>72</v>
      </c>
      <c r="C15" s="49" t="s">
        <v>165</v>
      </c>
      <c r="D15" s="44" t="s">
        <v>135</v>
      </c>
      <c r="E15" s="44"/>
    </row>
    <row r="16" spans="1:5" x14ac:dyDescent="0.25">
      <c r="A16" s="25">
        <v>26</v>
      </c>
      <c r="B16" s="44" t="s">
        <v>73</v>
      </c>
      <c r="C16" s="49" t="s">
        <v>166</v>
      </c>
      <c r="D16" s="44" t="s">
        <v>136</v>
      </c>
      <c r="E16" s="44"/>
    </row>
    <row r="17" spans="1:5" x14ac:dyDescent="0.25">
      <c r="A17" s="25">
        <v>27</v>
      </c>
      <c r="B17" s="44" t="s">
        <v>74</v>
      </c>
      <c r="C17" s="49" t="s">
        <v>167</v>
      </c>
      <c r="D17" s="44" t="s">
        <v>137</v>
      </c>
      <c r="E17" s="44"/>
    </row>
    <row r="18" spans="1:5" x14ac:dyDescent="0.25">
      <c r="A18" s="25">
        <v>28</v>
      </c>
      <c r="B18" s="44" t="s">
        <v>75</v>
      </c>
      <c r="C18" s="49" t="s">
        <v>168</v>
      </c>
      <c r="D18" s="44" t="s">
        <v>138</v>
      </c>
      <c r="E18" s="44"/>
    </row>
    <row r="19" spans="1:5" x14ac:dyDescent="0.25">
      <c r="A19" s="25">
        <v>29</v>
      </c>
      <c r="B19" s="44" t="s">
        <v>76</v>
      </c>
      <c r="C19" s="49" t="s">
        <v>169</v>
      </c>
      <c r="D19" s="44" t="s">
        <v>127</v>
      </c>
      <c r="E19" s="44"/>
    </row>
    <row r="20" spans="1:5" x14ac:dyDescent="0.25">
      <c r="A20" s="25">
        <v>30</v>
      </c>
      <c r="B20" s="44" t="s">
        <v>77</v>
      </c>
      <c r="C20" s="49" t="s">
        <v>170</v>
      </c>
      <c r="D20" s="44" t="s">
        <v>100</v>
      </c>
      <c r="E20" s="44"/>
    </row>
    <row r="21" spans="1:5" x14ac:dyDescent="0.25">
      <c r="A21" s="25" t="s">
        <v>113</v>
      </c>
      <c r="B21" s="44" t="s">
        <v>78</v>
      </c>
      <c r="C21" s="49" t="s">
        <v>171</v>
      </c>
      <c r="D21" s="44" t="s">
        <v>139</v>
      </c>
      <c r="E21" s="44"/>
    </row>
    <row r="22" spans="1:5" x14ac:dyDescent="0.25">
      <c r="A22" s="25" t="s">
        <v>114</v>
      </c>
      <c r="B22" s="44" t="s">
        <v>79</v>
      </c>
      <c r="C22" s="49" t="s">
        <v>172</v>
      </c>
      <c r="D22" s="44" t="s">
        <v>140</v>
      </c>
      <c r="E22" s="44"/>
    </row>
    <row r="23" spans="1:5" x14ac:dyDescent="0.25">
      <c r="A23" s="25" t="s">
        <v>115</v>
      </c>
      <c r="B23" s="44" t="s">
        <v>80</v>
      </c>
      <c r="C23" s="49" t="s">
        <v>173</v>
      </c>
      <c r="D23" s="44" t="s">
        <v>141</v>
      </c>
      <c r="E23" s="44"/>
    </row>
    <row r="24" spans="1:5" x14ac:dyDescent="0.25">
      <c r="A24" s="25" t="s">
        <v>116</v>
      </c>
      <c r="B24" s="44" t="s">
        <v>81</v>
      </c>
      <c r="C24" s="49" t="s">
        <v>174</v>
      </c>
      <c r="D24" s="44" t="s">
        <v>142</v>
      </c>
      <c r="E24" s="44"/>
    </row>
    <row r="25" spans="1:5" x14ac:dyDescent="0.25">
      <c r="A25" s="25" t="s">
        <v>117</v>
      </c>
      <c r="B25" s="44" t="s">
        <v>82</v>
      </c>
      <c r="C25" s="49" t="s">
        <v>175</v>
      </c>
      <c r="D25" s="44" t="s">
        <v>101</v>
      </c>
      <c r="E25" s="44"/>
    </row>
    <row r="26" spans="1:5" x14ac:dyDescent="0.25">
      <c r="A26" s="25" t="s">
        <v>118</v>
      </c>
      <c r="B26" s="44" t="s">
        <v>83</v>
      </c>
      <c r="C26" s="49" t="s">
        <v>176</v>
      </c>
      <c r="D26" s="44" t="s">
        <v>102</v>
      </c>
      <c r="E26" s="44"/>
    </row>
    <row r="27" spans="1:5" x14ac:dyDescent="0.25">
      <c r="A27" s="25" t="s">
        <v>119</v>
      </c>
      <c r="B27" s="44" t="s">
        <v>84</v>
      </c>
      <c r="C27" s="49" t="s">
        <v>177</v>
      </c>
      <c r="D27" s="44" t="s">
        <v>143</v>
      </c>
      <c r="E27" s="44"/>
    </row>
    <row r="28" spans="1:5" x14ac:dyDescent="0.25">
      <c r="A28" s="25">
        <v>61</v>
      </c>
      <c r="B28" s="44" t="s">
        <v>85</v>
      </c>
      <c r="C28" s="49" t="s">
        <v>178</v>
      </c>
      <c r="D28" s="44" t="s">
        <v>103</v>
      </c>
      <c r="E28" s="44"/>
    </row>
    <row r="29" spans="1:5" x14ac:dyDescent="0.25">
      <c r="A29" s="25" t="s">
        <v>120</v>
      </c>
      <c r="B29" s="44" t="s">
        <v>86</v>
      </c>
      <c r="C29" s="49" t="s">
        <v>179</v>
      </c>
      <c r="D29" s="44" t="s">
        <v>144</v>
      </c>
      <c r="E29" s="44"/>
    </row>
    <row r="30" spans="1:5" x14ac:dyDescent="0.25">
      <c r="A30" s="25" t="s">
        <v>121</v>
      </c>
      <c r="B30" s="44" t="s">
        <v>87</v>
      </c>
      <c r="C30" s="49" t="s">
        <v>180</v>
      </c>
      <c r="D30" s="44" t="s">
        <v>145</v>
      </c>
      <c r="E30" s="44"/>
    </row>
    <row r="31" spans="1:5" x14ac:dyDescent="0.25">
      <c r="A31" s="25">
        <v>68</v>
      </c>
      <c r="B31" s="44" t="s">
        <v>88</v>
      </c>
      <c r="C31" s="49" t="s">
        <v>181</v>
      </c>
      <c r="D31" s="44" t="s">
        <v>104</v>
      </c>
      <c r="E31" s="44"/>
    </row>
    <row r="32" spans="1:5" x14ac:dyDescent="0.25">
      <c r="A32" s="25" t="s">
        <v>122</v>
      </c>
      <c r="B32" s="44" t="s">
        <v>89</v>
      </c>
      <c r="C32" s="49" t="s">
        <v>182</v>
      </c>
      <c r="D32" s="44" t="s">
        <v>146</v>
      </c>
      <c r="E32" s="44"/>
    </row>
    <row r="33" spans="1:5" x14ac:dyDescent="0.25">
      <c r="A33" s="25">
        <v>84</v>
      </c>
      <c r="B33" s="44" t="s">
        <v>90</v>
      </c>
      <c r="C33" s="49" t="s">
        <v>183</v>
      </c>
      <c r="D33" s="44" t="s">
        <v>147</v>
      </c>
      <c r="E33" s="44"/>
    </row>
    <row r="34" spans="1:5" s="44" customFormat="1" x14ac:dyDescent="0.25">
      <c r="A34" s="25">
        <v>85</v>
      </c>
      <c r="B34" s="44" t="s">
        <v>91</v>
      </c>
      <c r="C34" s="49" t="s">
        <v>184</v>
      </c>
      <c r="D34" s="44" t="s">
        <v>105</v>
      </c>
    </row>
    <row r="35" spans="1:5" x14ac:dyDescent="0.25">
      <c r="A35" s="25" t="s">
        <v>123</v>
      </c>
      <c r="B35" s="44" t="s">
        <v>92</v>
      </c>
      <c r="C35" s="49" t="s">
        <v>185</v>
      </c>
      <c r="D35" s="44" t="s">
        <v>148</v>
      </c>
      <c r="E35" s="44"/>
    </row>
    <row r="36" spans="1:5" x14ac:dyDescent="0.25">
      <c r="A36" s="25" t="s">
        <v>124</v>
      </c>
      <c r="B36" s="44" t="s">
        <v>93</v>
      </c>
      <c r="C36" s="49" t="s">
        <v>186</v>
      </c>
      <c r="D36" s="44" t="s">
        <v>149</v>
      </c>
      <c r="E36" s="44"/>
    </row>
    <row r="37" spans="1:5" x14ac:dyDescent="0.25">
      <c r="A37" s="25" t="s">
        <v>125</v>
      </c>
      <c r="B37" s="44" t="s">
        <v>94</v>
      </c>
      <c r="C37" s="49" t="s">
        <v>187</v>
      </c>
      <c r="D37" s="44" t="s">
        <v>150</v>
      </c>
      <c r="E37" s="44"/>
    </row>
    <row r="38" spans="1:5" x14ac:dyDescent="0.25">
      <c r="A38" s="44"/>
      <c r="B38" s="44"/>
      <c r="C38" s="44"/>
      <c r="D38" s="44"/>
      <c r="E38" s="44"/>
    </row>
    <row r="39" spans="1:5" x14ac:dyDescent="0.25">
      <c r="A39" s="44"/>
      <c r="B39" s="44"/>
      <c r="C39" s="44"/>
      <c r="D39" s="44"/>
      <c r="E39" s="4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J13" sqref="J13"/>
    </sheetView>
  </sheetViews>
  <sheetFormatPr defaultRowHeight="14.25" x14ac:dyDescent="0.2"/>
  <cols>
    <col min="1" max="1" width="11.5703125" style="275" customWidth="1"/>
    <col min="2" max="6" width="9.140625" style="275"/>
    <col min="7" max="7" width="9.5703125" style="275" customWidth="1"/>
    <col min="8" max="16384" width="9.140625" style="275"/>
  </cols>
  <sheetData>
    <row r="1" spans="1:7" x14ac:dyDescent="0.2">
      <c r="B1" s="407" t="s">
        <v>685</v>
      </c>
      <c r="C1" s="407"/>
      <c r="D1" s="407" t="s">
        <v>682</v>
      </c>
      <c r="E1" s="407"/>
      <c r="F1" s="407" t="s">
        <v>684</v>
      </c>
      <c r="G1" s="407"/>
    </row>
    <row r="2" spans="1:7" ht="71.25" x14ac:dyDescent="0.2">
      <c r="B2" s="276" t="s">
        <v>681</v>
      </c>
      <c r="C2" s="276" t="s">
        <v>674</v>
      </c>
      <c r="D2" s="276" t="s">
        <v>683</v>
      </c>
      <c r="E2" s="276" t="s">
        <v>700</v>
      </c>
      <c r="F2" s="276" t="s">
        <v>699</v>
      </c>
      <c r="G2" s="276" t="s">
        <v>701</v>
      </c>
    </row>
    <row r="3" spans="1:7" x14ac:dyDescent="0.2">
      <c r="A3" s="275" t="s">
        <v>175</v>
      </c>
      <c r="B3" s="277">
        <f>'I-O_data_D+I'!Z110</f>
        <v>0.4728256011441852</v>
      </c>
      <c r="C3" s="277">
        <f>'I-O_data_D+I'!Z111</f>
        <v>0.74579929994637562</v>
      </c>
      <c r="D3" s="277">
        <f>'I-O_data_D+I'!Z114</f>
        <v>9.6093680164476641E-2</v>
      </c>
      <c r="E3" s="277">
        <f>'I-O_data_D+I'!Z115</f>
        <v>0.21250517739222999</v>
      </c>
      <c r="F3" s="277">
        <f>'I-O_data_D+I'!Z125</f>
        <v>10.205297815917286</v>
      </c>
      <c r="G3" s="277">
        <f>'I-O_data_D+I'!Z126</f>
        <v>17.262307291792787</v>
      </c>
    </row>
    <row r="4" spans="1:7" x14ac:dyDescent="0.2">
      <c r="A4" s="275" t="s">
        <v>176</v>
      </c>
      <c r="B4" s="277">
        <f>'I-O_data_D+I'!AA110</f>
        <v>0.49639935988620204</v>
      </c>
      <c r="C4" s="277">
        <f>'I-O_data_D+I'!AA111</f>
        <v>0.74948998860713978</v>
      </c>
      <c r="D4" s="277">
        <f>'I-O_data_D+I'!AA114</f>
        <v>0.12286628733997157</v>
      </c>
      <c r="E4" s="277">
        <f>'I-O_data_D+I'!AA115</f>
        <v>0.21288889851036036</v>
      </c>
      <c r="F4" s="277">
        <f>'I-O_data_D+I'!AA125</f>
        <v>41.918563300142246</v>
      </c>
      <c r="G4" s="277">
        <f>'I-O_data_D+I'!AA126</f>
        <v>49.486070054673803</v>
      </c>
    </row>
    <row r="5" spans="1:7" x14ac:dyDescent="0.2">
      <c r="A5" s="275" t="s">
        <v>686</v>
      </c>
      <c r="B5" s="277">
        <f>'I-O_data_D+I'!AG110</f>
        <v>0.40180109927427771</v>
      </c>
      <c r="C5" s="277">
        <f>'I-O_data_D+I'!AG111</f>
        <v>0.73439866614499494</v>
      </c>
      <c r="D5" s="277">
        <f>'I-O_data_D+I'!AG114</f>
        <v>0.12567446891468675</v>
      </c>
      <c r="E5" s="277">
        <f>'I-O_data_D+I'!AG115</f>
        <v>0.24173636303223378</v>
      </c>
      <c r="F5" s="277">
        <f>'I-O_data_D+I'!AG125</f>
        <v>14.369803916636272</v>
      </c>
      <c r="G5" s="277">
        <f>'I-O_data_D+I'!AG126</f>
        <v>24.103224506588258</v>
      </c>
    </row>
    <row r="6" spans="1:7" x14ac:dyDescent="0.2">
      <c r="A6" s="275" t="s">
        <v>687</v>
      </c>
      <c r="B6" s="277">
        <f>'I-O_data_D+I'!AK110</f>
        <v>0.64586869138008041</v>
      </c>
      <c r="C6" s="277">
        <f>'I-O_data_D+I'!AK111</f>
        <v>0.85556591900271983</v>
      </c>
      <c r="D6" s="277">
        <f>'I-O_data_D+I'!AK114</f>
        <v>6.2259937472085768E-2</v>
      </c>
      <c r="E6" s="277">
        <f>'I-O_data_D+I'!AK115</f>
        <v>0.12598642644124924</v>
      </c>
      <c r="F6" s="277">
        <f>'I-O_data_D+I'!AK125</f>
        <v>14.001786511835641</v>
      </c>
      <c r="G6" s="277">
        <f>'I-O_data_D+I'!AK126</f>
        <v>20.079326549629172</v>
      </c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17</vt:i4>
      </vt:variant>
    </vt:vector>
  </HeadingPairs>
  <TitlesOfParts>
    <vt:vector size="17" baseType="lpstr">
      <vt:lpstr>Návšt.CR_9_2020</vt:lpstr>
      <vt:lpstr>SVK_TiVA_data</vt:lpstr>
      <vt:lpstr>I-O_data_D+I</vt:lpstr>
      <vt:lpstr>Prepočty1</vt:lpstr>
      <vt:lpstr>Prepočty2</vt:lpstr>
      <vt:lpstr>Mult.</vt:lpstr>
      <vt:lpstr>MTK (A)</vt:lpstr>
      <vt:lpstr>JM (I)</vt:lpstr>
      <vt:lpstr>I-A</vt:lpstr>
      <vt:lpstr>LIM (B)_D+I</vt:lpstr>
      <vt:lpstr>V a Vˇ</vt:lpstr>
      <vt:lpstr>Vˇ x B_D+I</vt:lpstr>
      <vt:lpstr>CONS_NONRES</vt:lpstr>
      <vt:lpstr>Výd.nerez._D.PH</vt:lpstr>
      <vt:lpstr>Zamestnanosť</vt:lpstr>
      <vt:lpstr>ISIC Rev.4_názov</vt:lpstr>
      <vt:lpstr>Tabuľka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Potrebujeme (prilákať) zahraničných turistov?</dc:title>
  <dc:creator/>
  <cp:keywords>CR, I-O</cp:keywords>
  <cp:lastModifiedBy/>
  <dcterms:created xsi:type="dcterms:W3CDTF">2015-06-05T18:19:34Z</dcterms:created>
  <dcterms:modified xsi:type="dcterms:W3CDTF">2020-12-21T12:37:01Z</dcterms:modified>
</cp:coreProperties>
</file>