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IS\OSPIT\Nové JISCD\2_posúdenie ÚHP\03_Odpoved na vyzvu\"/>
    </mc:Choice>
  </mc:AlternateContent>
  <bookViews>
    <workbookView xWindow="0" yWindow="0" windowWidth="30036" windowHeight="10128"/>
  </bookViews>
  <sheets>
    <sheet name="Tabuľka č. 1" sheetId="3" r:id="rId1"/>
    <sheet name="Tabuľka č. 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F5" i="4"/>
  <c r="E6" i="4" l="1"/>
  <c r="E7" i="4" s="1"/>
  <c r="D6" i="4"/>
  <c r="E5" i="4"/>
  <c r="D5" i="4"/>
  <c r="D7" i="4" l="1"/>
  <c r="F6" i="4"/>
  <c r="F7" i="4" l="1"/>
  <c r="G6" i="4"/>
  <c r="G7" i="4" l="1"/>
  <c r="F36" i="3" l="1"/>
  <c r="G36" i="3" s="1"/>
  <c r="F35" i="3"/>
  <c r="G35" i="3" s="1"/>
  <c r="F34" i="3"/>
  <c r="G34" i="3" s="1"/>
  <c r="F33" i="3"/>
  <c r="G33" i="3" s="1"/>
  <c r="G32" i="3"/>
  <c r="F32" i="3"/>
  <c r="F31" i="3"/>
  <c r="G31" i="3" s="1"/>
  <c r="G37" i="3" s="1"/>
  <c r="F22" i="3"/>
  <c r="F23" i="3" s="1"/>
  <c r="F18" i="3"/>
  <c r="F19" i="3" s="1"/>
  <c r="G17" i="3"/>
  <c r="F17" i="3"/>
  <c r="F16" i="3"/>
  <c r="G16" i="3" s="1"/>
  <c r="F15" i="3"/>
  <c r="G15" i="3" s="1"/>
  <c r="G10" i="3"/>
  <c r="H10" i="3" s="1"/>
  <c r="F10" i="3"/>
  <c r="F9" i="3"/>
  <c r="G9" i="3" s="1"/>
  <c r="H9" i="3" s="1"/>
  <c r="F8" i="3"/>
  <c r="G8" i="3" s="1"/>
  <c r="H8" i="3" s="1"/>
  <c r="F7" i="3"/>
  <c r="G7" i="3" s="1"/>
  <c r="H7" i="3" s="1"/>
  <c r="G6" i="3"/>
  <c r="H6" i="3" s="1"/>
  <c r="F6" i="3"/>
  <c r="F5" i="3"/>
  <c r="G5" i="3" s="1"/>
  <c r="H5" i="3" s="1"/>
  <c r="F4" i="3"/>
  <c r="G4" i="3" s="1"/>
  <c r="G18" i="3" l="1"/>
  <c r="G19" i="3" s="1"/>
  <c r="G22" i="3"/>
  <c r="G23" i="3" s="1"/>
  <c r="F37" i="3"/>
  <c r="H4" i="3"/>
  <c r="H11" i="3" s="1"/>
  <c r="G11" i="3"/>
  <c r="F11" i="3"/>
</calcChain>
</file>

<file path=xl/sharedStrings.xml><?xml version="1.0" encoding="utf-8"?>
<sst xmlns="http://schemas.openxmlformats.org/spreadsheetml/2006/main" count="100" uniqueCount="61">
  <si>
    <t>Údržba a podpora prevádzky JISCD</t>
  </si>
  <si>
    <t>Paušálne služby (Názov aktivity)</t>
  </si>
  <si>
    <t>Činnosť (Popis)</t>
  </si>
  <si>
    <t>Merná jednotka</t>
  </si>
  <si>
    <t>Predpokladaná časová náročnosť v ČH / mesiac</t>
  </si>
  <si>
    <t>Spolu v EUR bez DPH/mesiac</t>
  </si>
  <si>
    <t>Spolu v EUR bez DPH/ 48 mesiacov</t>
  </si>
  <si>
    <t>Spolu v EUR s DPH/ 48 mesiacov</t>
  </si>
  <si>
    <t>Služba údržby zariadení a softvéru pre produkčný, predprodukčný a testovací systém </t>
  </si>
  <si>
    <t xml:space="preserve">ČH </t>
  </si>
  <si>
    <t>Služby údržby aplikačného softvéru pre produkčný, predprodukčný a testovací systém</t>
  </si>
  <si>
    <t>Služby Service Desku (L1)</t>
  </si>
  <si>
    <t>Poskytovanie služby Service desku (Call centrum)</t>
  </si>
  <si>
    <t>Služba riadenia aktív konfiguračnej databázy v systéme Service desku zhotoviteľa (CMDB)</t>
  </si>
  <si>
    <t>Služba riadenia používateľských účtov</t>
  </si>
  <si>
    <t>Činnosti oznamovania a riadenia chýb tretích strán</t>
  </si>
  <si>
    <t xml:space="preserve">Nevyhnutné úpravy systému JISCD v rámci Paušálnych služieb </t>
  </si>
  <si>
    <r>
      <t xml:space="preserve">Spolu </t>
    </r>
    <r>
      <rPr>
        <sz val="14"/>
        <color rgb="FFFF0000"/>
        <rFont val="Calibri"/>
        <family val="2"/>
        <charset val="238"/>
        <scheme val="minor"/>
      </rPr>
      <t>- paušálne služby:</t>
    </r>
  </si>
  <si>
    <t>-</t>
  </si>
  <si>
    <t>Nadpaušálne služby (Názov aktivity)</t>
  </si>
  <si>
    <t>Služby Service Desku (L2, L3)</t>
  </si>
  <si>
    <t>Zabezpečenie aplikačnej používateľskej podpory pre používateľov systému JISCD pre komponentu intranet</t>
  </si>
  <si>
    <t>ČH</t>
  </si>
  <si>
    <t>Zabezpečenie aplikačnej používateľskej podpory pre používateľov systému JISCD pre komponentu extranet</t>
  </si>
  <si>
    <t>Zabezpečenie Používateľskej aplikačnej podpory JISCD pre ostatné komponenty</t>
  </si>
  <si>
    <t>Zabezpečenie Používateľskej aplikačnej podpory JISCD pre riešenie dátových a integračných problémov spôsobených systémami tretích strán</t>
  </si>
  <si>
    <r>
      <t xml:space="preserve">Spolu </t>
    </r>
    <r>
      <rPr>
        <sz val="14"/>
        <color rgb="FFFF0000"/>
        <rFont val="Calibri"/>
        <family val="2"/>
        <charset val="238"/>
        <scheme val="minor"/>
      </rPr>
      <t>- nadpaušálne služby:</t>
    </r>
  </si>
  <si>
    <t>Personalizácia unifikovaných kariet (Názov aktivity)</t>
  </si>
  <si>
    <t>Personalizácia unifikovaných kariet</t>
  </si>
  <si>
    <t>Personalizácia unifikovaných kariet KKV, Osvedčenie ADR o školení vodiča, Preukaz vodiča vozidla taxislužby</t>
  </si>
  <si>
    <t>KS</t>
  </si>
  <si>
    <r>
      <t xml:space="preserve">Spolu </t>
    </r>
    <r>
      <rPr>
        <sz val="14"/>
        <color rgb="FFFF0000"/>
        <rFont val="Calibri"/>
        <family val="2"/>
        <charset val="238"/>
        <scheme val="minor"/>
      </rPr>
      <t>- Personalizácia unifikovaných kariet :</t>
    </r>
  </si>
  <si>
    <t>Pozn.: ČH - človeko hodina</t>
  </si>
  <si>
    <t>Potrebné vyplniť "sivou" vyznačený stĺpec "E"</t>
  </si>
  <si>
    <t>Rozvoj JISCD</t>
  </si>
  <si>
    <t xml:space="preserve">Názov výdavku /
pracovná pozícia
</t>
  </si>
  <si>
    <t xml:space="preserve">Merná jednotka </t>
  </si>
  <si>
    <t>predpokladaný počet ČH na 48 mesiacov</t>
  </si>
  <si>
    <t>maximálna výška sadzby v EUR bez DPH/ČH</t>
  </si>
  <si>
    <t>spolu v EUR bez DPH/ 48 mesiacov</t>
  </si>
  <si>
    <t>Konzultant</t>
  </si>
  <si>
    <t xml:space="preserve">IT Architekt </t>
  </si>
  <si>
    <t>Projektový manažér</t>
  </si>
  <si>
    <t>Programátor</t>
  </si>
  <si>
    <t>Špecialista</t>
  </si>
  <si>
    <t>Tester</t>
  </si>
  <si>
    <t>Spolu za rozvoj:</t>
  </si>
  <si>
    <t>*prepokladané odhady človeko hodín v rámci jednotlivých pozícií</t>
  </si>
  <si>
    <t>Potrebné vyplniť "sivou" vyznačený stĺpec (D)</t>
  </si>
  <si>
    <t>Celková hodnota Zmluvy</t>
  </si>
  <si>
    <t>Množstvo ČH/mesiac</t>
  </si>
  <si>
    <t>Množstvo ČH/rok</t>
  </si>
  <si>
    <t>Cena Spolu bez DPH/mesiac</t>
  </si>
  <si>
    <t>Cena Spolu bez DPH/rok</t>
  </si>
  <si>
    <t>Cena Spolu bez DPH/4 roky</t>
  </si>
  <si>
    <t>Nová PHZ na JISCD</t>
  </si>
  <si>
    <t>Navýšenie oproti pôvodnému VO</t>
  </si>
  <si>
    <t>Tabuľka č. 2</t>
  </si>
  <si>
    <t>Predpokladaná sadzba v EUR bez DPH/ ČH</t>
  </si>
  <si>
    <t>predpokladaná sadzba v EUR bez DPH/ ČH</t>
  </si>
  <si>
    <t>Aktuálna SLA JISCD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</si>
</sst>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 indent="1"/>
    </xf>
    <xf numFmtId="2" fontId="0" fillId="4" borderId="17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7" fillId="3" borderId="22" xfId="0" applyNumberFormat="1" applyFont="1" applyFill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right" vertical="center" indent="1"/>
    </xf>
    <xf numFmtId="2" fontId="7" fillId="3" borderId="23" xfId="0" applyNumberFormat="1" applyFont="1" applyFill="1" applyBorder="1" applyAlignment="1">
      <alignment horizontal="center" vertical="center"/>
    </xf>
    <xf numFmtId="4" fontId="7" fillId="3" borderId="24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wrapText="1" shrinkToFit="1"/>
    </xf>
    <xf numFmtId="0" fontId="3" fillId="5" borderId="2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7" fillId="5" borderId="22" xfId="0" applyFont="1" applyFill="1" applyBorder="1" applyAlignment="1">
      <alignment horizontal="right"/>
    </xf>
    <xf numFmtId="0" fontId="7" fillId="5" borderId="22" xfId="0" applyFont="1" applyFill="1" applyBorder="1" applyAlignment="1">
      <alignment horizontal="right" indent="1"/>
    </xf>
    <xf numFmtId="0" fontId="7" fillId="5" borderId="23" xfId="0" applyFont="1" applyFill="1" applyBorder="1" applyAlignment="1">
      <alignment horizontal="center"/>
    </xf>
    <xf numFmtId="4" fontId="7" fillId="6" borderId="24" xfId="0" applyNumberFormat="1" applyFont="1" applyFill="1" applyBorder="1" applyAlignment="1">
      <alignment vertical="center"/>
    </xf>
    <xf numFmtId="4" fontId="7" fillId="6" borderId="23" xfId="0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25" xfId="0" applyFont="1" applyFill="1" applyBorder="1" applyAlignment="1">
      <alignment horizontal="center" vertical="center" wrapText="1" shrinkToFit="1"/>
    </xf>
    <xf numFmtId="0" fontId="3" fillId="7" borderId="26" xfId="0" applyFont="1" applyFill="1" applyBorder="1" applyAlignment="1">
      <alignment horizontal="center" vertical="center" wrapText="1" shrinkToFit="1"/>
    </xf>
    <xf numFmtId="0" fontId="3" fillId="7" borderId="5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/>
    </xf>
    <xf numFmtId="0" fontId="7" fillId="7" borderId="22" xfId="0" applyFont="1" applyFill="1" applyBorder="1" applyAlignment="1">
      <alignment horizontal="right"/>
    </xf>
    <xf numFmtId="0" fontId="7" fillId="7" borderId="22" xfId="0" applyFont="1" applyFill="1" applyBorder="1" applyAlignment="1">
      <alignment horizontal="right" indent="1"/>
    </xf>
    <xf numFmtId="0" fontId="7" fillId="7" borderId="23" xfId="0" applyFont="1" applyFill="1" applyBorder="1" applyAlignment="1">
      <alignment horizontal="center"/>
    </xf>
    <xf numFmtId="4" fontId="7" fillId="7" borderId="24" xfId="0" applyNumberFormat="1" applyFont="1" applyFill="1" applyBorder="1" applyAlignment="1">
      <alignment vertical="center"/>
    </xf>
    <xf numFmtId="4" fontId="7" fillId="7" borderId="23" xfId="0" applyNumberFormat="1" applyFont="1" applyFill="1" applyBorder="1" applyAlignment="1">
      <alignment vertical="center"/>
    </xf>
    <xf numFmtId="0" fontId="4" fillId="0" borderId="0" xfId="0" applyFont="1"/>
    <xf numFmtId="0" fontId="0" fillId="4" borderId="0" xfId="0" applyFill="1"/>
    <xf numFmtId="2" fontId="0" fillId="0" borderId="0" xfId="0" applyNumberFormat="1"/>
    <xf numFmtId="0" fontId="9" fillId="8" borderId="29" xfId="0" applyFont="1" applyFill="1" applyBorder="1" applyAlignment="1">
      <alignment horizontal="center" vertical="center" wrapText="1" shrinkToFit="1"/>
    </xf>
    <xf numFmtId="0" fontId="9" fillId="8" borderId="30" xfId="0" applyFont="1" applyFill="1" applyBorder="1" applyAlignment="1">
      <alignment horizontal="center" vertical="center" wrapText="1" shrinkToFit="1"/>
    </xf>
    <xf numFmtId="0" fontId="8" fillId="8" borderId="31" xfId="0" applyFont="1" applyFill="1" applyBorder="1" applyAlignment="1">
      <alignment horizontal="center" vertical="center" wrapText="1" shrinkToFit="1"/>
    </xf>
    <xf numFmtId="0" fontId="8" fillId="8" borderId="2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43" fontId="10" fillId="0" borderId="12" xfId="1" applyFont="1" applyBorder="1" applyAlignment="1">
      <alignment horizontal="center" vertical="center"/>
    </xf>
    <xf numFmtId="43" fontId="10" fillId="4" borderId="33" xfId="1" applyFont="1" applyFill="1" applyBorder="1" applyAlignment="1">
      <alignment horizontal="right"/>
    </xf>
    <xf numFmtId="43" fontId="11" fillId="7" borderId="33" xfId="1" applyFont="1" applyFill="1" applyBorder="1" applyAlignment="1">
      <alignment horizontal="right"/>
    </xf>
    <xf numFmtId="164" fontId="10" fillId="0" borderId="14" xfId="1" applyNumberFormat="1" applyFont="1" applyBorder="1" applyAlignment="1">
      <alignment horizontal="right"/>
    </xf>
    <xf numFmtId="164" fontId="10" fillId="0" borderId="34" xfId="1" applyNumberFormat="1" applyFont="1" applyBorder="1" applyAlignment="1">
      <alignment horizontal="right"/>
    </xf>
    <xf numFmtId="0" fontId="10" fillId="0" borderId="16" xfId="0" applyFont="1" applyBorder="1"/>
    <xf numFmtId="43" fontId="10" fillId="4" borderId="17" xfId="1" applyFont="1" applyFill="1" applyBorder="1" applyAlignment="1">
      <alignment horizontal="right"/>
    </xf>
    <xf numFmtId="0" fontId="10" fillId="0" borderId="27" xfId="0" applyFont="1" applyBorder="1"/>
    <xf numFmtId="0" fontId="10" fillId="0" borderId="35" xfId="0" applyFont="1" applyBorder="1" applyAlignment="1">
      <alignment horizontal="center"/>
    </xf>
    <xf numFmtId="43" fontId="10" fillId="0" borderId="36" xfId="1" applyFont="1" applyBorder="1" applyAlignment="1">
      <alignment horizontal="center" vertical="center"/>
    </xf>
    <xf numFmtId="43" fontId="10" fillId="4" borderId="37" xfId="1" applyFont="1" applyFill="1" applyBorder="1" applyAlignment="1">
      <alignment horizontal="right"/>
    </xf>
    <xf numFmtId="43" fontId="11" fillId="7" borderId="38" xfId="1" applyFont="1" applyFill="1" applyBorder="1" applyAlignment="1">
      <alignment horizontal="right"/>
    </xf>
    <xf numFmtId="164" fontId="10" fillId="0" borderId="39" xfId="1" applyNumberFormat="1" applyFont="1" applyBorder="1" applyAlignment="1">
      <alignment horizontal="right"/>
    </xf>
    <xf numFmtId="164" fontId="10" fillId="0" borderId="40" xfId="1" applyNumberFormat="1" applyFont="1" applyBorder="1" applyAlignment="1">
      <alignment horizontal="right"/>
    </xf>
    <xf numFmtId="0" fontId="9" fillId="8" borderId="21" xfId="0" applyFont="1" applyFill="1" applyBorder="1"/>
    <xf numFmtId="0" fontId="10" fillId="8" borderId="22" xfId="0" applyFont="1" applyFill="1" applyBorder="1"/>
    <xf numFmtId="0" fontId="9" fillId="8" borderId="23" xfId="0" applyFont="1" applyFill="1" applyBorder="1" applyAlignment="1">
      <alignment horizontal="center"/>
    </xf>
    <xf numFmtId="164" fontId="9" fillId="8" borderId="22" xfId="0" applyNumberFormat="1" applyFont="1" applyFill="1" applyBorder="1" applyAlignment="1">
      <alignment horizontal="right" vertical="center" wrapText="1" shrinkToFit="1"/>
    </xf>
    <xf numFmtId="164" fontId="9" fillId="8" borderId="41" xfId="0" applyNumberFormat="1" applyFont="1" applyFill="1" applyBorder="1" applyAlignment="1">
      <alignment horizontal="right" vertical="center" wrapText="1" shrinkToFi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165" fontId="10" fillId="0" borderId="0" xfId="0" applyNumberFormat="1" applyFont="1"/>
    <xf numFmtId="0" fontId="0" fillId="0" borderId="10" xfId="0" applyBorder="1" applyAlignment="1">
      <alignment horizontal="center" vertical="top"/>
    </xf>
    <xf numFmtId="0" fontId="0" fillId="0" borderId="11" xfId="0" applyBorder="1"/>
    <xf numFmtId="2" fontId="4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 indent="1"/>
    </xf>
    <xf numFmtId="2" fontId="0" fillId="4" borderId="11" xfId="0" applyNumberFormat="1" applyFill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3" fillId="5" borderId="42" xfId="0" applyFont="1" applyFill="1" applyBorder="1" applyAlignment="1">
      <alignment horizontal="center" vertical="center" wrapText="1" shrinkToFit="1"/>
    </xf>
    <xf numFmtId="0" fontId="3" fillId="7" borderId="42" xfId="0" applyFont="1" applyFill="1" applyBorder="1" applyAlignment="1">
      <alignment horizontal="center" vertical="center" wrapText="1" shrinkToFit="1"/>
    </xf>
    <xf numFmtId="0" fontId="8" fillId="8" borderId="41" xfId="0" applyFont="1" applyFill="1" applyBorder="1" applyAlignment="1">
      <alignment horizontal="center" vertical="center" wrapText="1" shrinkToFit="1"/>
    </xf>
    <xf numFmtId="0" fontId="0" fillId="0" borderId="43" xfId="0" applyFont="1" applyBorder="1"/>
    <xf numFmtId="0" fontId="0" fillId="0" borderId="46" xfId="0" applyBorder="1"/>
    <xf numFmtId="0" fontId="1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0" borderId="46" xfId="0" applyFont="1" applyBorder="1"/>
    <xf numFmtId="4" fontId="0" fillId="0" borderId="16" xfId="0" applyNumberFormat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9" borderId="18" xfId="0" applyNumberFormat="1" applyFill="1" applyBorder="1" applyAlignment="1">
      <alignment horizontal="center"/>
    </xf>
    <xf numFmtId="0" fontId="13" fillId="0" borderId="47" xfId="0" applyFont="1" applyBorder="1"/>
    <xf numFmtId="4" fontId="4" fillId="0" borderId="48" xfId="0" applyNumberFormat="1" applyFont="1" applyBorder="1" applyAlignment="1">
      <alignment horizontal="center"/>
    </xf>
    <xf numFmtId="4" fontId="13" fillId="9" borderId="49" xfId="0" applyNumberFormat="1" applyFont="1" applyFill="1" applyBorder="1" applyAlignment="1">
      <alignment horizontal="center"/>
    </xf>
    <xf numFmtId="4" fontId="4" fillId="0" borderId="49" xfId="0" applyNumberFormat="1" applyFont="1" applyBorder="1" applyAlignment="1">
      <alignment horizontal="center"/>
    </xf>
    <xf numFmtId="4" fontId="13" fillId="9" borderId="50" xfId="0" applyNumberFormat="1" applyFont="1" applyFill="1" applyBorder="1" applyAlignment="1">
      <alignment horizontal="center"/>
    </xf>
    <xf numFmtId="4" fontId="13" fillId="9" borderId="18" xfId="0" applyNumberFormat="1" applyFont="1" applyFill="1" applyBorder="1" applyAlignment="1">
      <alignment horizontal="center"/>
    </xf>
    <xf numFmtId="0" fontId="13" fillId="0" borderId="21" xfId="0" applyFont="1" applyFill="1" applyBorder="1"/>
    <xf numFmtId="0" fontId="0" fillId="0" borderId="22" xfId="0" applyBorder="1"/>
    <xf numFmtId="10" fontId="13" fillId="0" borderId="22" xfId="0" applyNumberFormat="1" applyFont="1" applyBorder="1" applyAlignment="1">
      <alignment horizontal="center"/>
    </xf>
    <xf numFmtId="10" fontId="13" fillId="0" borderId="24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5" borderId="21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right"/>
    </xf>
    <xf numFmtId="0" fontId="5" fillId="7" borderId="21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1" fillId="9" borderId="43" xfId="0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42" sqref="B42"/>
    </sheetView>
  </sheetViews>
  <sheetFormatPr defaultRowHeight="14.4" x14ac:dyDescent="0.3"/>
  <cols>
    <col min="1" max="1" width="26.33203125" customWidth="1"/>
    <col min="2" max="2" width="44.44140625" customWidth="1"/>
    <col min="3" max="3" width="12.5546875" customWidth="1"/>
    <col min="4" max="4" width="21.21875" customWidth="1"/>
    <col min="5" max="5" width="17.5546875" customWidth="1"/>
    <col min="6" max="6" width="23.109375" customWidth="1"/>
    <col min="7" max="7" width="24.33203125" customWidth="1"/>
    <col min="8" max="8" width="26.77734375" customWidth="1"/>
  </cols>
  <sheetData>
    <row r="1" spans="1:8" x14ac:dyDescent="0.3">
      <c r="A1" s="111" t="s">
        <v>0</v>
      </c>
      <c r="B1" s="112"/>
      <c r="C1" s="112"/>
      <c r="D1" s="112"/>
      <c r="E1" s="112"/>
      <c r="F1" s="112"/>
      <c r="G1" s="112"/>
      <c r="H1" s="3"/>
    </row>
    <row r="2" spans="1:8" ht="15" thickBot="1" x14ac:dyDescent="0.35">
      <c r="A2" s="113"/>
      <c r="B2" s="114"/>
      <c r="C2" s="114"/>
      <c r="D2" s="114"/>
      <c r="E2" s="114"/>
      <c r="F2" s="114"/>
      <c r="G2" s="114"/>
      <c r="H2" s="4"/>
    </row>
    <row r="3" spans="1:8" ht="43.2" x14ac:dyDescent="0.3">
      <c r="A3" s="5" t="s">
        <v>1</v>
      </c>
      <c r="B3" s="6" t="s">
        <v>2</v>
      </c>
      <c r="C3" s="6" t="s">
        <v>3</v>
      </c>
      <c r="D3" s="7" t="s">
        <v>4</v>
      </c>
      <c r="E3" s="8" t="s">
        <v>58</v>
      </c>
      <c r="F3" s="9" t="s">
        <v>5</v>
      </c>
      <c r="G3" s="10" t="s">
        <v>6</v>
      </c>
      <c r="H3" s="11" t="s">
        <v>7</v>
      </c>
    </row>
    <row r="4" spans="1:8" ht="57.6" x14ac:dyDescent="0.3">
      <c r="A4" s="12" t="s">
        <v>8</v>
      </c>
      <c r="B4" s="13" t="s">
        <v>8</v>
      </c>
      <c r="C4" s="14" t="s">
        <v>9</v>
      </c>
      <c r="D4" s="15">
        <v>700</v>
      </c>
      <c r="E4" s="16">
        <v>77</v>
      </c>
      <c r="F4" s="17">
        <f>D4*E4</f>
        <v>53900</v>
      </c>
      <c r="G4" s="18">
        <f t="shared" ref="G4:G10" si="0">F4*48</f>
        <v>2587200</v>
      </c>
      <c r="H4" s="19">
        <f t="shared" ref="H4:H10" si="1">G4*1.23</f>
        <v>3182256</v>
      </c>
    </row>
    <row r="5" spans="1:8" ht="57.6" x14ac:dyDescent="0.3">
      <c r="A5" s="12" t="s">
        <v>10</v>
      </c>
      <c r="B5" s="13" t="s">
        <v>10</v>
      </c>
      <c r="C5" s="14" t="s">
        <v>9</v>
      </c>
      <c r="D5" s="15">
        <v>500</v>
      </c>
      <c r="E5" s="16">
        <v>77</v>
      </c>
      <c r="F5" s="17">
        <f t="shared" ref="F5:F10" si="2">D5*E5</f>
        <v>38500</v>
      </c>
      <c r="G5" s="18">
        <f t="shared" si="0"/>
        <v>1848000</v>
      </c>
      <c r="H5" s="19">
        <f t="shared" si="1"/>
        <v>2273040</v>
      </c>
    </row>
    <row r="6" spans="1:8" x14ac:dyDescent="0.3">
      <c r="A6" s="20" t="s">
        <v>11</v>
      </c>
      <c r="B6" s="21" t="s">
        <v>12</v>
      </c>
      <c r="C6" s="14" t="s">
        <v>9</v>
      </c>
      <c r="D6" s="15">
        <v>320</v>
      </c>
      <c r="E6" s="16">
        <v>70</v>
      </c>
      <c r="F6" s="17">
        <f t="shared" si="2"/>
        <v>22400</v>
      </c>
      <c r="G6" s="18">
        <f t="shared" si="0"/>
        <v>1075200</v>
      </c>
      <c r="H6" s="19">
        <f t="shared" si="1"/>
        <v>1322496</v>
      </c>
    </row>
    <row r="7" spans="1:8" ht="57.6" x14ac:dyDescent="0.3">
      <c r="A7" s="12" t="s">
        <v>13</v>
      </c>
      <c r="B7" s="22" t="s">
        <v>13</v>
      </c>
      <c r="C7" s="14" t="s">
        <v>9</v>
      </c>
      <c r="D7" s="15">
        <v>30</v>
      </c>
      <c r="E7" s="16">
        <v>60</v>
      </c>
      <c r="F7" s="17">
        <f t="shared" si="2"/>
        <v>1800</v>
      </c>
      <c r="G7" s="18">
        <f t="shared" si="0"/>
        <v>86400</v>
      </c>
      <c r="H7" s="19">
        <f t="shared" si="1"/>
        <v>106272</v>
      </c>
    </row>
    <row r="8" spans="1:8" ht="28.8" x14ac:dyDescent="0.3">
      <c r="A8" s="12" t="s">
        <v>14</v>
      </c>
      <c r="B8" s="13" t="s">
        <v>14</v>
      </c>
      <c r="C8" s="14" t="s">
        <v>9</v>
      </c>
      <c r="D8" s="15">
        <v>20</v>
      </c>
      <c r="E8" s="16">
        <v>60</v>
      </c>
      <c r="F8" s="17">
        <f t="shared" si="2"/>
        <v>1200</v>
      </c>
      <c r="G8" s="18">
        <f t="shared" si="0"/>
        <v>57600</v>
      </c>
      <c r="H8" s="19">
        <f t="shared" si="1"/>
        <v>70848</v>
      </c>
    </row>
    <row r="9" spans="1:8" ht="28.8" x14ac:dyDescent="0.3">
      <c r="A9" s="13" t="s">
        <v>15</v>
      </c>
      <c r="B9" s="13" t="s">
        <v>15</v>
      </c>
      <c r="C9" s="14" t="s">
        <v>9</v>
      </c>
      <c r="D9" s="15">
        <v>50</v>
      </c>
      <c r="E9" s="16">
        <v>60</v>
      </c>
      <c r="F9" s="17">
        <f t="shared" si="2"/>
        <v>3000</v>
      </c>
      <c r="G9" s="18">
        <f t="shared" si="0"/>
        <v>144000</v>
      </c>
      <c r="H9" s="19">
        <f t="shared" si="1"/>
        <v>177120</v>
      </c>
    </row>
    <row r="10" spans="1:8" ht="43.8" thickBot="1" x14ac:dyDescent="0.35">
      <c r="A10" s="13" t="s">
        <v>16</v>
      </c>
      <c r="B10" s="13" t="s">
        <v>16</v>
      </c>
      <c r="C10" s="14" t="s">
        <v>9</v>
      </c>
      <c r="D10" s="15">
        <v>240</v>
      </c>
      <c r="E10" s="16">
        <v>65</v>
      </c>
      <c r="F10" s="17">
        <f t="shared" si="2"/>
        <v>15600</v>
      </c>
      <c r="G10" s="18">
        <f t="shared" si="0"/>
        <v>748800</v>
      </c>
      <c r="H10" s="19">
        <f t="shared" si="1"/>
        <v>921024</v>
      </c>
    </row>
    <row r="11" spans="1:8" ht="18.600000000000001" thickBot="1" x14ac:dyDescent="0.35">
      <c r="A11" s="115" t="s">
        <v>17</v>
      </c>
      <c r="B11" s="116"/>
      <c r="C11" s="23"/>
      <c r="D11" s="24"/>
      <c r="E11" s="25" t="s">
        <v>18</v>
      </c>
      <c r="F11" s="26">
        <f>SUM(F4:F10)</f>
        <v>136400</v>
      </c>
      <c r="G11" s="26">
        <f>SUM(G4:G10)</f>
        <v>6547200</v>
      </c>
      <c r="H11" s="26">
        <f>SUM(H4:H10)</f>
        <v>8053056</v>
      </c>
    </row>
    <row r="13" spans="1:8" ht="15" thickBot="1" x14ac:dyDescent="0.35"/>
    <row r="14" spans="1:8" ht="43.2" x14ac:dyDescent="0.3">
      <c r="A14" s="27" t="s">
        <v>19</v>
      </c>
      <c r="B14" s="28" t="s">
        <v>2</v>
      </c>
      <c r="C14" s="28" t="s">
        <v>3</v>
      </c>
      <c r="D14" s="28" t="s">
        <v>4</v>
      </c>
      <c r="E14" s="29" t="s">
        <v>58</v>
      </c>
      <c r="F14" s="30" t="s">
        <v>5</v>
      </c>
      <c r="G14" s="85" t="s">
        <v>6</v>
      </c>
    </row>
    <row r="15" spans="1:8" ht="43.2" x14ac:dyDescent="0.3">
      <c r="A15" s="117" t="s">
        <v>20</v>
      </c>
      <c r="B15" s="2" t="s">
        <v>21</v>
      </c>
      <c r="C15" s="14" t="s">
        <v>22</v>
      </c>
      <c r="D15" s="15">
        <v>300</v>
      </c>
      <c r="E15" s="16">
        <v>65</v>
      </c>
      <c r="F15" s="17">
        <f t="shared" ref="F15:F22" si="3">D15*E15</f>
        <v>19500</v>
      </c>
      <c r="G15" s="19">
        <f>F15*48</f>
        <v>936000</v>
      </c>
    </row>
    <row r="16" spans="1:8" ht="43.2" x14ac:dyDescent="0.3">
      <c r="A16" s="118"/>
      <c r="B16" s="2" t="s">
        <v>23</v>
      </c>
      <c r="C16" s="14" t="s">
        <v>22</v>
      </c>
      <c r="D16" s="15">
        <v>100</v>
      </c>
      <c r="E16" s="16">
        <v>65</v>
      </c>
      <c r="F16" s="17">
        <f t="shared" si="3"/>
        <v>6500</v>
      </c>
      <c r="G16" s="19">
        <f>F16*48</f>
        <v>312000</v>
      </c>
    </row>
    <row r="17" spans="1:7" x14ac:dyDescent="0.3">
      <c r="A17" s="118"/>
      <c r="B17" s="1" t="s">
        <v>24</v>
      </c>
      <c r="C17" s="14" t="s">
        <v>22</v>
      </c>
      <c r="D17" s="15">
        <v>400</v>
      </c>
      <c r="E17" s="16">
        <v>65</v>
      </c>
      <c r="F17" s="17">
        <f t="shared" si="3"/>
        <v>26000</v>
      </c>
      <c r="G17" s="19">
        <f>F17*48</f>
        <v>1248000</v>
      </c>
    </row>
    <row r="18" spans="1:7" ht="15" thickBot="1" x14ac:dyDescent="0.35">
      <c r="A18" s="119"/>
      <c r="B18" s="1" t="s">
        <v>25</v>
      </c>
      <c r="C18" s="14" t="s">
        <v>22</v>
      </c>
      <c r="D18" s="15">
        <v>200</v>
      </c>
      <c r="E18" s="16">
        <v>60</v>
      </c>
      <c r="F18" s="17">
        <f t="shared" si="3"/>
        <v>12000</v>
      </c>
      <c r="G18" s="19">
        <f>F18*48</f>
        <v>576000</v>
      </c>
    </row>
    <row r="19" spans="1:7" ht="18.600000000000001" thickBot="1" x14ac:dyDescent="0.4">
      <c r="A19" s="120" t="s">
        <v>26</v>
      </c>
      <c r="B19" s="121"/>
      <c r="C19" s="31"/>
      <c r="D19" s="32"/>
      <c r="E19" s="33" t="s">
        <v>18</v>
      </c>
      <c r="F19" s="34">
        <f>SUM(F15:F18)</f>
        <v>64000</v>
      </c>
      <c r="G19" s="35">
        <f>SUM(G15:G18)</f>
        <v>3072000</v>
      </c>
    </row>
    <row r="20" spans="1:7" ht="15" thickBot="1" x14ac:dyDescent="0.35">
      <c r="A20" s="79"/>
      <c r="B20" s="80"/>
      <c r="C20" s="81"/>
      <c r="D20" s="82"/>
      <c r="E20" s="83"/>
      <c r="F20" s="84"/>
      <c r="G20" s="84"/>
    </row>
    <row r="21" spans="1:7" ht="43.2" x14ac:dyDescent="0.3">
      <c r="A21" s="36" t="s">
        <v>27</v>
      </c>
      <c r="B21" s="37" t="s">
        <v>2</v>
      </c>
      <c r="C21" s="37" t="s">
        <v>3</v>
      </c>
      <c r="D21" s="37" t="s">
        <v>4</v>
      </c>
      <c r="E21" s="38" t="s">
        <v>58</v>
      </c>
      <c r="F21" s="39" t="s">
        <v>5</v>
      </c>
      <c r="G21" s="86" t="s">
        <v>6</v>
      </c>
    </row>
    <row r="22" spans="1:7" ht="43.8" thickBot="1" x14ac:dyDescent="0.35">
      <c r="A22" s="40" t="s">
        <v>28</v>
      </c>
      <c r="B22" s="2" t="s">
        <v>29</v>
      </c>
      <c r="C22" s="14" t="s">
        <v>30</v>
      </c>
      <c r="D22" s="15">
        <v>2000</v>
      </c>
      <c r="E22" s="16">
        <v>9</v>
      </c>
      <c r="F22" s="17">
        <f t="shared" si="3"/>
        <v>18000</v>
      </c>
      <c r="G22" s="19">
        <f>F22*48</f>
        <v>864000</v>
      </c>
    </row>
    <row r="23" spans="1:7" ht="18.600000000000001" thickBot="1" x14ac:dyDescent="0.4">
      <c r="A23" s="122" t="s">
        <v>31</v>
      </c>
      <c r="B23" s="123"/>
      <c r="C23" s="41"/>
      <c r="D23" s="42"/>
      <c r="E23" s="43" t="s">
        <v>18</v>
      </c>
      <c r="F23" s="44">
        <f>SUM(F22)</f>
        <v>18000</v>
      </c>
      <c r="G23" s="45">
        <f>SUM(G22)</f>
        <v>864000</v>
      </c>
    </row>
    <row r="25" spans="1:7" x14ac:dyDescent="0.3">
      <c r="A25" s="46" t="s">
        <v>32</v>
      </c>
    </row>
    <row r="26" spans="1:7" x14ac:dyDescent="0.3">
      <c r="A26" s="47" t="s">
        <v>33</v>
      </c>
      <c r="D26" s="48"/>
    </row>
    <row r="28" spans="1:7" ht="15" thickBot="1" x14ac:dyDescent="0.35"/>
    <row r="29" spans="1:7" ht="16.2" thickBot="1" x14ac:dyDescent="0.35">
      <c r="A29" s="108" t="s">
        <v>34</v>
      </c>
      <c r="B29" s="109"/>
      <c r="C29" s="109"/>
      <c r="D29" s="109"/>
      <c r="E29" s="109"/>
      <c r="F29" s="109"/>
      <c r="G29" s="110"/>
    </row>
    <row r="30" spans="1:7" ht="63" thickBot="1" x14ac:dyDescent="0.35">
      <c r="A30" s="49" t="s">
        <v>35</v>
      </c>
      <c r="B30" s="50" t="s">
        <v>36</v>
      </c>
      <c r="C30" s="51" t="s">
        <v>37</v>
      </c>
      <c r="D30" s="52" t="s">
        <v>59</v>
      </c>
      <c r="E30" s="52" t="s">
        <v>38</v>
      </c>
      <c r="F30" s="53" t="s">
        <v>39</v>
      </c>
      <c r="G30" s="87" t="s">
        <v>7</v>
      </c>
    </row>
    <row r="31" spans="1:7" ht="15.6" x14ac:dyDescent="0.3">
      <c r="A31" s="54" t="s">
        <v>40</v>
      </c>
      <c r="B31" s="55" t="s">
        <v>22</v>
      </c>
      <c r="C31" s="56">
        <v>22500</v>
      </c>
      <c r="D31" s="57">
        <v>62</v>
      </c>
      <c r="E31" s="58">
        <v>65</v>
      </c>
      <c r="F31" s="59">
        <f t="shared" ref="F31:F36" si="4">C31*D31</f>
        <v>1395000</v>
      </c>
      <c r="G31" s="60">
        <f t="shared" ref="G31:G36" si="5">F31*1.23</f>
        <v>1715850</v>
      </c>
    </row>
    <row r="32" spans="1:7" ht="15.6" x14ac:dyDescent="0.3">
      <c r="A32" s="61" t="s">
        <v>41</v>
      </c>
      <c r="B32" s="55" t="s">
        <v>22</v>
      </c>
      <c r="C32" s="56">
        <v>3750</v>
      </c>
      <c r="D32" s="62">
        <v>72</v>
      </c>
      <c r="E32" s="58">
        <v>75</v>
      </c>
      <c r="F32" s="59">
        <f t="shared" si="4"/>
        <v>270000</v>
      </c>
      <c r="G32" s="60">
        <f t="shared" si="5"/>
        <v>332100</v>
      </c>
    </row>
    <row r="33" spans="1:7" ht="15.6" x14ac:dyDescent="0.3">
      <c r="A33" s="61" t="s">
        <v>42</v>
      </c>
      <c r="B33" s="55" t="s">
        <v>22</v>
      </c>
      <c r="C33" s="56">
        <v>10500</v>
      </c>
      <c r="D33" s="62">
        <v>72</v>
      </c>
      <c r="E33" s="58">
        <v>75</v>
      </c>
      <c r="F33" s="59">
        <f t="shared" si="4"/>
        <v>756000</v>
      </c>
      <c r="G33" s="60">
        <f t="shared" si="5"/>
        <v>929880</v>
      </c>
    </row>
    <row r="34" spans="1:7" ht="15.6" x14ac:dyDescent="0.3">
      <c r="A34" s="61" t="s">
        <v>43</v>
      </c>
      <c r="B34" s="55" t="s">
        <v>22</v>
      </c>
      <c r="C34" s="56">
        <v>53250</v>
      </c>
      <c r="D34" s="62">
        <v>60</v>
      </c>
      <c r="E34" s="58">
        <v>65</v>
      </c>
      <c r="F34" s="59">
        <f t="shared" si="4"/>
        <v>3195000</v>
      </c>
      <c r="G34" s="60">
        <f t="shared" si="5"/>
        <v>3929850</v>
      </c>
    </row>
    <row r="35" spans="1:7" ht="15.6" x14ac:dyDescent="0.3">
      <c r="A35" s="61" t="s">
        <v>44</v>
      </c>
      <c r="B35" s="55" t="s">
        <v>22</v>
      </c>
      <c r="C35" s="56">
        <v>7500</v>
      </c>
      <c r="D35" s="62">
        <v>72</v>
      </c>
      <c r="E35" s="58">
        <v>75</v>
      </c>
      <c r="F35" s="59">
        <f t="shared" si="4"/>
        <v>540000</v>
      </c>
      <c r="G35" s="60">
        <f t="shared" si="5"/>
        <v>664200</v>
      </c>
    </row>
    <row r="36" spans="1:7" ht="16.2" thickBot="1" x14ac:dyDescent="0.35">
      <c r="A36" s="63" t="s">
        <v>45</v>
      </c>
      <c r="B36" s="64" t="s">
        <v>22</v>
      </c>
      <c r="C36" s="65">
        <v>22500</v>
      </c>
      <c r="D36" s="66">
        <v>50</v>
      </c>
      <c r="E36" s="67">
        <v>55</v>
      </c>
      <c r="F36" s="68">
        <f t="shared" si="4"/>
        <v>1125000</v>
      </c>
      <c r="G36" s="69">
        <f t="shared" si="5"/>
        <v>1383750</v>
      </c>
    </row>
    <row r="37" spans="1:7" ht="16.2" thickBot="1" x14ac:dyDescent="0.35">
      <c r="A37" s="70" t="s">
        <v>46</v>
      </c>
      <c r="B37" s="71"/>
      <c r="C37" s="71"/>
      <c r="D37" s="72" t="s">
        <v>18</v>
      </c>
      <c r="E37" s="72" t="s">
        <v>18</v>
      </c>
      <c r="F37" s="73">
        <f>SUM(F31:F36)</f>
        <v>7281000</v>
      </c>
      <c r="G37" s="74">
        <f>SUM(G31:G36)</f>
        <v>8955630</v>
      </c>
    </row>
    <row r="38" spans="1:7" ht="15.6" x14ac:dyDescent="0.3">
      <c r="A38" s="75"/>
      <c r="B38" s="75"/>
      <c r="C38" s="76"/>
      <c r="D38" s="76"/>
      <c r="E38" s="76"/>
      <c r="F38" s="76"/>
      <c r="G38" s="76"/>
    </row>
    <row r="39" spans="1:7" ht="15.6" x14ac:dyDescent="0.3">
      <c r="A39" s="77" t="s">
        <v>32</v>
      </c>
      <c r="B39" s="76"/>
      <c r="C39" s="76"/>
      <c r="D39" s="76"/>
      <c r="E39" s="76"/>
      <c r="F39" s="76"/>
      <c r="G39" s="76"/>
    </row>
    <row r="40" spans="1:7" ht="15.6" x14ac:dyDescent="0.3">
      <c r="A40" s="76" t="s">
        <v>47</v>
      </c>
      <c r="B40" s="76"/>
      <c r="C40" s="76"/>
      <c r="D40" s="76"/>
      <c r="E40" s="76"/>
      <c r="F40" s="76"/>
      <c r="G40" s="76"/>
    </row>
    <row r="41" spans="1:7" ht="15.6" x14ac:dyDescent="0.3">
      <c r="A41" s="47" t="s">
        <v>48</v>
      </c>
      <c r="B41" s="76"/>
      <c r="C41" s="78"/>
      <c r="D41" s="76"/>
      <c r="E41" s="76"/>
      <c r="F41" s="76"/>
      <c r="G41" s="76"/>
    </row>
  </sheetData>
  <mergeCells count="6">
    <mergeCell ref="A29:G29"/>
    <mergeCell ref="A1:G2"/>
    <mergeCell ref="A11:B11"/>
    <mergeCell ref="A15:A18"/>
    <mergeCell ref="A19:B19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G6" sqref="G6"/>
    </sheetView>
  </sheetViews>
  <sheetFormatPr defaultRowHeight="14.4" x14ac:dyDescent="0.3"/>
  <cols>
    <col min="2" max="2" width="31.88671875" bestFit="1" customWidth="1"/>
    <col min="3" max="3" width="18.44140625" bestFit="1" customWidth="1"/>
    <col min="4" max="4" width="15.88671875" bestFit="1" customWidth="1"/>
    <col min="5" max="5" width="23.88671875" bestFit="1" customWidth="1"/>
    <col min="6" max="6" width="21.77734375" bestFit="1" customWidth="1"/>
    <col min="7" max="7" width="24.21875" bestFit="1" customWidth="1"/>
  </cols>
  <sheetData>
    <row r="2" spans="2:7" ht="15" thickBot="1" x14ac:dyDescent="0.35"/>
    <row r="3" spans="2:7" x14ac:dyDescent="0.3">
      <c r="B3" s="88" t="s">
        <v>57</v>
      </c>
      <c r="C3" s="124" t="s">
        <v>49</v>
      </c>
      <c r="D3" s="125"/>
      <c r="E3" s="125"/>
      <c r="F3" s="125"/>
      <c r="G3" s="126"/>
    </row>
    <row r="4" spans="2:7" x14ac:dyDescent="0.3">
      <c r="B4" s="89"/>
      <c r="C4" s="40" t="s">
        <v>50</v>
      </c>
      <c r="D4" s="90" t="s">
        <v>51</v>
      </c>
      <c r="E4" s="91" t="s">
        <v>52</v>
      </c>
      <c r="F4" s="92" t="s">
        <v>53</v>
      </c>
      <c r="G4" s="92" t="s">
        <v>54</v>
      </c>
    </row>
    <row r="5" spans="2:7" x14ac:dyDescent="0.3">
      <c r="B5" s="93" t="s">
        <v>60</v>
      </c>
      <c r="C5" s="94">
        <v>5651.78</v>
      </c>
      <c r="D5" s="95">
        <f>C5*12</f>
        <v>67821.36</v>
      </c>
      <c r="E5" s="96">
        <f>7494704.2/36</f>
        <v>208186.22777777779</v>
      </c>
      <c r="F5" s="97">
        <f>E5*12</f>
        <v>2498234.7333333334</v>
      </c>
      <c r="G5" s="97">
        <f>F5*4</f>
        <v>9992938.9333333336</v>
      </c>
    </row>
    <row r="6" spans="2:7" x14ac:dyDescent="0.3">
      <c r="B6" s="93" t="s">
        <v>55</v>
      </c>
      <c r="C6" s="94">
        <v>7360</v>
      </c>
      <c r="D6" s="95">
        <f>C6*12</f>
        <v>88320</v>
      </c>
      <c r="E6" s="96">
        <f>17764200/48</f>
        <v>370087.5</v>
      </c>
      <c r="F6" s="97">
        <f>E6*12</f>
        <v>4441050</v>
      </c>
      <c r="G6" s="97">
        <f>F6*4</f>
        <v>17764200</v>
      </c>
    </row>
    <row r="7" spans="2:7" ht="15" thickBot="1" x14ac:dyDescent="0.35">
      <c r="B7" s="98" t="s">
        <v>56</v>
      </c>
      <c r="C7" s="99">
        <v>1708.22</v>
      </c>
      <c r="D7" s="100">
        <f>D6-D5</f>
        <v>20498.64</v>
      </c>
      <c r="E7" s="101">
        <f>E6-E5</f>
        <v>161901.27222222221</v>
      </c>
      <c r="F7" s="102">
        <f>F6-F5</f>
        <v>1942815.2666666666</v>
      </c>
      <c r="G7" s="103">
        <f>F7*4</f>
        <v>7771261.0666666664</v>
      </c>
    </row>
    <row r="8" spans="2:7" ht="15" thickBot="1" x14ac:dyDescent="0.35">
      <c r="B8" s="104"/>
      <c r="C8" s="105"/>
      <c r="D8" s="106"/>
      <c r="E8" s="105"/>
      <c r="F8" s="106"/>
      <c r="G8" s="107"/>
    </row>
  </sheetData>
  <mergeCells count="1"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č. 1</vt:lpstr>
      <vt:lpstr>Tabuľka č. 2</vt:lpstr>
    </vt:vector>
  </TitlesOfParts>
  <Company>MDVSR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Chamko, Matúš</dc:creator>
  <cp:lastModifiedBy>Jančeková, Petra</cp:lastModifiedBy>
  <dcterms:created xsi:type="dcterms:W3CDTF">2025-03-21T11:17:11Z</dcterms:created>
  <dcterms:modified xsi:type="dcterms:W3CDTF">2025-06-26T09:50:58Z</dcterms:modified>
</cp:coreProperties>
</file>